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0\INFORME - datos abiertos\INFORME\JUNIO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'!$A$7:$G$103</definedName>
    <definedName name="_xlnm.Print_Titles" localSheetId="0">'EJEC '!$6:$6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3" i="1" l="1"/>
  <c r="G9" i="1" l="1"/>
  <c r="C8" i="1" l="1"/>
  <c r="D8" i="1"/>
  <c r="F8" i="1"/>
  <c r="G8" i="1"/>
  <c r="H8" i="1"/>
  <c r="I8" i="1"/>
  <c r="B8" i="1"/>
  <c r="J104" i="1"/>
  <c r="K104" i="1"/>
  <c r="J133" i="1"/>
  <c r="J135" i="1"/>
  <c r="K135" i="1"/>
  <c r="I138" i="1"/>
  <c r="I137" i="1"/>
  <c r="I135" i="1"/>
  <c r="I134" i="1"/>
  <c r="I132" i="1"/>
  <c r="I129" i="1"/>
  <c r="I130" i="1"/>
  <c r="I128" i="1"/>
  <c r="I117" i="1"/>
  <c r="I118" i="1"/>
  <c r="I119" i="1"/>
  <c r="I120" i="1"/>
  <c r="I121" i="1"/>
  <c r="I122" i="1"/>
  <c r="I123" i="1"/>
  <c r="I124" i="1"/>
  <c r="I125" i="1"/>
  <c r="I126" i="1"/>
  <c r="I116" i="1"/>
  <c r="I107" i="1"/>
  <c r="I108" i="1"/>
  <c r="I109" i="1"/>
  <c r="I110" i="1"/>
  <c r="I111" i="1"/>
  <c r="I112" i="1"/>
  <c r="I113" i="1"/>
  <c r="I114" i="1"/>
  <c r="I106" i="1"/>
  <c r="I102" i="1"/>
  <c r="I103" i="1"/>
  <c r="I101" i="1"/>
  <c r="I96" i="1"/>
  <c r="I97" i="1"/>
  <c r="I98" i="1"/>
  <c r="I99" i="1"/>
  <c r="I95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57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23" i="1"/>
  <c r="I12" i="1"/>
  <c r="I13" i="1"/>
  <c r="I14" i="1"/>
  <c r="I15" i="1"/>
  <c r="I16" i="1"/>
  <c r="I17" i="1"/>
  <c r="I18" i="1"/>
  <c r="I19" i="1"/>
  <c r="I20" i="1"/>
  <c r="I21" i="1"/>
  <c r="I11" i="1"/>
  <c r="H138" i="1"/>
  <c r="H137" i="1"/>
  <c r="H135" i="1"/>
  <c r="H134" i="1"/>
  <c r="H132" i="1"/>
  <c r="H129" i="1"/>
  <c r="H130" i="1"/>
  <c r="H128" i="1"/>
  <c r="H117" i="1"/>
  <c r="H118" i="1"/>
  <c r="H119" i="1"/>
  <c r="H120" i="1"/>
  <c r="H121" i="1"/>
  <c r="H122" i="1"/>
  <c r="H123" i="1"/>
  <c r="H124" i="1"/>
  <c r="H125" i="1"/>
  <c r="H126" i="1"/>
  <c r="H116" i="1"/>
  <c r="H107" i="1"/>
  <c r="H108" i="1"/>
  <c r="H109" i="1"/>
  <c r="H110" i="1"/>
  <c r="H111" i="1"/>
  <c r="H112" i="1"/>
  <c r="H113" i="1"/>
  <c r="H114" i="1"/>
  <c r="H106" i="1"/>
  <c r="H102" i="1"/>
  <c r="H103" i="1"/>
  <c r="H101" i="1"/>
  <c r="H96" i="1"/>
  <c r="H97" i="1"/>
  <c r="H98" i="1"/>
  <c r="H99" i="1"/>
  <c r="H95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57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23" i="1"/>
  <c r="H12" i="1"/>
  <c r="H13" i="1"/>
  <c r="H14" i="1"/>
  <c r="H15" i="1"/>
  <c r="H16" i="1"/>
  <c r="H17" i="1"/>
  <c r="H18" i="1"/>
  <c r="H19" i="1"/>
  <c r="H20" i="1"/>
  <c r="H21" i="1"/>
  <c r="H11" i="1"/>
  <c r="C127" i="1" l="1"/>
  <c r="D127" i="1"/>
  <c r="E127" i="1"/>
  <c r="F127" i="1"/>
  <c r="G127" i="1"/>
  <c r="H127" i="1"/>
  <c r="I127" i="1"/>
  <c r="B127" i="1"/>
  <c r="C133" i="1"/>
  <c r="D133" i="1"/>
  <c r="F133" i="1"/>
  <c r="G133" i="1"/>
  <c r="H133" i="1"/>
  <c r="I133" i="1"/>
  <c r="B133" i="1"/>
  <c r="J129" i="1"/>
  <c r="K129" i="1"/>
  <c r="H94" i="1"/>
  <c r="B56" i="1"/>
  <c r="C56" i="1"/>
  <c r="D56" i="1"/>
  <c r="E56" i="1"/>
  <c r="F56" i="1"/>
  <c r="G56" i="1"/>
  <c r="B115" i="1" l="1"/>
  <c r="B100" i="1"/>
  <c r="C100" i="1"/>
  <c r="D100" i="1"/>
  <c r="E100" i="1"/>
  <c r="F100" i="1"/>
  <c r="G100" i="1"/>
  <c r="C22" i="1" l="1"/>
  <c r="D22" i="1"/>
  <c r="E22" i="1"/>
  <c r="F22" i="1"/>
  <c r="G22" i="1"/>
  <c r="B22" i="1"/>
  <c r="B105" i="1" l="1"/>
  <c r="B10" i="1" l="1"/>
  <c r="K138" i="1" l="1"/>
  <c r="K134" i="1"/>
  <c r="J134" i="1"/>
  <c r="K137" i="1"/>
  <c r="J137" i="1"/>
  <c r="K132" i="1"/>
  <c r="J132" i="1"/>
  <c r="J130" i="1"/>
  <c r="K130" i="1"/>
  <c r="K128" i="1"/>
  <c r="J128" i="1"/>
  <c r="J107" i="1"/>
  <c r="K107" i="1"/>
  <c r="J108" i="1"/>
  <c r="K108" i="1"/>
  <c r="J109" i="1"/>
  <c r="K109" i="1"/>
  <c r="J110" i="1"/>
  <c r="K110" i="1"/>
  <c r="J111" i="1"/>
  <c r="K111" i="1"/>
  <c r="J112" i="1"/>
  <c r="K112" i="1"/>
  <c r="J113" i="1"/>
  <c r="K113" i="1"/>
  <c r="J114" i="1"/>
  <c r="K114" i="1"/>
  <c r="K106" i="1"/>
  <c r="J102" i="1"/>
  <c r="K102" i="1"/>
  <c r="J103" i="1"/>
  <c r="K103" i="1"/>
  <c r="J96" i="1"/>
  <c r="K96" i="1"/>
  <c r="K97" i="1"/>
  <c r="J99" i="1"/>
  <c r="K99" i="1"/>
  <c r="K95" i="1"/>
  <c r="J95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B94" i="1"/>
  <c r="B9" i="1" s="1"/>
  <c r="C94" i="1"/>
  <c r="D94" i="1"/>
  <c r="E94" i="1"/>
  <c r="F94" i="1"/>
  <c r="G94" i="1"/>
  <c r="J18" i="1"/>
  <c r="K18" i="1"/>
  <c r="J19" i="1"/>
  <c r="K19" i="1"/>
  <c r="J20" i="1"/>
  <c r="K20" i="1"/>
  <c r="J21" i="1"/>
  <c r="K21" i="1"/>
  <c r="H105" i="1" l="1"/>
  <c r="B136" i="1"/>
  <c r="F115" i="1"/>
  <c r="G115" i="1"/>
  <c r="E115" i="1"/>
  <c r="C10" i="1"/>
  <c r="D10" i="1"/>
  <c r="E10" i="1"/>
  <c r="F10" i="1"/>
  <c r="G10" i="1"/>
  <c r="C105" i="1"/>
  <c r="D105" i="1"/>
  <c r="E105" i="1"/>
  <c r="F105" i="1"/>
  <c r="G105" i="1"/>
  <c r="C115" i="1"/>
  <c r="D115" i="1"/>
  <c r="C136" i="1"/>
  <c r="D136" i="1"/>
  <c r="E136" i="1"/>
  <c r="F136" i="1"/>
  <c r="G136" i="1"/>
  <c r="C131" i="1"/>
  <c r="D131" i="1"/>
  <c r="E131" i="1"/>
  <c r="F131" i="1"/>
  <c r="G131" i="1"/>
  <c r="B131" i="1"/>
  <c r="H131" i="1"/>
  <c r="K23" i="1"/>
  <c r="H136" i="1" l="1"/>
  <c r="H22" i="1"/>
  <c r="E104" i="1"/>
  <c r="E8" i="1" s="1"/>
  <c r="D104" i="1"/>
  <c r="B104" i="1"/>
  <c r="G104" i="1"/>
  <c r="C104" i="1"/>
  <c r="F104" i="1"/>
  <c r="H56" i="1" l="1"/>
  <c r="I56" i="1"/>
  <c r="I94" i="1"/>
  <c r="J94" i="1"/>
  <c r="K94" i="1"/>
  <c r="K13" i="1"/>
  <c r="J14" i="1"/>
  <c r="K14" i="1"/>
  <c r="J15" i="1"/>
  <c r="K15" i="1"/>
  <c r="J16" i="1"/>
  <c r="K16" i="1"/>
  <c r="J17" i="1"/>
  <c r="K17" i="1"/>
  <c r="K25" i="1"/>
  <c r="J26" i="1"/>
  <c r="K26" i="1"/>
  <c r="J27" i="1"/>
  <c r="K27" i="1"/>
  <c r="J28" i="1"/>
  <c r="K28" i="1"/>
  <c r="C9" i="1" l="1"/>
  <c r="E9" i="1"/>
  <c r="F9" i="1"/>
  <c r="D9" i="1"/>
  <c r="J115" i="1"/>
  <c r="J22" i="1"/>
  <c r="J47" i="1" l="1"/>
  <c r="K47" i="1"/>
  <c r="J48" i="1"/>
  <c r="K48" i="1"/>
  <c r="H100" i="1" l="1"/>
  <c r="H115" i="1"/>
  <c r="J136" i="1"/>
  <c r="I136" i="1" l="1"/>
  <c r="I131" i="1"/>
  <c r="I115" i="1"/>
  <c r="I105" i="1"/>
  <c r="I104" i="1" l="1"/>
  <c r="I100" i="1"/>
  <c r="K8" i="1" l="1"/>
  <c r="J8" i="1"/>
  <c r="H10" i="1"/>
  <c r="J100" i="1"/>
  <c r="K126" i="1" l="1"/>
  <c r="K125" i="1"/>
  <c r="J124" i="1"/>
  <c r="K123" i="1"/>
  <c r="K122" i="1"/>
  <c r="K121" i="1"/>
  <c r="K120" i="1"/>
  <c r="J120" i="1"/>
  <c r="K119" i="1"/>
  <c r="K118" i="1"/>
  <c r="K117" i="1"/>
  <c r="J116" i="1"/>
  <c r="H104" i="1"/>
  <c r="K55" i="1"/>
  <c r="K54" i="1"/>
  <c r="K52" i="1"/>
  <c r="K51" i="1"/>
  <c r="K50" i="1"/>
  <c r="K49" i="1"/>
  <c r="J49" i="1"/>
  <c r="K46" i="1"/>
  <c r="K45" i="1"/>
  <c r="K44" i="1"/>
  <c r="J44" i="1"/>
  <c r="J43" i="1"/>
  <c r="K43" i="1"/>
  <c r="K42" i="1"/>
  <c r="K41" i="1"/>
  <c r="J40" i="1"/>
  <c r="K40" i="1"/>
  <c r="K39" i="1"/>
  <c r="K38" i="1"/>
  <c r="K37" i="1"/>
  <c r="K36" i="1"/>
  <c r="K35" i="1"/>
  <c r="J35" i="1"/>
  <c r="J34" i="1"/>
  <c r="K34" i="1"/>
  <c r="K33" i="1"/>
  <c r="K32" i="1"/>
  <c r="J31" i="1"/>
  <c r="J30" i="1"/>
  <c r="K30" i="1"/>
  <c r="K29" i="1"/>
  <c r="J23" i="1"/>
  <c r="H9" i="1"/>
  <c r="K12" i="1"/>
  <c r="I10" i="1"/>
  <c r="K10" i="1" l="1"/>
  <c r="K53" i="1"/>
  <c r="K56" i="1"/>
  <c r="I22" i="1"/>
  <c r="K31" i="1"/>
  <c r="K131" i="1"/>
  <c r="J105" i="1"/>
  <c r="K105" i="1"/>
  <c r="J127" i="1"/>
  <c r="J39" i="1"/>
  <c r="J11" i="1"/>
  <c r="J32" i="1"/>
  <c r="J36" i="1"/>
  <c r="J56" i="1"/>
  <c r="J57" i="1"/>
  <c r="J106" i="1"/>
  <c r="J117" i="1"/>
  <c r="J121" i="1"/>
  <c r="J125" i="1"/>
  <c r="K11" i="1"/>
  <c r="K57" i="1"/>
  <c r="K100" i="1"/>
  <c r="K116" i="1"/>
  <c r="J12" i="1"/>
  <c r="J29" i="1"/>
  <c r="J33" i="1"/>
  <c r="J37" i="1"/>
  <c r="J46" i="1"/>
  <c r="J122" i="1"/>
  <c r="K124" i="1"/>
  <c r="K133" i="1"/>
  <c r="K136" i="1"/>
  <c r="K115" i="1"/>
  <c r="I9" i="1" l="1"/>
  <c r="K127" i="1"/>
  <c r="K9" i="1"/>
  <c r="J9" i="1"/>
  <c r="J10" i="1"/>
  <c r="K22" i="1"/>
</calcChain>
</file>

<file path=xl/sharedStrings.xml><?xml version="1.0" encoding="utf-8"?>
<sst xmlns="http://schemas.openxmlformats.org/spreadsheetml/2006/main" count="160" uniqueCount="143">
  <si>
    <t>AUTORIDAD NACIONAL PARA LA INNOVACIÓN GUBERNAMENTAL</t>
  </si>
  <si>
    <t>(EN BALBOAS)</t>
  </si>
  <si>
    <t>(1)</t>
  </si>
  <si>
    <t>(2)</t>
  </si>
  <si>
    <t>(3)</t>
  </si>
  <si>
    <t>(4)</t>
  </si>
  <si>
    <t>(5)</t>
  </si>
  <si>
    <t>(6)</t>
  </si>
  <si>
    <t>(7=3-5)</t>
  </si>
  <si>
    <t>(8=2-4)</t>
  </si>
  <si>
    <t>(9=5/3)</t>
  </si>
  <si>
    <t>(10=5/2)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</si>
  <si>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</si>
  <si>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</si>
  <si>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</si>
  <si>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</si>
  <si>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</si>
  <si>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</si>
  <si>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</si>
  <si>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</si>
  <si>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</si>
  <si>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</si>
  <si>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MODIFICADO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</si>
  <si>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</si>
  <si>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</si>
  <si>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</si>
  <si>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</si>
  <si>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</si>
  <si>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</si>
  <si>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</si>
  <si>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</si>
  <si>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</si>
  <si>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</si>
  <si>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</si>
  <si>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</si>
  <si>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</si>
  <si>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</si>
  <si>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</si>
  <si>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</si>
  <si>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</si>
  <si>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</si>
  <si>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</si>
  <si>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</si>
  <si>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</si>
  <si>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</si>
  <si>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 xml:space="preserve">    096  XIII MES</t>
  </si>
  <si>
    <t xml:space="preserve">*   3  EQUIPOS 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</si>
  <si>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</si>
  <si>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</si>
  <si>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</si>
  <si>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</si>
  <si>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</si>
  <si>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</si>
  <si>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</si>
  <si>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</si>
  <si>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</si>
  <si>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</si>
  <si>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</si>
  <si>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</si>
  <si>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</si>
  <si>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</si>
  <si>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</si>
  <si>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143 VIÁTICOS A OTRAS PERSONAS</t>
  </si>
  <si>
    <t>151 TRANSPORTE DENTRO DEL PAÍS</t>
  </si>
  <si>
    <t>152 TRANSPORTE AL EXTERIOR</t>
  </si>
  <si>
    <t>153 TRANSPORTE DE OTRAS PERSONAS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</si>
  <si>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</si>
  <si>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</si>
  <si>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</si>
  <si>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</si>
  <si>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</si>
  <si>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</si>
  <si>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</si>
  <si>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</si>
  <si>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193 IMPRESIÓN, ENCUADERNACIÓN Y OTROS</t>
  </si>
  <si>
    <t>195 VIÁTICOS</t>
  </si>
  <si>
    <t>196 TRANSPORTE DE PERSONAS Y BIENES</t>
  </si>
  <si>
    <t>197 SERVICIOS COMERCIALES Y FINANC</t>
  </si>
  <si>
    <t>198 CONSULTORÍAS Y SERVICIOS ESPEC.</t>
  </si>
  <si>
    <t>199 MANTENIMIENTO Y REPARACIÓN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</si>
  <si>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</si>
  <si>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</si>
  <si>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</si>
  <si>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</si>
  <si>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</si>
  <si>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</si>
  <si>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</si>
  <si>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</si>
  <si>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</si>
  <si>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</si>
  <si>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</si>
  <si>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242 INSECTICIDAS, FUMIGANTES Y OTROS</t>
  </si>
  <si>
    <t>243 PINTURAS, COLORANTES Y TINTES</t>
  </si>
  <si>
    <t>244 PRODUCTOS MEDICINALES</t>
  </si>
  <si>
    <t>249 OTROS PRODUCTOS QUÍMICOS</t>
  </si>
  <si>
    <t>254 MATERIAL DE FONTANERÍA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</si>
  <si>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</si>
  <si>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</si>
  <si>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</si>
  <si>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</si>
  <si>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</si>
  <si>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</si>
  <si>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</si>
  <si>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</si>
  <si>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</si>
  <si>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</si>
  <si>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277 INSTRUMENTAL MÉDICO Y QUIRÚRGICO</t>
  </si>
  <si>
    <t>279 OTROS ÚTILES Y MATERIALES</t>
  </si>
  <si>
    <t>280 REPUESTOS</t>
  </si>
  <si>
    <t>291 ALIMENTOS Y BEBIDAS</t>
  </si>
  <si>
    <t>292 TEXTILES Y VESTUARIO</t>
  </si>
  <si>
    <t>293 COMBUSTIBLES Y LUBRICANTES</t>
  </si>
  <si>
    <t>295 PRODUCTOS QUÍMICOS Y CONEXOS</t>
  </si>
  <si>
    <t>296 MATERIALES PARA CONSTRUCCIÓN</t>
  </si>
  <si>
    <t>297 PRODUCTOS VARIOS</t>
  </si>
  <si>
    <t>298 ÚTILES Y MATERIALES DIVERSOS</t>
  </si>
  <si>
    <t>299 REPUESTO</t>
  </si>
  <si>
    <t>301 MAQUINARIA Y EQUIPO DE COMUNICACIÓN</t>
  </si>
  <si>
    <t>320 EQUIPO EDUCACIONAL Y RECREATIVO</t>
  </si>
  <si>
    <t>340 EQUIPO DE OFICINA</t>
  </si>
  <si>
    <t>350 MOBILIARIO</t>
  </si>
  <si>
    <t>370 MQUINARIA Y EQUIPOS VARIOS</t>
  </si>
  <si>
    <t>ACUMULADO</t>
  </si>
  <si>
    <t>612 INDEMNIZACIONES LABORALES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</si>
  <si>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</si>
  <si>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</si>
  <si>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</si>
  <si>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</si>
  <si>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</si>
  <si>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</si>
  <si>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</si>
  <si>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</si>
  <si>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 xml:space="preserve">091 SUELDOS  </t>
  </si>
  <si>
    <t>096 XIII MES</t>
  </si>
  <si>
    <t>099 CONTRIBUCIONES A LA SEGURIDAD</t>
  </si>
  <si>
    <t>119 OTROS SERVICIOS BÁSICOS</t>
  </si>
  <si>
    <t>370 MAQUINARIA Y EQUIPOS VARIOS</t>
  </si>
  <si>
    <t>380 EQUIPO DE COMPUTACIÓN</t>
  </si>
  <si>
    <t>519 OTRAS EDIFICACIONES</t>
  </si>
  <si>
    <t>629 OTRAS BECAS</t>
  </si>
  <si>
    <t>702 APORTES A INST. SIN FINES DE LUCRO</t>
  </si>
  <si>
    <t>721 APORTE A ORGANISMOS INTERNACIONALES</t>
  </si>
  <si>
    <t>Cuadro de Ejecución Presupuestaria a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</si>
</sst>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Font="1"/>
    <xf numFmtId="49" fontId="2" fillId="0" borderId="0" xfId="0" applyNumberFormat="1" applyFont="1" applyAlignment="1">
      <alignment horizontal="center"/>
    </xf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9" fontId="2" fillId="2" borderId="1" xfId="0" applyNumberFormat="1" applyFont="1" applyFill="1" applyBorder="1"/>
    <xf numFmtId="4" fontId="0" fillId="0" borderId="0" xfId="0" applyNumberFormat="1" applyFont="1" applyFill="1"/>
    <xf numFmtId="0" fontId="0" fillId="0" borderId="0" xfId="0" applyFont="1" applyFill="1"/>
    <xf numFmtId="9" fontId="2" fillId="0" borderId="1" xfId="0" applyNumberFormat="1" applyFont="1" applyFill="1" applyBorder="1"/>
    <xf numFmtId="9" fontId="0" fillId="0" borderId="3" xfId="0" applyNumberFormat="1" applyFont="1" applyFill="1" applyBorder="1"/>
    <xf numFmtId="49" fontId="0" fillId="0" borderId="3" xfId="0" applyNumberFormat="1" applyFill="1" applyBorder="1" applyAlignment="1">
      <alignment horizontal="left"/>
    </xf>
    <xf numFmtId="0" fontId="2" fillId="0" borderId="0" xfId="0" applyFont="1" applyFill="1"/>
    <xf numFmtId="9" fontId="0" fillId="0" borderId="2" xfId="0" applyNumberFormat="1" applyFont="1" applyFill="1" applyBorder="1"/>
    <xf numFmtId="9" fontId="2" fillId="0" borderId="0" xfId="0" applyNumberFormat="1" applyFont="1" applyAlignment="1">
      <alignment horizontal="center"/>
    </xf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0" fillId="0" borderId="2" xfId="0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10" fontId="2" fillId="0" borderId="0" xfId="2" applyNumberFormat="1" applyFont="1" applyFill="1"/>
    <xf numFmtId="9" fontId="0" fillId="0" borderId="0" xfId="2" applyFont="1" applyFill="1"/>
    <xf numFmtId="9" fontId="0" fillId="0" borderId="0" xfId="2" applyFont="1"/>
    <xf numFmtId="49" fontId="3" fillId="0" borderId="1" xfId="1" applyNumberFormat="1" applyFont="1" applyFill="1" applyBorder="1" applyAlignment="1">
      <alignment horizontal="left"/>
    </xf>
    <xf numFmtId="9" fontId="0" fillId="0" borderId="0" xfId="2" applyNumberFormat="1" applyFont="1" applyFill="1"/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4" fontId="0" fillId="0" borderId="3" xfId="0" applyNumberFormat="1" applyBorder="1"/>
    <xf numFmtId="0" fontId="0" fillId="0" borderId="3" xfId="0" applyBorder="1"/>
    <xf numFmtId="0" fontId="1" fillId="3" borderId="4" xfId="0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9" fontId="1" fillId="3" borderId="4" xfId="0" applyNumberFormat="1" applyFont="1" applyFill="1" applyBorder="1" applyAlignment="1">
      <alignment horizontal="center" wrapText="1"/>
    </xf>
    <xf numFmtId="0" fontId="0" fillId="0" borderId="5" xfId="0" applyBorder="1"/>
    <xf numFmtId="4" fontId="0" fillId="0" borderId="5" xfId="0" applyNumberFormat="1" applyBorder="1"/>
    <xf numFmtId="4" fontId="0" fillId="0" borderId="5" xfId="0" applyNumberFormat="1" applyFont="1" applyFill="1" applyBorder="1"/>
    <xf numFmtId="0" fontId="0" fillId="0" borderId="2" xfId="0" applyBorder="1"/>
    <xf numFmtId="4" fontId="0" fillId="0" borderId="2" xfId="0" applyNumberFormat="1" applyBorder="1"/>
    <xf numFmtId="0" fontId="1" fillId="3" borderId="6" xfId="0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9" fontId="1" fillId="3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8"/>
  <sheetViews>
    <sheetView tabSelected="1" zoomScaleNormal="100" workbookViewId="0">
      <selection activeCell="A4" sqref="A4:K4"/>
    </sheetView>
  </sheetViews>
  <sheetFormatPr baseColWidth="10" defaultColWidth="11.33203125" defaultRowHeight="14.4" x14ac:dyDescent="0.3"/>
  <cols>
    <col min="1" max="1" width="48.77734375" style="1" customWidth="1"/>
    <col min="2" max="2" width="13.33203125" style="1" bestFit="1" customWidth="1"/>
    <col min="3" max="4" width="12.6640625" style="1" bestFit="1" customWidth="1"/>
    <col min="5" max="5" width="15.21875" style="1" customWidth="1"/>
    <col min="6" max="8" width="12.6640625" style="1" bestFit="1" customWidth="1"/>
    <col min="9" max="9" width="12.6640625" style="1" customWidth="1"/>
    <col min="10" max="10" width="12.5546875" style="15" customWidth="1"/>
    <col min="11" max="11" width="13.33203125" style="15" customWidth="1"/>
    <col min="12" max="13" width="11.33203125" style="3" customWidth="1"/>
    <col min="14" max="14" width="11.33203125" style="1" customWidth="1"/>
    <col min="15" max="16384" width="11.33203125" style="1"/>
  </cols>
  <sheetData>
    <row r="1" spans="1:18" x14ac:dyDescent="0.3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8" x14ac:dyDescent="0.3">
      <c r="A2" s="48" t="s">
        <v>142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8" x14ac:dyDescent="0.3">
      <c r="A3" s="48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</row>
    <row r="4" spans="1:18" x14ac:dyDescent="0.3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</row>
    <row r="5" spans="1:18" ht="15" thickBot="1" x14ac:dyDescent="0.35">
      <c r="A5" s="2"/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14" t="s">
        <v>10</v>
      </c>
      <c r="K5" s="14" t="s">
        <v>11</v>
      </c>
    </row>
    <row r="6" spans="1:18" ht="29.4" thickTop="1" x14ac:dyDescent="0.3">
      <c r="A6" s="33" t="s">
        <v>12</v>
      </c>
      <c r="B6" s="34" t="s">
        <v>13</v>
      </c>
      <c r="C6" s="34"/>
      <c r="D6" s="34" t="s">
        <v>14</v>
      </c>
      <c r="E6" s="34" t="s">
        <v>15</v>
      </c>
      <c r="F6" s="34" t="s">
        <v>16</v>
      </c>
      <c r="G6" s="34" t="s">
        <v>17</v>
      </c>
      <c r="H6" s="35" t="s">
        <v>18</v>
      </c>
      <c r="I6" s="35"/>
      <c r="J6" s="36" t="s">
        <v>19</v>
      </c>
      <c r="K6" s="36" t="s">
        <v>20</v>
      </c>
      <c r="N6" s="3"/>
      <c r="O6" s="3"/>
      <c r="P6" s="3"/>
      <c r="Q6" s="3"/>
      <c r="R6" s="3"/>
    </row>
    <row r="7" spans="1:18" s="5" customFormat="1" ht="15.6" customHeight="1" x14ac:dyDescent="0.3">
      <c r="A7" s="42"/>
      <c r="B7" s="43" t="s">
        <v>21</v>
      </c>
      <c r="C7" s="43" t="s">
        <v>22</v>
      </c>
      <c r="D7" s="44"/>
      <c r="E7" s="44" t="s">
        <v>122</v>
      </c>
      <c r="F7" s="44"/>
      <c r="G7" s="44"/>
      <c r="H7" s="45" t="s">
        <v>23</v>
      </c>
      <c r="I7" s="45" t="s">
        <v>24</v>
      </c>
      <c r="J7" s="46" t="s">
        <v>16</v>
      </c>
      <c r="K7" s="46" t="s">
        <v>16</v>
      </c>
      <c r="L7" s="4"/>
      <c r="M7" s="4"/>
      <c r="N7" s="4"/>
      <c r="O7" s="4"/>
      <c r="P7" s="4"/>
      <c r="Q7" s="4"/>
      <c r="R7" s="4"/>
    </row>
    <row r="8" spans="1:18" x14ac:dyDescent="0.3">
      <c r="A8" s="47" t="s">
        <v>25</v>
      </c>
      <c r="B8" s="16">
        <f>B9+B104</f>
        <v>25230396</v>
      </c>
      <c r="C8" s="16">
        <f t="shared" ref="C8:I8" si="0">C9+C104</f>
        <v>28563730</v>
      </c>
      <c r="D8" s="16">
        <f t="shared" si="0"/>
        <v>23049811</v>
      </c>
      <c r="E8" s="16">
        <f t="shared" si="0"/>
        <v>9248555.5</v>
      </c>
      <c r="F8" s="16">
        <f t="shared" si="0"/>
        <v>3936425.6900000004</v>
      </c>
      <c r="G8" s="16">
        <f t="shared" si="0"/>
        <v>2493440.1799999997</v>
      </c>
      <c r="H8" s="16">
        <f t="shared" si="0"/>
        <v>13801255.500000002</v>
      </c>
      <c r="I8" s="16">
        <f t="shared" si="0"/>
        <v>19315174.5</v>
      </c>
      <c r="J8" s="6">
        <f>F8/D8</f>
        <v>0.1707790875161623</v>
      </c>
      <c r="K8" s="6">
        <f>F8/C8</f>
        <v>0.13781203260218466</v>
      </c>
      <c r="L8" s="26"/>
      <c r="M8" s="26"/>
      <c r="N8" s="3"/>
      <c r="O8" s="3"/>
      <c r="P8" s="3"/>
      <c r="Q8" s="3"/>
      <c r="R8" s="3"/>
    </row>
    <row r="9" spans="1:18" s="8" customFormat="1" x14ac:dyDescent="0.3">
      <c r="A9" s="29" t="s">
        <v>26</v>
      </c>
      <c r="B9" s="16">
        <f>B10+B22+B56+B100+B94</f>
        <v>7325590</v>
      </c>
      <c r="C9" s="16">
        <f t="shared" ref="C9:I9" si="1">C10+C22+C56+C100+C94</f>
        <v>7325590</v>
      </c>
      <c r="D9" s="16">
        <f t="shared" si="1"/>
        <v>5391876</v>
      </c>
      <c r="E9" s="16">
        <f t="shared" si="1"/>
        <v>2595540.5299999998</v>
      </c>
      <c r="F9" s="16">
        <f t="shared" si="1"/>
        <v>2116207.96</v>
      </c>
      <c r="G9" s="16">
        <f t="shared" si="1"/>
        <v>1412330.88</v>
      </c>
      <c r="H9" s="16">
        <f t="shared" si="1"/>
        <v>2796335.47</v>
      </c>
      <c r="I9" s="16">
        <f t="shared" si="1"/>
        <v>4730049.4699999988</v>
      </c>
      <c r="J9" s="6">
        <f>F9/D9</f>
        <v>0.39248082856504862</v>
      </c>
      <c r="K9" s="6">
        <f t="shared" ref="K9" si="2">F9/C9</f>
        <v>0.28887884252326435</v>
      </c>
      <c r="L9" s="25"/>
      <c r="M9" s="25"/>
      <c r="N9" s="7"/>
      <c r="O9" s="7"/>
      <c r="P9" s="7"/>
      <c r="Q9" s="7"/>
      <c r="R9" s="7"/>
    </row>
    <row r="10" spans="1:18" s="8" customFormat="1" x14ac:dyDescent="0.3">
      <c r="A10" s="27" t="s">
        <v>27</v>
      </c>
      <c r="B10" s="17">
        <f>SUM(B11:B21)</f>
        <v>3986657</v>
      </c>
      <c r="C10" s="17">
        <f t="shared" ref="C10:G10" si="3">SUM(C11:C21)</f>
        <v>4036752</v>
      </c>
      <c r="D10" s="17">
        <f t="shared" si="3"/>
        <v>2818438</v>
      </c>
      <c r="E10" s="17">
        <f t="shared" si="3"/>
        <v>1768489.85</v>
      </c>
      <c r="F10" s="17">
        <f t="shared" si="3"/>
        <v>1768489.85</v>
      </c>
      <c r="G10" s="17">
        <f t="shared" si="3"/>
        <v>1178841.8399999999</v>
      </c>
      <c r="H10" s="17">
        <f t="shared" ref="H10:I10" si="4">SUM(H11:H21)</f>
        <v>1049948.1499999999</v>
      </c>
      <c r="I10" s="17">
        <f t="shared" si="4"/>
        <v>2268262.15</v>
      </c>
      <c r="J10" s="9">
        <f t="shared" ref="J10" si="5">F10/D10</f>
        <v>0.62747161725750222</v>
      </c>
      <c r="K10" s="9">
        <f>F10/C10</f>
        <v>0.43809722519490918</v>
      </c>
      <c r="L10" s="25"/>
      <c r="M10" s="7"/>
      <c r="N10" s="7"/>
      <c r="O10" s="7"/>
      <c r="P10" s="7"/>
      <c r="Q10" s="7"/>
      <c r="R10" s="7"/>
    </row>
    <row r="11" spans="1:18" s="8" customFormat="1" x14ac:dyDescent="0.3">
      <c r="A11" s="30" t="s">
        <v>28</v>
      </c>
      <c r="B11" s="31">
        <v>3130800</v>
      </c>
      <c r="C11" s="31">
        <v>3088910</v>
      </c>
      <c r="D11" s="31">
        <v>2306210</v>
      </c>
      <c r="E11" s="31">
        <v>1339428.32</v>
      </c>
      <c r="F11" s="31">
        <v>1339428.32</v>
      </c>
      <c r="G11" s="31">
        <v>984882.69000000006</v>
      </c>
      <c r="H11" s="18">
        <f>D11-E11</f>
        <v>966781.67999999993</v>
      </c>
      <c r="I11" s="18">
        <f>C11-E11</f>
        <v>1749481.68</v>
      </c>
      <c r="J11" s="10">
        <f>F11/D11</f>
        <v>0.58079200072846793</v>
      </c>
      <c r="K11" s="10">
        <f>F11/C11</f>
        <v>0.43362490975781104</v>
      </c>
      <c r="L11" s="7"/>
      <c r="M11" s="7"/>
      <c r="N11" s="7"/>
      <c r="O11" s="7"/>
      <c r="P11" s="7"/>
      <c r="Q11" s="7"/>
      <c r="R11" s="7"/>
    </row>
    <row r="12" spans="1:18" s="8" customFormat="1" x14ac:dyDescent="0.3">
      <c r="A12" s="30" t="s">
        <v>29</v>
      </c>
      <c r="B12" s="31">
        <v>222000</v>
      </c>
      <c r="C12" s="31">
        <v>222000</v>
      </c>
      <c r="D12" s="31">
        <v>111000</v>
      </c>
      <c r="E12" s="31">
        <v>102900</v>
      </c>
      <c r="F12" s="31">
        <v>102900</v>
      </c>
      <c r="G12" s="31">
        <v>67358.51999999999</v>
      </c>
      <c r="H12" s="18">
        <f t="shared" ref="H12:H75" si="6">D12-E12</f>
        <v>8100</v>
      </c>
      <c r="I12" s="18">
        <f t="shared" ref="I12:I75" si="7">C12-E12</f>
        <v>119100</v>
      </c>
      <c r="J12" s="10">
        <f t="shared" ref="J12:J57" si="8">F12/D12</f>
        <v>0.927027027027027</v>
      </c>
      <c r="K12" s="10">
        <f t="shared" ref="K12:K57" si="9">F12/C12</f>
        <v>0.4635135135135135</v>
      </c>
      <c r="L12" s="7"/>
      <c r="M12" s="7"/>
      <c r="N12" s="7"/>
      <c r="O12" s="7"/>
      <c r="P12" s="7"/>
      <c r="Q12" s="7"/>
      <c r="R12" s="7"/>
    </row>
    <row r="13" spans="1:18" s="8" customFormat="1" x14ac:dyDescent="0.3">
      <c r="A13" s="30" t="s">
        <v>30</v>
      </c>
      <c r="B13" s="31">
        <v>70400</v>
      </c>
      <c r="C13" s="31">
        <v>70400</v>
      </c>
      <c r="D13" s="31">
        <v>26768</v>
      </c>
      <c r="E13" s="31">
        <v>20558.98</v>
      </c>
      <c r="F13" s="31">
        <v>20558.98</v>
      </c>
      <c r="G13" s="31">
        <v>19526.190000000002</v>
      </c>
      <c r="H13" s="18">
        <f t="shared" si="6"/>
        <v>6209.02</v>
      </c>
      <c r="I13" s="18">
        <f t="shared" si="7"/>
        <v>49841.020000000004</v>
      </c>
      <c r="J13" s="10">
        <v>0</v>
      </c>
      <c r="K13" s="10">
        <f t="shared" ref="K13:K17" si="10">F13/C13</f>
        <v>0.29203096590909089</v>
      </c>
      <c r="L13" s="7"/>
      <c r="M13" s="7"/>
      <c r="N13" s="7"/>
      <c r="O13" s="7"/>
      <c r="P13" s="7"/>
      <c r="Q13" s="7"/>
      <c r="R13" s="7"/>
    </row>
    <row r="14" spans="1:18" s="8" customFormat="1" x14ac:dyDescent="0.3">
      <c r="A14" s="30" t="s">
        <v>31</v>
      </c>
      <c r="B14" s="31">
        <v>435781</v>
      </c>
      <c r="C14" s="31">
        <v>435781</v>
      </c>
      <c r="D14" s="31">
        <v>216982</v>
      </c>
      <c r="E14" s="31">
        <v>164023.44999999998</v>
      </c>
      <c r="F14" s="31">
        <v>164023.44999999998</v>
      </c>
      <c r="G14" s="31">
        <v>52659.929999999993</v>
      </c>
      <c r="H14" s="18">
        <f t="shared" si="6"/>
        <v>52958.550000000017</v>
      </c>
      <c r="I14" s="18">
        <f t="shared" si="7"/>
        <v>271757.55000000005</v>
      </c>
      <c r="J14" s="10">
        <f t="shared" ref="J14:J17" si="11">F14/D14</f>
        <v>0.75593113714501659</v>
      </c>
      <c r="K14" s="10">
        <f t="shared" si="10"/>
        <v>0.37638963148921128</v>
      </c>
      <c r="L14" s="7"/>
      <c r="M14" s="7"/>
      <c r="N14" s="7"/>
      <c r="O14" s="7"/>
      <c r="P14" s="7"/>
      <c r="Q14" s="7"/>
      <c r="R14" s="7"/>
    </row>
    <row r="15" spans="1:18" s="8" customFormat="1" x14ac:dyDescent="0.3">
      <c r="A15" s="30" t="s">
        <v>32</v>
      </c>
      <c r="B15" s="31">
        <v>49104</v>
      </c>
      <c r="C15" s="31">
        <v>49104</v>
      </c>
      <c r="D15" s="31">
        <v>24555</v>
      </c>
      <c r="E15" s="31">
        <v>18405.440000000002</v>
      </c>
      <c r="F15" s="31">
        <v>18405.440000000002</v>
      </c>
      <c r="G15" s="31">
        <v>9612.4500000000007</v>
      </c>
      <c r="H15" s="18">
        <f t="shared" si="6"/>
        <v>6149.5599999999977</v>
      </c>
      <c r="I15" s="18">
        <f t="shared" si="7"/>
        <v>30698.559999999998</v>
      </c>
      <c r="J15" s="10">
        <f t="shared" si="11"/>
        <v>0.74955976379556111</v>
      </c>
      <c r="K15" s="10">
        <f t="shared" si="10"/>
        <v>0.37482567611599876</v>
      </c>
      <c r="L15" s="7"/>
      <c r="M15" s="7"/>
      <c r="N15" s="7"/>
      <c r="O15" s="7"/>
      <c r="P15" s="7"/>
      <c r="Q15" s="7"/>
      <c r="R15" s="7"/>
    </row>
    <row r="16" spans="1:18" s="8" customFormat="1" x14ac:dyDescent="0.3">
      <c r="A16" s="30" t="s">
        <v>33</v>
      </c>
      <c r="B16" s="31">
        <v>68748</v>
      </c>
      <c r="C16" s="31">
        <v>68748</v>
      </c>
      <c r="D16" s="31">
        <v>36022</v>
      </c>
      <c r="E16" s="31">
        <v>27739.599999999999</v>
      </c>
      <c r="F16" s="31">
        <v>27739.599999999999</v>
      </c>
      <c r="G16" s="31">
        <v>15242.070000000002</v>
      </c>
      <c r="H16" s="18">
        <f t="shared" si="6"/>
        <v>8282.4000000000015</v>
      </c>
      <c r="I16" s="18">
        <f t="shared" si="7"/>
        <v>41008.400000000001</v>
      </c>
      <c r="J16" s="10">
        <f t="shared" si="11"/>
        <v>0.77007384376214527</v>
      </c>
      <c r="K16" s="10">
        <f t="shared" si="10"/>
        <v>0.40349682899866174</v>
      </c>
      <c r="L16" s="7"/>
      <c r="M16" s="7"/>
      <c r="N16" s="7"/>
      <c r="O16" s="7"/>
      <c r="P16" s="7"/>
      <c r="Q16" s="7"/>
      <c r="R16" s="7"/>
    </row>
    <row r="17" spans="1:18" s="8" customFormat="1" x14ac:dyDescent="0.3">
      <c r="A17" s="30" t="s">
        <v>34</v>
      </c>
      <c r="B17" s="31">
        <v>9824</v>
      </c>
      <c r="C17" s="31">
        <v>9824</v>
      </c>
      <c r="D17" s="31">
        <v>4916</v>
      </c>
      <c r="E17" s="31">
        <v>3454.7500000000005</v>
      </c>
      <c r="F17" s="31">
        <v>3454.7500000000005</v>
      </c>
      <c r="G17" s="31">
        <v>2471.9900000000002</v>
      </c>
      <c r="H17" s="18">
        <f t="shared" si="6"/>
        <v>1461.2499999999995</v>
      </c>
      <c r="I17" s="18">
        <f t="shared" si="7"/>
        <v>6369.25</v>
      </c>
      <c r="J17" s="10">
        <f t="shared" si="11"/>
        <v>0.70275630593978855</v>
      </c>
      <c r="K17" s="10">
        <f t="shared" si="10"/>
        <v>0.35166429153094469</v>
      </c>
      <c r="L17" s="7"/>
      <c r="M17" s="7"/>
      <c r="N17" s="7"/>
      <c r="O17" s="7"/>
      <c r="P17" s="7"/>
      <c r="Q17" s="7"/>
      <c r="R17" s="7"/>
    </row>
    <row r="18" spans="1:18" s="8" customFormat="1" x14ac:dyDescent="0.3">
      <c r="A18" s="30" t="s">
        <v>35</v>
      </c>
      <c r="B18" s="31">
        <v>0</v>
      </c>
      <c r="C18" s="31">
        <v>69816</v>
      </c>
      <c r="D18" s="31">
        <v>69816</v>
      </c>
      <c r="E18" s="31">
        <v>69815</v>
      </c>
      <c r="F18" s="31">
        <v>69815</v>
      </c>
      <c r="G18" s="31">
        <v>26993.4</v>
      </c>
      <c r="H18" s="18">
        <f t="shared" si="6"/>
        <v>1</v>
      </c>
      <c r="I18" s="18">
        <f t="shared" si="7"/>
        <v>1</v>
      </c>
      <c r="J18" s="10">
        <f t="shared" ref="J18:J21" si="12">F18/D18</f>
        <v>0.99998567663572824</v>
      </c>
      <c r="K18" s="10">
        <f t="shared" ref="K18:K21" si="13">F18/C18</f>
        <v>0.99998567663572824</v>
      </c>
      <c r="L18" s="7"/>
      <c r="M18" s="7"/>
      <c r="N18" s="7"/>
      <c r="O18" s="7"/>
      <c r="P18" s="7"/>
      <c r="Q18" s="7"/>
      <c r="R18" s="7"/>
    </row>
    <row r="19" spans="1:18" s="8" customFormat="1" x14ac:dyDescent="0.3">
      <c r="A19" s="11" t="s">
        <v>36</v>
      </c>
      <c r="B19" s="31">
        <v>0</v>
      </c>
      <c r="C19" s="31">
        <v>9134</v>
      </c>
      <c r="D19" s="31">
        <v>9134</v>
      </c>
      <c r="E19" s="31">
        <v>9133.33</v>
      </c>
      <c r="F19" s="31">
        <v>9133.33</v>
      </c>
      <c r="G19" s="31">
        <v>0</v>
      </c>
      <c r="H19" s="18">
        <f t="shared" si="6"/>
        <v>0.67000000000007276</v>
      </c>
      <c r="I19" s="18">
        <f t="shared" si="7"/>
        <v>0.67000000000007276</v>
      </c>
      <c r="J19" s="10">
        <f t="shared" si="12"/>
        <v>0.99992664768994965</v>
      </c>
      <c r="K19" s="10">
        <f t="shared" si="13"/>
        <v>0.99992664768994965</v>
      </c>
      <c r="L19" s="7"/>
      <c r="M19" s="7"/>
      <c r="N19" s="7"/>
      <c r="O19" s="7"/>
      <c r="P19" s="7"/>
      <c r="Q19" s="7"/>
      <c r="R19" s="7"/>
    </row>
    <row r="20" spans="1:18" s="8" customFormat="1" x14ac:dyDescent="0.3">
      <c r="A20" s="11" t="s">
        <v>45</v>
      </c>
      <c r="B20" s="31">
        <v>0</v>
      </c>
      <c r="C20" s="31">
        <v>506</v>
      </c>
      <c r="D20" s="31">
        <v>506</v>
      </c>
      <c r="E20" s="31">
        <v>505.7</v>
      </c>
      <c r="F20" s="31">
        <v>505.7</v>
      </c>
      <c r="G20" s="31">
        <v>0</v>
      </c>
      <c r="H20" s="18">
        <f t="shared" si="6"/>
        <v>0.30000000000001137</v>
      </c>
      <c r="I20" s="18">
        <f t="shared" si="7"/>
        <v>0.30000000000001137</v>
      </c>
      <c r="J20" s="10">
        <f t="shared" si="12"/>
        <v>0.99940711462450593</v>
      </c>
      <c r="K20" s="10">
        <f t="shared" si="13"/>
        <v>0.99940711462450593</v>
      </c>
      <c r="L20" s="7"/>
      <c r="M20" s="7"/>
      <c r="N20" s="7"/>
      <c r="O20" s="7"/>
      <c r="P20" s="7"/>
      <c r="Q20" s="7"/>
      <c r="R20" s="7"/>
    </row>
    <row r="21" spans="1:18" s="8" customFormat="1" x14ac:dyDescent="0.3">
      <c r="A21" s="30" t="s">
        <v>37</v>
      </c>
      <c r="B21" s="31">
        <v>0</v>
      </c>
      <c r="C21" s="31">
        <v>12529</v>
      </c>
      <c r="D21" s="31">
        <v>12529</v>
      </c>
      <c r="E21" s="31">
        <v>12525.279999999999</v>
      </c>
      <c r="F21" s="31">
        <v>12525.279999999999</v>
      </c>
      <c r="G21" s="31">
        <v>94.6</v>
      </c>
      <c r="H21" s="18">
        <f t="shared" si="6"/>
        <v>3.7200000000011642</v>
      </c>
      <c r="I21" s="18">
        <f t="shared" si="7"/>
        <v>3.7200000000011642</v>
      </c>
      <c r="J21" s="10">
        <f t="shared" si="12"/>
        <v>0.99970308883390524</v>
      </c>
      <c r="K21" s="10">
        <f t="shared" si="13"/>
        <v>0.99970308883390524</v>
      </c>
      <c r="L21" s="7"/>
      <c r="M21" s="7"/>
      <c r="N21" s="7"/>
      <c r="O21" s="7"/>
      <c r="P21" s="7"/>
      <c r="Q21" s="7"/>
      <c r="R21" s="7"/>
    </row>
    <row r="22" spans="1:18" s="8" customFormat="1" x14ac:dyDescent="0.3">
      <c r="A22" s="27" t="s">
        <v>38</v>
      </c>
      <c r="B22" s="19">
        <f>SUM(B23:B55)</f>
        <v>3046407</v>
      </c>
      <c r="C22" s="19">
        <f t="shared" ref="C22:H22" si="14">SUM(C23:C55)</f>
        <v>3065208</v>
      </c>
      <c r="D22" s="19">
        <f t="shared" si="14"/>
        <v>2407372</v>
      </c>
      <c r="E22" s="19">
        <f t="shared" si="14"/>
        <v>798693.61999999976</v>
      </c>
      <c r="F22" s="19">
        <f t="shared" si="14"/>
        <v>329003.43999999994</v>
      </c>
      <c r="G22" s="19">
        <f t="shared" si="14"/>
        <v>218681.72999999998</v>
      </c>
      <c r="H22" s="19">
        <f t="shared" si="14"/>
        <v>1608678.3800000001</v>
      </c>
      <c r="I22" s="19">
        <f>SUM(I23:I55)</f>
        <v>2266514.3799999994</v>
      </c>
      <c r="J22" s="9">
        <f>F22/D22</f>
        <v>0.13666497741105235</v>
      </c>
      <c r="K22" s="9">
        <f t="shared" si="9"/>
        <v>0.1073347844583467</v>
      </c>
      <c r="L22" s="7"/>
      <c r="M22" s="7"/>
      <c r="N22" s="7"/>
      <c r="O22" s="7"/>
      <c r="P22" s="7"/>
      <c r="Q22" s="7"/>
      <c r="R22" s="7"/>
    </row>
    <row r="23" spans="1:18" s="8" customFormat="1" x14ac:dyDescent="0.3">
      <c r="A23" s="32" t="s">
        <v>47</v>
      </c>
      <c r="B23" s="31">
        <v>677930</v>
      </c>
      <c r="C23" s="31">
        <v>639530</v>
      </c>
      <c r="D23" s="31">
        <v>579713</v>
      </c>
      <c r="E23" s="31">
        <v>6254.72</v>
      </c>
      <c r="F23" s="31">
        <v>6254.72</v>
      </c>
      <c r="G23" s="31">
        <v>0</v>
      </c>
      <c r="H23" s="18">
        <f t="shared" si="6"/>
        <v>573458.28</v>
      </c>
      <c r="I23" s="18">
        <f t="shared" si="7"/>
        <v>633275.28</v>
      </c>
      <c r="J23" s="10">
        <f t="shared" si="8"/>
        <v>1.0789338862506102E-2</v>
      </c>
      <c r="K23" s="10">
        <f t="shared" si="9"/>
        <v>9.7801823213922723E-3</v>
      </c>
      <c r="L23" s="7"/>
      <c r="M23" s="7"/>
      <c r="N23" s="7"/>
      <c r="O23" s="7"/>
      <c r="P23" s="7"/>
      <c r="Q23" s="7"/>
      <c r="R23" s="7"/>
    </row>
    <row r="24" spans="1:18" s="8" customFormat="1" x14ac:dyDescent="0.3">
      <c r="A24" s="32" t="s">
        <v>48</v>
      </c>
      <c r="B24" s="31">
        <v>2500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18">
        <f t="shared" si="6"/>
        <v>0</v>
      </c>
      <c r="I24" s="18">
        <f t="shared" si="7"/>
        <v>0</v>
      </c>
      <c r="J24" s="10">
        <v>0</v>
      </c>
      <c r="K24" s="10">
        <v>0</v>
      </c>
      <c r="L24" s="7"/>
      <c r="M24" s="7"/>
      <c r="N24" s="7"/>
      <c r="O24" s="7"/>
      <c r="P24" s="7"/>
      <c r="Q24" s="7"/>
      <c r="R24" s="7"/>
    </row>
    <row r="25" spans="1:18" s="8" customFormat="1" x14ac:dyDescent="0.3">
      <c r="A25" s="32" t="s">
        <v>49</v>
      </c>
      <c r="B25" s="31">
        <v>11500</v>
      </c>
      <c r="C25" s="31">
        <v>11500</v>
      </c>
      <c r="D25" s="31">
        <v>8750</v>
      </c>
      <c r="E25" s="31">
        <v>0</v>
      </c>
      <c r="F25" s="31">
        <v>0</v>
      </c>
      <c r="G25" s="31">
        <v>0</v>
      </c>
      <c r="H25" s="18">
        <f t="shared" si="6"/>
        <v>8750</v>
      </c>
      <c r="I25" s="18">
        <f t="shared" si="7"/>
        <v>11500</v>
      </c>
      <c r="J25" s="10">
        <v>0</v>
      </c>
      <c r="K25" s="10">
        <f t="shared" ref="K25:K28" si="15">F25/C25</f>
        <v>0</v>
      </c>
      <c r="L25" s="7"/>
      <c r="M25" s="7"/>
      <c r="N25" s="7"/>
      <c r="O25" s="7"/>
      <c r="P25" s="7"/>
      <c r="Q25" s="7"/>
      <c r="R25" s="7"/>
    </row>
    <row r="26" spans="1:18" s="8" customFormat="1" x14ac:dyDescent="0.3">
      <c r="A26" s="32" t="s">
        <v>50</v>
      </c>
      <c r="B26" s="31">
        <v>43008</v>
      </c>
      <c r="C26" s="31">
        <v>43008</v>
      </c>
      <c r="D26" s="31">
        <v>21504</v>
      </c>
      <c r="E26" s="31">
        <v>0</v>
      </c>
      <c r="F26" s="31">
        <v>0</v>
      </c>
      <c r="G26" s="31">
        <v>0</v>
      </c>
      <c r="H26" s="18">
        <f t="shared" si="6"/>
        <v>21504</v>
      </c>
      <c r="I26" s="18">
        <f t="shared" si="7"/>
        <v>43008</v>
      </c>
      <c r="J26" s="10">
        <f t="shared" ref="J26:J28" si="16">F26/D26</f>
        <v>0</v>
      </c>
      <c r="K26" s="10">
        <f t="shared" si="15"/>
        <v>0</v>
      </c>
      <c r="L26" s="7"/>
      <c r="M26" s="7"/>
      <c r="N26" s="7"/>
      <c r="O26" s="7"/>
      <c r="P26" s="7"/>
      <c r="Q26" s="7"/>
      <c r="R26" s="7"/>
    </row>
    <row r="27" spans="1:18" s="8" customFormat="1" x14ac:dyDescent="0.3">
      <c r="A27" s="32" t="s">
        <v>51</v>
      </c>
      <c r="B27" s="31">
        <v>17300</v>
      </c>
      <c r="C27" s="31">
        <v>12210</v>
      </c>
      <c r="D27" s="31">
        <v>9010</v>
      </c>
      <c r="E27" s="31">
        <v>3738.58</v>
      </c>
      <c r="F27" s="31">
        <v>0</v>
      </c>
      <c r="G27" s="31">
        <v>0</v>
      </c>
      <c r="H27" s="18">
        <f t="shared" si="6"/>
        <v>5271.42</v>
      </c>
      <c r="I27" s="18">
        <f t="shared" si="7"/>
        <v>8471.42</v>
      </c>
      <c r="J27" s="10">
        <f t="shared" si="16"/>
        <v>0</v>
      </c>
      <c r="K27" s="10">
        <f t="shared" si="15"/>
        <v>0</v>
      </c>
      <c r="L27" s="7"/>
      <c r="M27" s="7"/>
      <c r="N27" s="7"/>
      <c r="O27" s="7"/>
      <c r="P27" s="7"/>
      <c r="Q27" s="7"/>
      <c r="R27" s="7"/>
    </row>
    <row r="28" spans="1:18" s="8" customFormat="1" x14ac:dyDescent="0.3">
      <c r="A28" s="32" t="s">
        <v>52</v>
      </c>
      <c r="B28" s="31">
        <v>850</v>
      </c>
      <c r="C28" s="31">
        <v>850</v>
      </c>
      <c r="D28" s="31">
        <v>426</v>
      </c>
      <c r="E28" s="31">
        <v>0</v>
      </c>
      <c r="F28" s="31">
        <v>0</v>
      </c>
      <c r="G28" s="31">
        <v>0</v>
      </c>
      <c r="H28" s="18">
        <f t="shared" si="6"/>
        <v>426</v>
      </c>
      <c r="I28" s="18">
        <f t="shared" si="7"/>
        <v>850</v>
      </c>
      <c r="J28" s="10">
        <f t="shared" si="16"/>
        <v>0</v>
      </c>
      <c r="K28" s="10">
        <f t="shared" si="15"/>
        <v>0</v>
      </c>
      <c r="L28" s="7"/>
      <c r="M28" s="7"/>
      <c r="N28" s="7"/>
      <c r="O28" s="7"/>
      <c r="P28" s="7"/>
      <c r="Q28" s="7"/>
      <c r="R28" s="7"/>
    </row>
    <row r="29" spans="1:18" s="8" customFormat="1" x14ac:dyDescent="0.3">
      <c r="A29" s="32" t="s">
        <v>53</v>
      </c>
      <c r="B29" s="31">
        <v>93000</v>
      </c>
      <c r="C29" s="31">
        <v>93000</v>
      </c>
      <c r="D29" s="31">
        <v>46500</v>
      </c>
      <c r="E29" s="31">
        <v>15113.85</v>
      </c>
      <c r="F29" s="31">
        <v>15113.85</v>
      </c>
      <c r="G29" s="31">
        <v>12395.02</v>
      </c>
      <c r="H29" s="18">
        <f t="shared" si="6"/>
        <v>31386.15</v>
      </c>
      <c r="I29" s="18">
        <f t="shared" si="7"/>
        <v>77886.149999999994</v>
      </c>
      <c r="J29" s="10">
        <f t="shared" si="8"/>
        <v>0.32502903225806451</v>
      </c>
      <c r="K29" s="10">
        <f t="shared" si="9"/>
        <v>0.16251451612903225</v>
      </c>
      <c r="L29" s="7"/>
      <c r="M29" s="7"/>
      <c r="N29" s="7"/>
      <c r="O29" s="7"/>
      <c r="P29" s="7"/>
      <c r="Q29" s="7"/>
      <c r="R29" s="7"/>
    </row>
    <row r="30" spans="1:18" s="8" customFormat="1" x14ac:dyDescent="0.3">
      <c r="A30" s="32" t="s">
        <v>54</v>
      </c>
      <c r="B30" s="31">
        <v>13200</v>
      </c>
      <c r="C30" s="31">
        <v>13200</v>
      </c>
      <c r="D30" s="31">
        <v>6600</v>
      </c>
      <c r="E30" s="31">
        <v>3164.66</v>
      </c>
      <c r="F30" s="31">
        <v>3164.66</v>
      </c>
      <c r="G30" s="31">
        <v>2551.13</v>
      </c>
      <c r="H30" s="18">
        <f t="shared" si="6"/>
        <v>3435.34</v>
      </c>
      <c r="I30" s="18">
        <f t="shared" si="7"/>
        <v>10035.34</v>
      </c>
      <c r="J30" s="10">
        <f t="shared" si="8"/>
        <v>0.47949393939393936</v>
      </c>
      <c r="K30" s="10">
        <f t="shared" si="9"/>
        <v>0.23974696969696968</v>
      </c>
      <c r="L30" s="7"/>
      <c r="M30" s="7"/>
      <c r="N30" s="7"/>
      <c r="O30" s="7"/>
      <c r="P30" s="7"/>
      <c r="Q30" s="7"/>
      <c r="R30" s="7"/>
    </row>
    <row r="31" spans="1:18" s="8" customFormat="1" x14ac:dyDescent="0.3">
      <c r="A31" s="32" t="s">
        <v>55</v>
      </c>
      <c r="B31" s="31">
        <v>252700</v>
      </c>
      <c r="C31" s="31">
        <v>252700</v>
      </c>
      <c r="D31" s="31">
        <v>252700</v>
      </c>
      <c r="E31" s="31">
        <v>249786.63</v>
      </c>
      <c r="F31" s="31">
        <v>75152.600000000006</v>
      </c>
      <c r="G31" s="31">
        <v>54652.959999999999</v>
      </c>
      <c r="H31" s="18">
        <f t="shared" si="6"/>
        <v>2913.3699999999953</v>
      </c>
      <c r="I31" s="18">
        <f t="shared" si="7"/>
        <v>2913.3699999999953</v>
      </c>
      <c r="J31" s="10">
        <f t="shared" si="8"/>
        <v>0.29739849624060155</v>
      </c>
      <c r="K31" s="10">
        <f t="shared" si="9"/>
        <v>0.29739849624060155</v>
      </c>
      <c r="L31" s="7"/>
      <c r="M31" s="7"/>
      <c r="N31" s="7"/>
      <c r="O31" s="7"/>
      <c r="P31" s="7"/>
      <c r="Q31" s="7"/>
      <c r="R31" s="7"/>
    </row>
    <row r="32" spans="1:18" s="8" customFormat="1" x14ac:dyDescent="0.3">
      <c r="A32" s="32" t="s">
        <v>56</v>
      </c>
      <c r="B32" s="31">
        <v>32504</v>
      </c>
      <c r="C32" s="31">
        <v>32504</v>
      </c>
      <c r="D32" s="31">
        <v>32504</v>
      </c>
      <c r="E32" s="31">
        <v>9599.0299999999988</v>
      </c>
      <c r="F32" s="31">
        <v>7999.2000000000007</v>
      </c>
      <c r="G32" s="31">
        <v>6399.36</v>
      </c>
      <c r="H32" s="18">
        <f t="shared" si="6"/>
        <v>22904.97</v>
      </c>
      <c r="I32" s="18">
        <f t="shared" si="7"/>
        <v>22904.97</v>
      </c>
      <c r="J32" s="10">
        <f t="shared" si="8"/>
        <v>0.24609894166871771</v>
      </c>
      <c r="K32" s="10">
        <f t="shared" si="9"/>
        <v>0.24609894166871771</v>
      </c>
      <c r="L32" s="7"/>
      <c r="M32" s="7"/>
      <c r="N32" s="7"/>
      <c r="O32" s="7"/>
      <c r="P32" s="7"/>
      <c r="Q32" s="7"/>
      <c r="R32" s="7"/>
    </row>
    <row r="33" spans="1:18" s="8" customFormat="1" x14ac:dyDescent="0.3">
      <c r="A33" s="32" t="s">
        <v>57</v>
      </c>
      <c r="B33" s="31">
        <v>15324</v>
      </c>
      <c r="C33" s="31">
        <v>15123</v>
      </c>
      <c r="D33" s="31">
        <v>10899</v>
      </c>
      <c r="E33" s="31">
        <v>4909.16</v>
      </c>
      <c r="F33" s="31">
        <v>4761.5</v>
      </c>
      <c r="G33" s="31">
        <v>4761.5</v>
      </c>
      <c r="H33" s="18">
        <f t="shared" si="6"/>
        <v>5989.84</v>
      </c>
      <c r="I33" s="18">
        <f t="shared" si="7"/>
        <v>10213.84</v>
      </c>
      <c r="J33" s="10">
        <f t="shared" si="8"/>
        <v>0.43687494265528948</v>
      </c>
      <c r="K33" s="10">
        <f t="shared" si="9"/>
        <v>0.31485155061826359</v>
      </c>
      <c r="L33" s="7"/>
      <c r="M33" s="7"/>
      <c r="N33" s="7"/>
      <c r="O33" s="7"/>
      <c r="P33" s="7"/>
      <c r="Q33" s="7"/>
      <c r="R33" s="7"/>
    </row>
    <row r="34" spans="1:18" s="8" customFormat="1" x14ac:dyDescent="0.3">
      <c r="A34" s="32" t="s">
        <v>58</v>
      </c>
      <c r="B34" s="31">
        <v>24000</v>
      </c>
      <c r="C34" s="31">
        <v>24000</v>
      </c>
      <c r="D34" s="31">
        <v>20000</v>
      </c>
      <c r="E34" s="31">
        <v>0</v>
      </c>
      <c r="F34" s="31">
        <v>0</v>
      </c>
      <c r="G34" s="31">
        <v>0</v>
      </c>
      <c r="H34" s="18">
        <f t="shared" si="6"/>
        <v>20000</v>
      </c>
      <c r="I34" s="18">
        <f t="shared" si="7"/>
        <v>24000</v>
      </c>
      <c r="J34" s="10">
        <f t="shared" si="8"/>
        <v>0</v>
      </c>
      <c r="K34" s="10">
        <f t="shared" si="9"/>
        <v>0</v>
      </c>
      <c r="L34" s="7"/>
      <c r="M34" s="7"/>
      <c r="N34" s="7"/>
      <c r="O34" s="7"/>
      <c r="P34" s="7"/>
      <c r="Q34" s="7"/>
      <c r="R34" s="7"/>
    </row>
    <row r="35" spans="1:18" s="8" customFormat="1" x14ac:dyDescent="0.3">
      <c r="A35" s="32" t="s">
        <v>59</v>
      </c>
      <c r="B35" s="31">
        <v>53000</v>
      </c>
      <c r="C35" s="31">
        <v>53000</v>
      </c>
      <c r="D35" s="31">
        <v>31000</v>
      </c>
      <c r="E35" s="31">
        <v>0</v>
      </c>
      <c r="F35" s="31">
        <v>0</v>
      </c>
      <c r="G35" s="31">
        <v>0</v>
      </c>
      <c r="H35" s="18">
        <f t="shared" si="6"/>
        <v>31000</v>
      </c>
      <c r="I35" s="18">
        <f t="shared" si="7"/>
        <v>53000</v>
      </c>
      <c r="J35" s="10">
        <f t="shared" si="8"/>
        <v>0</v>
      </c>
      <c r="K35" s="10">
        <f t="shared" si="9"/>
        <v>0</v>
      </c>
      <c r="L35" s="7"/>
      <c r="M35" s="7"/>
      <c r="N35" s="7"/>
      <c r="O35" s="7"/>
      <c r="P35" s="7"/>
      <c r="Q35" s="7"/>
      <c r="R35" s="7"/>
    </row>
    <row r="36" spans="1:18" s="8" customFormat="1" x14ac:dyDescent="0.3">
      <c r="A36" s="32" t="s">
        <v>60</v>
      </c>
      <c r="B36" s="31">
        <v>41071</v>
      </c>
      <c r="C36" s="31">
        <v>45071</v>
      </c>
      <c r="D36" s="31">
        <v>34771</v>
      </c>
      <c r="E36" s="31">
        <v>7427</v>
      </c>
      <c r="F36" s="31">
        <v>7427</v>
      </c>
      <c r="G36" s="31">
        <v>7427</v>
      </c>
      <c r="H36" s="18">
        <f t="shared" si="6"/>
        <v>27344</v>
      </c>
      <c r="I36" s="18">
        <f t="shared" si="7"/>
        <v>37644</v>
      </c>
      <c r="J36" s="10">
        <f t="shared" si="8"/>
        <v>0.21359753817836702</v>
      </c>
      <c r="K36" s="10">
        <f t="shared" si="9"/>
        <v>0.164784451199219</v>
      </c>
      <c r="L36" s="7"/>
      <c r="M36" s="7"/>
      <c r="N36" s="7"/>
      <c r="O36" s="7"/>
      <c r="P36" s="7"/>
      <c r="Q36" s="7"/>
      <c r="R36" s="7"/>
    </row>
    <row r="37" spans="1:18" s="8" customFormat="1" x14ac:dyDescent="0.3">
      <c r="A37" s="32" t="s">
        <v>61</v>
      </c>
      <c r="B37" s="31">
        <v>46000</v>
      </c>
      <c r="C37" s="31">
        <v>46000</v>
      </c>
      <c r="D37" s="31">
        <v>38000</v>
      </c>
      <c r="E37" s="31">
        <v>12200</v>
      </c>
      <c r="F37" s="31">
        <v>12200</v>
      </c>
      <c r="G37" s="31">
        <v>12200</v>
      </c>
      <c r="H37" s="18">
        <f t="shared" si="6"/>
        <v>25800</v>
      </c>
      <c r="I37" s="18">
        <f t="shared" si="7"/>
        <v>33800</v>
      </c>
      <c r="J37" s="10">
        <f t="shared" si="8"/>
        <v>0.32105263157894737</v>
      </c>
      <c r="K37" s="10">
        <f t="shared" si="9"/>
        <v>0.26521739130434785</v>
      </c>
      <c r="L37" s="7"/>
      <c r="M37" s="7"/>
      <c r="N37" s="7"/>
      <c r="O37" s="7"/>
      <c r="P37" s="7"/>
      <c r="Q37" s="7"/>
      <c r="R37" s="7"/>
    </row>
    <row r="38" spans="1:18" s="8" customFormat="1" x14ac:dyDescent="0.3">
      <c r="A38" s="32" t="s">
        <v>62</v>
      </c>
      <c r="B38" s="31">
        <v>0</v>
      </c>
      <c r="C38" s="31">
        <v>2234</v>
      </c>
      <c r="D38" s="31">
        <v>2234</v>
      </c>
      <c r="E38" s="31">
        <v>117</v>
      </c>
      <c r="F38" s="31">
        <v>117</v>
      </c>
      <c r="G38" s="31">
        <v>117</v>
      </c>
      <c r="H38" s="18">
        <f t="shared" si="6"/>
        <v>2117</v>
      </c>
      <c r="I38" s="18">
        <f t="shared" si="7"/>
        <v>2117</v>
      </c>
      <c r="J38" s="10">
        <v>0</v>
      </c>
      <c r="K38" s="10">
        <f t="shared" si="9"/>
        <v>5.2372426141450316E-2</v>
      </c>
      <c r="L38" s="7"/>
      <c r="M38" s="7"/>
      <c r="N38" s="7"/>
      <c r="O38" s="7"/>
      <c r="P38" s="7"/>
      <c r="Q38" s="7"/>
      <c r="R38" s="7"/>
    </row>
    <row r="39" spans="1:18" s="8" customFormat="1" x14ac:dyDescent="0.3">
      <c r="A39" s="32" t="s">
        <v>63</v>
      </c>
      <c r="B39" s="31">
        <v>6100</v>
      </c>
      <c r="C39" s="31">
        <v>7800</v>
      </c>
      <c r="D39" s="31">
        <v>7550</v>
      </c>
      <c r="E39" s="31">
        <v>1467.27</v>
      </c>
      <c r="F39" s="31">
        <v>1467.27</v>
      </c>
      <c r="G39" s="31">
        <v>1467.27</v>
      </c>
      <c r="H39" s="18">
        <f t="shared" si="6"/>
        <v>6082.73</v>
      </c>
      <c r="I39" s="18">
        <f t="shared" si="7"/>
        <v>6332.73</v>
      </c>
      <c r="J39" s="10">
        <f t="shared" si="8"/>
        <v>0.19434039735099337</v>
      </c>
      <c r="K39" s="10">
        <f t="shared" si="9"/>
        <v>0.18811153846153847</v>
      </c>
      <c r="L39" s="7"/>
      <c r="M39" s="7"/>
      <c r="N39" s="7"/>
      <c r="O39" s="7"/>
      <c r="P39" s="7"/>
      <c r="Q39" s="7"/>
      <c r="R39" s="7"/>
    </row>
    <row r="40" spans="1:18" s="8" customFormat="1" x14ac:dyDescent="0.3">
      <c r="A40" s="32" t="s">
        <v>64</v>
      </c>
      <c r="B40" s="31">
        <v>30500</v>
      </c>
      <c r="C40" s="31">
        <v>32500</v>
      </c>
      <c r="D40" s="31">
        <v>26250</v>
      </c>
      <c r="E40" s="31">
        <v>2952.7000000000003</v>
      </c>
      <c r="F40" s="31">
        <v>2952.7000000000003</v>
      </c>
      <c r="G40" s="31">
        <v>2952.7000000000003</v>
      </c>
      <c r="H40" s="18">
        <f t="shared" si="6"/>
        <v>23297.3</v>
      </c>
      <c r="I40" s="18">
        <f t="shared" si="7"/>
        <v>29547.3</v>
      </c>
      <c r="J40" s="10">
        <f t="shared" si="8"/>
        <v>0.11248380952380953</v>
      </c>
      <c r="K40" s="10">
        <f t="shared" si="9"/>
        <v>9.0852307692307704E-2</v>
      </c>
      <c r="L40" s="7"/>
      <c r="M40" s="7"/>
      <c r="N40" s="7"/>
      <c r="O40" s="7"/>
      <c r="P40" s="7"/>
      <c r="Q40" s="7"/>
      <c r="R40" s="7"/>
    </row>
    <row r="41" spans="1:18" s="8" customFormat="1" x14ac:dyDescent="0.3">
      <c r="A41" s="32" t="s">
        <v>65</v>
      </c>
      <c r="B41" s="31">
        <v>0</v>
      </c>
      <c r="C41" s="31">
        <v>3520</v>
      </c>
      <c r="D41" s="31">
        <v>3520</v>
      </c>
      <c r="E41" s="31">
        <v>2151.5100000000002</v>
      </c>
      <c r="F41" s="31">
        <v>10</v>
      </c>
      <c r="G41" s="31">
        <v>10</v>
      </c>
      <c r="H41" s="18">
        <f t="shared" si="6"/>
        <v>1368.4899999999998</v>
      </c>
      <c r="I41" s="18">
        <f t="shared" si="7"/>
        <v>1368.4899999999998</v>
      </c>
      <c r="J41" s="10">
        <v>0</v>
      </c>
      <c r="K41" s="10">
        <f t="shared" si="9"/>
        <v>2.840909090909091E-3</v>
      </c>
      <c r="L41" s="7"/>
      <c r="M41" s="7"/>
      <c r="N41" s="7"/>
      <c r="O41" s="7"/>
      <c r="P41" s="7"/>
      <c r="Q41" s="7"/>
      <c r="R41" s="7"/>
    </row>
    <row r="42" spans="1:18" s="8" customFormat="1" x14ac:dyDescent="0.3">
      <c r="A42" s="32" t="s">
        <v>66</v>
      </c>
      <c r="B42" s="31">
        <v>12000</v>
      </c>
      <c r="C42" s="31">
        <v>8716</v>
      </c>
      <c r="D42" s="31">
        <v>8716</v>
      </c>
      <c r="E42" s="31">
        <v>0</v>
      </c>
      <c r="F42" s="31">
        <v>0</v>
      </c>
      <c r="G42" s="31">
        <v>0</v>
      </c>
      <c r="H42" s="18">
        <f t="shared" si="6"/>
        <v>8716</v>
      </c>
      <c r="I42" s="18">
        <f t="shared" si="7"/>
        <v>8716</v>
      </c>
      <c r="J42" s="10">
        <v>0</v>
      </c>
      <c r="K42" s="10">
        <f t="shared" si="9"/>
        <v>0</v>
      </c>
      <c r="L42" s="7"/>
      <c r="M42" s="7"/>
      <c r="N42" s="7"/>
      <c r="O42" s="7"/>
      <c r="P42" s="7"/>
      <c r="Q42" s="7"/>
      <c r="R42" s="7"/>
    </row>
    <row r="43" spans="1:18" s="8" customFormat="1" x14ac:dyDescent="0.3">
      <c r="A43" s="32" t="s">
        <v>67</v>
      </c>
      <c r="B43" s="31">
        <v>126109</v>
      </c>
      <c r="C43" s="31">
        <v>118816</v>
      </c>
      <c r="D43" s="31">
        <v>113216</v>
      </c>
      <c r="E43" s="31">
        <v>83268.649999999994</v>
      </c>
      <c r="F43" s="31">
        <v>33195.86</v>
      </c>
      <c r="G43" s="31">
        <v>32837.94</v>
      </c>
      <c r="H43" s="18">
        <f t="shared" si="6"/>
        <v>29947.350000000006</v>
      </c>
      <c r="I43" s="18">
        <f t="shared" si="7"/>
        <v>35547.350000000006</v>
      </c>
      <c r="J43" s="10">
        <f t="shared" si="8"/>
        <v>0.29320820378745055</v>
      </c>
      <c r="K43" s="10">
        <f t="shared" si="9"/>
        <v>0.27938880285483436</v>
      </c>
      <c r="L43" s="7"/>
      <c r="M43" s="7"/>
      <c r="N43" s="7"/>
      <c r="O43" s="7"/>
      <c r="P43" s="7"/>
      <c r="Q43" s="7"/>
      <c r="R43" s="7"/>
    </row>
    <row r="44" spans="1:18" s="8" customFormat="1" x14ac:dyDescent="0.3">
      <c r="A44" s="32" t="s">
        <v>68</v>
      </c>
      <c r="B44" s="31">
        <v>21500</v>
      </c>
      <c r="C44" s="31">
        <v>25237</v>
      </c>
      <c r="D44" s="31">
        <v>23737</v>
      </c>
      <c r="E44" s="31">
        <v>5821.98</v>
      </c>
      <c r="F44" s="31">
        <v>3672.5699999999997</v>
      </c>
      <c r="G44" s="31">
        <v>3179.4199999999996</v>
      </c>
      <c r="H44" s="18">
        <f t="shared" si="6"/>
        <v>17915.02</v>
      </c>
      <c r="I44" s="18">
        <f t="shared" si="7"/>
        <v>19415.02</v>
      </c>
      <c r="J44" s="10">
        <f t="shared" si="8"/>
        <v>0.15471921472806166</v>
      </c>
      <c r="K44" s="10">
        <f t="shared" si="9"/>
        <v>0.14552323968776001</v>
      </c>
      <c r="L44" s="7"/>
      <c r="M44" s="7"/>
      <c r="N44" s="7"/>
      <c r="O44" s="7"/>
      <c r="P44" s="7"/>
      <c r="Q44" s="7"/>
      <c r="R44" s="7"/>
    </row>
    <row r="45" spans="1:18" s="8" customFormat="1" x14ac:dyDescent="0.3">
      <c r="A45" s="32" t="s">
        <v>69</v>
      </c>
      <c r="B45" s="31">
        <v>200000</v>
      </c>
      <c r="C45" s="31">
        <v>200000</v>
      </c>
      <c r="D45" s="31">
        <v>186345</v>
      </c>
      <c r="E45" s="31">
        <v>105270</v>
      </c>
      <c r="F45" s="31">
        <v>41913.75</v>
      </c>
      <c r="G45" s="31">
        <v>5400</v>
      </c>
      <c r="H45" s="18">
        <f t="shared" si="6"/>
        <v>81075</v>
      </c>
      <c r="I45" s="18">
        <f t="shared" si="7"/>
        <v>94730</v>
      </c>
      <c r="J45" s="10">
        <v>0</v>
      </c>
      <c r="K45" s="10">
        <f t="shared" si="9"/>
        <v>0.20956875</v>
      </c>
      <c r="L45" s="7"/>
      <c r="M45" s="7"/>
      <c r="N45" s="7"/>
      <c r="O45" s="7"/>
      <c r="P45" s="7"/>
      <c r="Q45" s="7"/>
      <c r="R45" s="7"/>
    </row>
    <row r="46" spans="1:18" s="8" customFormat="1" x14ac:dyDescent="0.3">
      <c r="A46" s="32" t="s">
        <v>70</v>
      </c>
      <c r="B46" s="31">
        <v>142800</v>
      </c>
      <c r="C46" s="31">
        <v>142800</v>
      </c>
      <c r="D46" s="31">
        <v>142800</v>
      </c>
      <c r="E46" s="31">
        <v>0</v>
      </c>
      <c r="F46" s="31">
        <v>0</v>
      </c>
      <c r="G46" s="31">
        <v>0</v>
      </c>
      <c r="H46" s="18">
        <f t="shared" si="6"/>
        <v>142800</v>
      </c>
      <c r="I46" s="18">
        <f t="shared" si="7"/>
        <v>142800</v>
      </c>
      <c r="J46" s="10">
        <f t="shared" si="8"/>
        <v>0</v>
      </c>
      <c r="K46" s="10">
        <f t="shared" si="9"/>
        <v>0</v>
      </c>
      <c r="L46" s="7"/>
      <c r="M46" s="7"/>
      <c r="N46" s="7"/>
      <c r="O46" s="7"/>
      <c r="P46" s="7"/>
      <c r="Q46" s="7"/>
      <c r="R46" s="7"/>
    </row>
    <row r="47" spans="1:18" s="8" customFormat="1" x14ac:dyDescent="0.3">
      <c r="A47" s="32" t="s">
        <v>71</v>
      </c>
      <c r="B47" s="31">
        <v>103008</v>
      </c>
      <c r="C47" s="31">
        <v>86340</v>
      </c>
      <c r="D47" s="31">
        <v>36336</v>
      </c>
      <c r="E47" s="31">
        <v>786.45</v>
      </c>
      <c r="F47" s="31">
        <v>0</v>
      </c>
      <c r="G47" s="31">
        <v>0</v>
      </c>
      <c r="H47" s="18">
        <f t="shared" si="6"/>
        <v>35549.550000000003</v>
      </c>
      <c r="I47" s="18">
        <f t="shared" si="7"/>
        <v>85553.55</v>
      </c>
      <c r="J47" s="10">
        <f t="shared" ref="J47:J48" si="17">F47/D47</f>
        <v>0</v>
      </c>
      <c r="K47" s="10">
        <f t="shared" ref="K47:K48" si="18">F47/C47</f>
        <v>0</v>
      </c>
      <c r="L47" s="7"/>
      <c r="M47" s="7"/>
      <c r="N47" s="7"/>
      <c r="O47" s="7"/>
      <c r="P47" s="7"/>
      <c r="Q47" s="7"/>
      <c r="R47" s="7"/>
    </row>
    <row r="48" spans="1:18" s="8" customFormat="1" x14ac:dyDescent="0.3">
      <c r="A48" s="32" t="s">
        <v>72</v>
      </c>
      <c r="B48" s="31">
        <v>18000</v>
      </c>
      <c r="C48" s="31">
        <v>18500</v>
      </c>
      <c r="D48" s="31">
        <v>18500</v>
      </c>
      <c r="E48" s="31">
        <v>1049.79</v>
      </c>
      <c r="F48" s="31">
        <v>1000.36</v>
      </c>
      <c r="G48" s="31">
        <v>925.03</v>
      </c>
      <c r="H48" s="18">
        <f t="shared" si="6"/>
        <v>17450.21</v>
      </c>
      <c r="I48" s="18">
        <f t="shared" si="7"/>
        <v>17450.21</v>
      </c>
      <c r="J48" s="10">
        <f t="shared" si="17"/>
        <v>5.4073513513513513E-2</v>
      </c>
      <c r="K48" s="10">
        <f t="shared" si="18"/>
        <v>5.4073513513513513E-2</v>
      </c>
      <c r="L48" s="7"/>
      <c r="M48" s="7"/>
      <c r="N48" s="7"/>
      <c r="O48" s="7"/>
      <c r="P48" s="7"/>
      <c r="Q48" s="7"/>
      <c r="R48" s="7"/>
    </row>
    <row r="49" spans="1:18" s="8" customFormat="1" x14ac:dyDescent="0.3">
      <c r="A49" s="32" t="s">
        <v>73</v>
      </c>
      <c r="B49" s="31">
        <v>1062503</v>
      </c>
      <c r="C49" s="31">
        <v>857114</v>
      </c>
      <c r="D49" s="31">
        <v>465856</v>
      </c>
      <c r="E49" s="31">
        <v>120772.93</v>
      </c>
      <c r="F49" s="31">
        <v>13863.32</v>
      </c>
      <c r="G49" s="31">
        <v>13863.32</v>
      </c>
      <c r="H49" s="18">
        <f t="shared" si="6"/>
        <v>345083.07</v>
      </c>
      <c r="I49" s="18">
        <f t="shared" si="7"/>
        <v>736341.07000000007</v>
      </c>
      <c r="J49" s="10">
        <f t="shared" si="8"/>
        <v>2.9758809589229288E-2</v>
      </c>
      <c r="K49" s="10">
        <f t="shared" si="9"/>
        <v>1.6174417872068358E-2</v>
      </c>
      <c r="L49" s="7"/>
      <c r="M49" s="7"/>
      <c r="N49" s="7"/>
      <c r="O49" s="7"/>
      <c r="P49" s="7"/>
      <c r="Q49" s="7"/>
      <c r="R49" s="7"/>
    </row>
    <row r="50" spans="1:18" s="8" customFormat="1" x14ac:dyDescent="0.3">
      <c r="A50" s="32" t="s">
        <v>74</v>
      </c>
      <c r="B50" s="31">
        <v>0</v>
      </c>
      <c r="C50" s="31">
        <v>771</v>
      </c>
      <c r="D50" s="31">
        <v>771</v>
      </c>
      <c r="E50" s="31">
        <v>770.94</v>
      </c>
      <c r="F50" s="31">
        <v>770.94</v>
      </c>
      <c r="G50" s="31">
        <v>770.94</v>
      </c>
      <c r="H50" s="18">
        <f t="shared" si="6"/>
        <v>5.999999999994543E-2</v>
      </c>
      <c r="I50" s="18">
        <f t="shared" si="7"/>
        <v>5.999999999994543E-2</v>
      </c>
      <c r="J50" s="10">
        <v>0</v>
      </c>
      <c r="K50" s="10">
        <f t="shared" si="9"/>
        <v>0.99992217898832692</v>
      </c>
      <c r="L50" s="7"/>
      <c r="M50" s="7"/>
      <c r="N50" s="7"/>
      <c r="O50" s="7"/>
      <c r="P50" s="7"/>
      <c r="Q50" s="7"/>
      <c r="R50" s="7"/>
    </row>
    <row r="51" spans="1:18" s="8" customFormat="1" x14ac:dyDescent="0.3">
      <c r="A51" s="32" t="s">
        <v>75</v>
      </c>
      <c r="B51" s="31">
        <v>0</v>
      </c>
      <c r="C51" s="31">
        <v>4944</v>
      </c>
      <c r="D51" s="31">
        <v>4944</v>
      </c>
      <c r="E51" s="31">
        <v>4744</v>
      </c>
      <c r="F51" s="31">
        <v>4744</v>
      </c>
      <c r="G51" s="31">
        <v>4744</v>
      </c>
      <c r="H51" s="18">
        <f t="shared" si="6"/>
        <v>200</v>
      </c>
      <c r="I51" s="18">
        <f t="shared" si="7"/>
        <v>200</v>
      </c>
      <c r="J51" s="10">
        <v>0</v>
      </c>
      <c r="K51" s="10">
        <f t="shared" si="9"/>
        <v>0.95954692556634302</v>
      </c>
      <c r="L51" s="7"/>
      <c r="M51" s="7"/>
      <c r="N51" s="7"/>
      <c r="O51" s="7"/>
      <c r="P51" s="7"/>
      <c r="Q51" s="7"/>
      <c r="R51" s="7"/>
    </row>
    <row r="52" spans="1:18" s="8" customFormat="1" x14ac:dyDescent="0.3">
      <c r="A52" s="32" t="s">
        <v>76</v>
      </c>
      <c r="B52" s="31">
        <v>0</v>
      </c>
      <c r="C52" s="31">
        <v>2264</v>
      </c>
      <c r="D52" s="31">
        <v>2264</v>
      </c>
      <c r="E52" s="31">
        <v>1918.24</v>
      </c>
      <c r="F52" s="31">
        <v>1918.24</v>
      </c>
      <c r="G52" s="31">
        <v>1918.24</v>
      </c>
      <c r="H52" s="18">
        <f t="shared" si="6"/>
        <v>345.76</v>
      </c>
      <c r="I52" s="18">
        <f t="shared" si="7"/>
        <v>345.76</v>
      </c>
      <c r="J52" s="10">
        <v>0</v>
      </c>
      <c r="K52" s="10">
        <f t="shared" si="9"/>
        <v>0.84727915194346293</v>
      </c>
      <c r="L52" s="7"/>
      <c r="M52" s="7"/>
      <c r="N52" s="7"/>
      <c r="O52" s="7"/>
      <c r="P52" s="7"/>
      <c r="Q52" s="7"/>
      <c r="R52" s="7"/>
    </row>
    <row r="53" spans="1:18" s="8" customFormat="1" x14ac:dyDescent="0.3">
      <c r="A53" s="32" t="s">
        <v>77</v>
      </c>
      <c r="B53" s="31">
        <v>0</v>
      </c>
      <c r="C53" s="31">
        <v>2132</v>
      </c>
      <c r="D53" s="31">
        <v>2132</v>
      </c>
      <c r="E53" s="31">
        <v>2129.71</v>
      </c>
      <c r="F53" s="31">
        <v>2129.71</v>
      </c>
      <c r="G53" s="31">
        <v>2129.71</v>
      </c>
      <c r="H53" s="18">
        <f t="shared" si="6"/>
        <v>2.2899999999999636</v>
      </c>
      <c r="I53" s="18">
        <f t="shared" si="7"/>
        <v>2.2899999999999636</v>
      </c>
      <c r="J53" s="10">
        <v>0</v>
      </c>
      <c r="K53" s="10">
        <f t="shared" si="9"/>
        <v>0.99892589118198871</v>
      </c>
      <c r="L53" s="7"/>
      <c r="M53" s="7"/>
      <c r="N53" s="7"/>
      <c r="O53" s="7"/>
      <c r="P53" s="7"/>
      <c r="Q53" s="7"/>
      <c r="R53" s="7"/>
    </row>
    <row r="54" spans="1:18" s="8" customFormat="1" x14ac:dyDescent="0.3">
      <c r="A54" s="32" t="s">
        <v>78</v>
      </c>
      <c r="B54" s="31">
        <v>0</v>
      </c>
      <c r="C54" s="31">
        <v>165657</v>
      </c>
      <c r="D54" s="31">
        <v>165657</v>
      </c>
      <c r="E54" s="31">
        <v>138993.32999999999</v>
      </c>
      <c r="F54" s="31">
        <v>89048.33</v>
      </c>
      <c r="G54" s="31">
        <v>47853.33</v>
      </c>
      <c r="H54" s="18">
        <f t="shared" si="6"/>
        <v>26663.670000000013</v>
      </c>
      <c r="I54" s="18">
        <f t="shared" si="7"/>
        <v>26663.670000000013</v>
      </c>
      <c r="J54" s="10">
        <v>0</v>
      </c>
      <c r="K54" s="10">
        <f t="shared" si="9"/>
        <v>0.53754643631117305</v>
      </c>
      <c r="L54" s="7"/>
      <c r="M54" s="7"/>
      <c r="N54" s="7"/>
      <c r="O54" s="7"/>
      <c r="P54" s="7"/>
      <c r="Q54" s="7"/>
      <c r="R54" s="7"/>
    </row>
    <row r="55" spans="1:18" s="8" customFormat="1" x14ac:dyDescent="0.3">
      <c r="A55" s="32" t="s">
        <v>79</v>
      </c>
      <c r="B55" s="31">
        <v>0</v>
      </c>
      <c r="C55" s="31">
        <v>104167</v>
      </c>
      <c r="D55" s="31">
        <v>104167</v>
      </c>
      <c r="E55" s="31">
        <v>14285.49</v>
      </c>
      <c r="F55" s="31">
        <v>125.86</v>
      </c>
      <c r="G55" s="31">
        <v>125.86</v>
      </c>
      <c r="H55" s="18">
        <f t="shared" si="6"/>
        <v>89881.51</v>
      </c>
      <c r="I55" s="18">
        <f t="shared" si="7"/>
        <v>89881.51</v>
      </c>
      <c r="J55" s="10">
        <v>0</v>
      </c>
      <c r="K55" s="10">
        <f t="shared" si="9"/>
        <v>1.2082521335931725E-3</v>
      </c>
      <c r="L55" s="7"/>
      <c r="M55" s="7"/>
      <c r="N55" s="7"/>
      <c r="O55" s="7"/>
      <c r="P55" s="7"/>
      <c r="Q55" s="7"/>
      <c r="R55" s="7"/>
    </row>
    <row r="56" spans="1:18" s="8" customFormat="1" x14ac:dyDescent="0.3">
      <c r="A56" s="27" t="s">
        <v>39</v>
      </c>
      <c r="B56" s="19">
        <f>SUM(B57:B93)</f>
        <v>171226</v>
      </c>
      <c r="C56" s="19">
        <f t="shared" ref="C56:I56" si="19">SUM(C57:C93)</f>
        <v>179106</v>
      </c>
      <c r="D56" s="19">
        <f t="shared" si="19"/>
        <v>121542</v>
      </c>
      <c r="E56" s="19">
        <f t="shared" si="19"/>
        <v>24025.87</v>
      </c>
      <c r="F56" s="19">
        <f t="shared" si="19"/>
        <v>18016.830000000002</v>
      </c>
      <c r="G56" s="19">
        <f t="shared" si="19"/>
        <v>14559.950000000003</v>
      </c>
      <c r="H56" s="19">
        <f t="shared" si="19"/>
        <v>97516.12999999999</v>
      </c>
      <c r="I56" s="19">
        <f t="shared" si="19"/>
        <v>155080.12999999998</v>
      </c>
      <c r="J56" s="9">
        <f t="shared" si="8"/>
        <v>0.14823542479143015</v>
      </c>
      <c r="K56" s="9">
        <f t="shared" si="9"/>
        <v>0.10059311245854412</v>
      </c>
      <c r="L56" s="7"/>
      <c r="M56" s="7"/>
      <c r="N56" s="7"/>
      <c r="O56" s="7"/>
      <c r="P56" s="7"/>
      <c r="Q56" s="7"/>
      <c r="R56" s="7"/>
    </row>
    <row r="57" spans="1:18" s="8" customFormat="1" x14ac:dyDescent="0.3">
      <c r="A57" s="32" t="s">
        <v>80</v>
      </c>
      <c r="B57" s="31">
        <v>10808</v>
      </c>
      <c r="C57" s="31">
        <v>10493</v>
      </c>
      <c r="D57" s="31">
        <v>6485</v>
      </c>
      <c r="E57" s="31">
        <v>2150.08</v>
      </c>
      <c r="F57" s="31">
        <v>2150.08</v>
      </c>
      <c r="G57" s="31">
        <v>1876.8200000000002</v>
      </c>
      <c r="H57" s="18">
        <f t="shared" si="6"/>
        <v>4334.92</v>
      </c>
      <c r="I57" s="18">
        <f t="shared" si="7"/>
        <v>8342.92</v>
      </c>
      <c r="J57" s="10">
        <f t="shared" si="8"/>
        <v>0.33154664610639939</v>
      </c>
      <c r="K57" s="10">
        <f t="shared" si="9"/>
        <v>0.20490612789478699</v>
      </c>
      <c r="L57" s="7"/>
      <c r="M57" s="7"/>
      <c r="N57" s="7"/>
      <c r="O57" s="7"/>
      <c r="P57" s="7"/>
      <c r="Q57" s="7"/>
      <c r="R57" s="7"/>
    </row>
    <row r="58" spans="1:18" s="8" customFormat="1" x14ac:dyDescent="0.3">
      <c r="A58" s="32" t="s">
        <v>81</v>
      </c>
      <c r="B58" s="31">
        <v>3600</v>
      </c>
      <c r="C58" s="31">
        <v>4115</v>
      </c>
      <c r="D58" s="31">
        <v>4115</v>
      </c>
      <c r="E58" s="31">
        <v>2062</v>
      </c>
      <c r="F58" s="31">
        <v>1435.75</v>
      </c>
      <c r="G58" s="31">
        <v>1132</v>
      </c>
      <c r="H58" s="18">
        <f t="shared" si="6"/>
        <v>2053</v>
      </c>
      <c r="I58" s="18">
        <f t="shared" si="7"/>
        <v>2053</v>
      </c>
      <c r="J58" s="10">
        <f t="shared" ref="J58:J93" si="20">F58/D58</f>
        <v>0.34890643985419201</v>
      </c>
      <c r="K58" s="10">
        <f t="shared" ref="K58:K93" si="21">F58/C58</f>
        <v>0.34890643985419201</v>
      </c>
      <c r="L58" s="7"/>
      <c r="M58" s="7"/>
      <c r="N58" s="7"/>
      <c r="O58" s="7"/>
      <c r="P58" s="7"/>
      <c r="Q58" s="7"/>
      <c r="R58" s="7"/>
    </row>
    <row r="59" spans="1:18" s="8" customFormat="1" x14ac:dyDescent="0.3">
      <c r="A59" s="32" t="s">
        <v>82</v>
      </c>
      <c r="B59" s="31">
        <v>500</v>
      </c>
      <c r="C59" s="31">
        <v>1000</v>
      </c>
      <c r="D59" s="31">
        <v>750</v>
      </c>
      <c r="E59" s="31">
        <v>347.75</v>
      </c>
      <c r="F59" s="31">
        <v>0</v>
      </c>
      <c r="G59" s="31">
        <v>0</v>
      </c>
      <c r="H59" s="18">
        <f t="shared" si="6"/>
        <v>402.25</v>
      </c>
      <c r="I59" s="18">
        <f t="shared" si="7"/>
        <v>652.25</v>
      </c>
      <c r="J59" s="10">
        <f t="shared" si="20"/>
        <v>0</v>
      </c>
      <c r="K59" s="10">
        <f t="shared" si="21"/>
        <v>0</v>
      </c>
      <c r="L59" s="7"/>
      <c r="M59" s="7"/>
      <c r="N59" s="7"/>
      <c r="O59" s="7"/>
      <c r="P59" s="7"/>
      <c r="Q59" s="7"/>
      <c r="R59" s="7"/>
    </row>
    <row r="60" spans="1:18" s="8" customFormat="1" x14ac:dyDescent="0.3">
      <c r="A60" s="32" t="s">
        <v>83</v>
      </c>
      <c r="B60" s="31">
        <v>320</v>
      </c>
      <c r="C60" s="31">
        <v>320</v>
      </c>
      <c r="D60" s="31">
        <v>320</v>
      </c>
      <c r="E60" s="31">
        <v>0</v>
      </c>
      <c r="F60" s="31">
        <v>0</v>
      </c>
      <c r="G60" s="31">
        <v>0</v>
      </c>
      <c r="H60" s="18">
        <f t="shared" si="6"/>
        <v>320</v>
      </c>
      <c r="I60" s="18">
        <f t="shared" si="7"/>
        <v>320</v>
      </c>
      <c r="J60" s="10">
        <f t="shared" si="20"/>
        <v>0</v>
      </c>
      <c r="K60" s="10">
        <f t="shared" si="21"/>
        <v>0</v>
      </c>
      <c r="L60" s="7"/>
      <c r="M60" s="7"/>
      <c r="N60" s="7"/>
      <c r="O60" s="7"/>
      <c r="P60" s="7"/>
      <c r="Q60" s="7"/>
      <c r="R60" s="7"/>
    </row>
    <row r="61" spans="1:18" s="8" customFormat="1" x14ac:dyDescent="0.3">
      <c r="A61" s="32" t="s">
        <v>84</v>
      </c>
      <c r="B61" s="31">
        <v>10000</v>
      </c>
      <c r="C61" s="31">
        <v>10000</v>
      </c>
      <c r="D61" s="31">
        <v>6000</v>
      </c>
      <c r="E61" s="31">
        <v>372.36</v>
      </c>
      <c r="F61" s="31">
        <v>0</v>
      </c>
      <c r="G61" s="31">
        <v>0</v>
      </c>
      <c r="H61" s="18">
        <f t="shared" si="6"/>
        <v>5627.64</v>
      </c>
      <c r="I61" s="18">
        <f t="shared" si="7"/>
        <v>9627.64</v>
      </c>
      <c r="J61" s="10">
        <f t="shared" si="20"/>
        <v>0</v>
      </c>
      <c r="K61" s="10">
        <f t="shared" si="21"/>
        <v>0</v>
      </c>
      <c r="L61" s="7"/>
      <c r="M61" s="7"/>
      <c r="N61" s="7"/>
      <c r="O61" s="7"/>
      <c r="P61" s="7"/>
      <c r="Q61" s="7"/>
      <c r="R61" s="7"/>
    </row>
    <row r="62" spans="1:18" s="8" customFormat="1" x14ac:dyDescent="0.3">
      <c r="A62" s="32" t="s">
        <v>85</v>
      </c>
      <c r="B62" s="31">
        <v>15000</v>
      </c>
      <c r="C62" s="31">
        <v>16200</v>
      </c>
      <c r="D62" s="31">
        <v>8700</v>
      </c>
      <c r="E62" s="31">
        <v>514.92999999999995</v>
      </c>
      <c r="F62" s="31">
        <v>514.92999999999995</v>
      </c>
      <c r="G62" s="31">
        <v>514.92999999999995</v>
      </c>
      <c r="H62" s="18">
        <f t="shared" si="6"/>
        <v>8185.07</v>
      </c>
      <c r="I62" s="18">
        <f t="shared" si="7"/>
        <v>15685.07</v>
      </c>
      <c r="J62" s="10">
        <f t="shared" si="20"/>
        <v>5.9187356321839073E-2</v>
      </c>
      <c r="K62" s="10">
        <f t="shared" si="21"/>
        <v>3.1785802469135802E-2</v>
      </c>
      <c r="L62" s="7"/>
      <c r="M62" s="7"/>
      <c r="N62" s="7"/>
      <c r="O62" s="7"/>
      <c r="P62" s="7"/>
      <c r="Q62" s="7"/>
      <c r="R62" s="7"/>
    </row>
    <row r="63" spans="1:18" s="8" customFormat="1" x14ac:dyDescent="0.3">
      <c r="A63" s="32" t="s">
        <v>86</v>
      </c>
      <c r="B63" s="31">
        <v>10000</v>
      </c>
      <c r="C63" s="31">
        <v>10600</v>
      </c>
      <c r="D63" s="31">
        <v>5598</v>
      </c>
      <c r="E63" s="31">
        <v>265.95</v>
      </c>
      <c r="F63" s="31">
        <v>265.95</v>
      </c>
      <c r="G63" s="31">
        <v>265.95</v>
      </c>
      <c r="H63" s="18">
        <f t="shared" si="6"/>
        <v>5332.05</v>
      </c>
      <c r="I63" s="18">
        <f t="shared" si="7"/>
        <v>10334.049999999999</v>
      </c>
      <c r="J63" s="10">
        <f t="shared" si="20"/>
        <v>4.7508038585209002E-2</v>
      </c>
      <c r="K63" s="10">
        <f t="shared" si="21"/>
        <v>2.5089622641509431E-2</v>
      </c>
      <c r="L63" s="7"/>
      <c r="M63" s="7"/>
      <c r="N63" s="7"/>
      <c r="O63" s="7"/>
      <c r="P63" s="7"/>
      <c r="Q63" s="7"/>
      <c r="R63" s="7"/>
    </row>
    <row r="64" spans="1:18" s="8" customFormat="1" x14ac:dyDescent="0.3">
      <c r="A64" s="32" t="s">
        <v>87</v>
      </c>
      <c r="B64" s="31">
        <v>800</v>
      </c>
      <c r="C64" s="31">
        <v>800</v>
      </c>
      <c r="D64" s="31">
        <v>400</v>
      </c>
      <c r="E64" s="31">
        <v>0</v>
      </c>
      <c r="F64" s="31">
        <v>0</v>
      </c>
      <c r="G64" s="31">
        <v>0</v>
      </c>
      <c r="H64" s="18">
        <f t="shared" si="6"/>
        <v>400</v>
      </c>
      <c r="I64" s="18">
        <f t="shared" si="7"/>
        <v>800</v>
      </c>
      <c r="J64" s="10">
        <f t="shared" si="20"/>
        <v>0</v>
      </c>
      <c r="K64" s="10">
        <f t="shared" si="21"/>
        <v>0</v>
      </c>
      <c r="L64" s="7"/>
      <c r="M64" s="7"/>
      <c r="N64" s="7"/>
      <c r="O64" s="7"/>
      <c r="P64" s="7"/>
      <c r="Q64" s="7"/>
      <c r="R64" s="7"/>
    </row>
    <row r="65" spans="1:18" s="8" customFormat="1" x14ac:dyDescent="0.3">
      <c r="A65" s="32" t="s">
        <v>88</v>
      </c>
      <c r="B65" s="31">
        <v>8500</v>
      </c>
      <c r="C65" s="31">
        <v>5700</v>
      </c>
      <c r="D65" s="31">
        <v>4700</v>
      </c>
      <c r="E65" s="31">
        <v>710.1</v>
      </c>
      <c r="F65" s="31">
        <v>222.1</v>
      </c>
      <c r="G65" s="31">
        <v>222.1</v>
      </c>
      <c r="H65" s="18">
        <f t="shared" si="6"/>
        <v>3989.9</v>
      </c>
      <c r="I65" s="18">
        <f t="shared" si="7"/>
        <v>4989.8999999999996</v>
      </c>
      <c r="J65" s="10">
        <f t="shared" si="20"/>
        <v>4.7255319148936166E-2</v>
      </c>
      <c r="K65" s="10">
        <f t="shared" si="21"/>
        <v>3.8964912280701751E-2</v>
      </c>
      <c r="L65" s="7"/>
      <c r="M65" s="7"/>
      <c r="N65" s="7"/>
      <c r="O65" s="7"/>
      <c r="P65" s="7"/>
      <c r="Q65" s="7"/>
      <c r="R65" s="7"/>
    </row>
    <row r="66" spans="1:18" s="8" customFormat="1" x14ac:dyDescent="0.3">
      <c r="A66" s="32" t="s">
        <v>89</v>
      </c>
      <c r="B66" s="31">
        <v>6000</v>
      </c>
      <c r="C66" s="31">
        <v>6000</v>
      </c>
      <c r="D66" s="31">
        <v>6000</v>
      </c>
      <c r="E66" s="31">
        <v>680.13</v>
      </c>
      <c r="F66" s="31">
        <v>680.13</v>
      </c>
      <c r="G66" s="31">
        <v>246.78</v>
      </c>
      <c r="H66" s="18">
        <f t="shared" si="6"/>
        <v>5319.87</v>
      </c>
      <c r="I66" s="18">
        <f t="shared" si="7"/>
        <v>5319.87</v>
      </c>
      <c r="J66" s="10">
        <f t="shared" si="20"/>
        <v>0.113355</v>
      </c>
      <c r="K66" s="10">
        <f t="shared" si="21"/>
        <v>0.113355</v>
      </c>
      <c r="L66" s="7"/>
      <c r="M66" s="7"/>
      <c r="N66" s="7"/>
      <c r="O66" s="7"/>
      <c r="P66" s="7"/>
      <c r="Q66" s="7"/>
      <c r="R66" s="7"/>
    </row>
    <row r="67" spans="1:18" s="8" customFormat="1" x14ac:dyDescent="0.3">
      <c r="A67" s="32" t="s">
        <v>90</v>
      </c>
      <c r="B67" s="31">
        <v>2000</v>
      </c>
      <c r="C67" s="31">
        <v>2000</v>
      </c>
      <c r="D67" s="31">
        <v>1600</v>
      </c>
      <c r="E67" s="31">
        <v>348.18</v>
      </c>
      <c r="F67" s="31">
        <v>348.18</v>
      </c>
      <c r="G67" s="31">
        <v>348.18</v>
      </c>
      <c r="H67" s="18">
        <f t="shared" si="6"/>
        <v>1251.82</v>
      </c>
      <c r="I67" s="18">
        <f t="shared" si="7"/>
        <v>1651.82</v>
      </c>
      <c r="J67" s="10">
        <f t="shared" si="20"/>
        <v>0.21761250000000001</v>
      </c>
      <c r="K67" s="10">
        <f t="shared" si="21"/>
        <v>0.17408999999999999</v>
      </c>
      <c r="L67" s="7"/>
      <c r="M67" s="7"/>
      <c r="N67" s="7"/>
      <c r="O67" s="7"/>
      <c r="P67" s="7"/>
      <c r="Q67" s="7"/>
      <c r="R67" s="7"/>
    </row>
    <row r="68" spans="1:18" s="8" customFormat="1" x14ac:dyDescent="0.3">
      <c r="A68" s="32" t="s">
        <v>91</v>
      </c>
      <c r="B68" s="31">
        <v>0</v>
      </c>
      <c r="C68" s="31">
        <v>10</v>
      </c>
      <c r="D68" s="31">
        <v>10</v>
      </c>
      <c r="E68" s="31">
        <v>6.63</v>
      </c>
      <c r="F68" s="31">
        <v>6.63</v>
      </c>
      <c r="G68" s="31">
        <v>6.63</v>
      </c>
      <c r="H68" s="18">
        <f t="shared" si="6"/>
        <v>3.37</v>
      </c>
      <c r="I68" s="18">
        <f t="shared" si="7"/>
        <v>3.37</v>
      </c>
      <c r="J68" s="10">
        <v>0</v>
      </c>
      <c r="K68" s="10">
        <f t="shared" si="21"/>
        <v>0.66300000000000003</v>
      </c>
      <c r="L68" s="7"/>
      <c r="M68" s="7"/>
      <c r="N68" s="7"/>
      <c r="O68" s="7"/>
      <c r="P68" s="7"/>
      <c r="Q68" s="7"/>
      <c r="R68" s="7"/>
    </row>
    <row r="69" spans="1:18" s="8" customFormat="1" x14ac:dyDescent="0.3">
      <c r="A69" s="32" t="s">
        <v>92</v>
      </c>
      <c r="B69" s="31">
        <v>700</v>
      </c>
      <c r="C69" s="31">
        <v>700</v>
      </c>
      <c r="D69" s="31">
        <v>700</v>
      </c>
      <c r="E69" s="31">
        <v>0</v>
      </c>
      <c r="F69" s="31">
        <v>0</v>
      </c>
      <c r="G69" s="31">
        <v>0</v>
      </c>
      <c r="H69" s="18">
        <f t="shared" si="6"/>
        <v>700</v>
      </c>
      <c r="I69" s="18">
        <f t="shared" si="7"/>
        <v>700</v>
      </c>
      <c r="J69" s="10">
        <f t="shared" si="20"/>
        <v>0</v>
      </c>
      <c r="K69" s="10">
        <f t="shared" si="21"/>
        <v>0</v>
      </c>
      <c r="L69" s="7"/>
      <c r="M69" s="7"/>
      <c r="N69" s="7"/>
      <c r="O69" s="7"/>
      <c r="P69" s="7"/>
      <c r="Q69" s="7"/>
      <c r="R69" s="7"/>
    </row>
    <row r="70" spans="1:18" s="8" customFormat="1" x14ac:dyDescent="0.3">
      <c r="A70" s="32" t="s">
        <v>93</v>
      </c>
      <c r="B70" s="31">
        <v>500</v>
      </c>
      <c r="C70" s="31">
        <v>500</v>
      </c>
      <c r="D70" s="31">
        <v>500</v>
      </c>
      <c r="E70" s="31">
        <v>0</v>
      </c>
      <c r="F70" s="31">
        <v>0</v>
      </c>
      <c r="G70" s="31">
        <v>0</v>
      </c>
      <c r="H70" s="18">
        <f t="shared" si="6"/>
        <v>500</v>
      </c>
      <c r="I70" s="18">
        <f t="shared" si="7"/>
        <v>500</v>
      </c>
      <c r="J70" s="10">
        <f t="shared" si="20"/>
        <v>0</v>
      </c>
      <c r="K70" s="10">
        <f t="shared" si="21"/>
        <v>0</v>
      </c>
      <c r="L70" s="7"/>
      <c r="M70" s="7"/>
      <c r="N70" s="7"/>
      <c r="O70" s="7"/>
      <c r="P70" s="7"/>
      <c r="Q70" s="7"/>
      <c r="R70" s="7"/>
    </row>
    <row r="71" spans="1:18" s="8" customFormat="1" x14ac:dyDescent="0.3">
      <c r="A71" s="32" t="s">
        <v>94</v>
      </c>
      <c r="B71" s="31">
        <v>2004</v>
      </c>
      <c r="C71" s="31">
        <v>4849</v>
      </c>
      <c r="D71" s="31">
        <v>4849</v>
      </c>
      <c r="E71" s="31">
        <v>1793.5500000000002</v>
      </c>
      <c r="F71" s="31">
        <v>1010.31</v>
      </c>
      <c r="G71" s="31">
        <v>1010.31</v>
      </c>
      <c r="H71" s="18">
        <f t="shared" si="6"/>
        <v>3055.45</v>
      </c>
      <c r="I71" s="18">
        <f t="shared" si="7"/>
        <v>3055.45</v>
      </c>
      <c r="J71" s="10">
        <f t="shared" si="20"/>
        <v>0.20835429985564033</v>
      </c>
      <c r="K71" s="10">
        <f t="shared" si="21"/>
        <v>0.20835429985564033</v>
      </c>
      <c r="L71" s="7"/>
      <c r="M71" s="7"/>
      <c r="N71" s="7"/>
      <c r="O71" s="7"/>
      <c r="P71" s="7"/>
      <c r="Q71" s="7"/>
      <c r="R71" s="7"/>
    </row>
    <row r="72" spans="1:18" s="8" customFormat="1" x14ac:dyDescent="0.3">
      <c r="A72" s="32" t="s">
        <v>95</v>
      </c>
      <c r="B72" s="31">
        <v>0</v>
      </c>
      <c r="C72" s="31">
        <v>500</v>
      </c>
      <c r="D72" s="31">
        <v>500</v>
      </c>
      <c r="E72" s="31">
        <v>434.57</v>
      </c>
      <c r="F72" s="31">
        <v>434.57</v>
      </c>
      <c r="G72" s="31">
        <v>0</v>
      </c>
      <c r="H72" s="18">
        <f t="shared" si="6"/>
        <v>65.430000000000007</v>
      </c>
      <c r="I72" s="18">
        <f t="shared" si="7"/>
        <v>65.430000000000007</v>
      </c>
      <c r="J72" s="10">
        <f t="shared" si="20"/>
        <v>0.86914000000000002</v>
      </c>
      <c r="K72" s="10">
        <f t="shared" si="21"/>
        <v>0.86914000000000002</v>
      </c>
      <c r="L72" s="7"/>
      <c r="M72" s="7"/>
      <c r="N72" s="7"/>
      <c r="O72" s="7"/>
      <c r="P72" s="7"/>
      <c r="Q72" s="7"/>
      <c r="R72" s="7"/>
    </row>
    <row r="73" spans="1:18" s="8" customFormat="1" x14ac:dyDescent="0.3">
      <c r="A73" s="32" t="s">
        <v>96</v>
      </c>
      <c r="B73" s="31">
        <v>1000</v>
      </c>
      <c r="C73" s="31">
        <v>1850</v>
      </c>
      <c r="D73" s="31">
        <v>1600</v>
      </c>
      <c r="E73" s="31">
        <v>667.04</v>
      </c>
      <c r="F73" s="31">
        <v>27.81</v>
      </c>
      <c r="G73" s="31">
        <v>27.81</v>
      </c>
      <c r="H73" s="18">
        <f t="shared" si="6"/>
        <v>932.96</v>
      </c>
      <c r="I73" s="18">
        <f t="shared" si="7"/>
        <v>1182.96</v>
      </c>
      <c r="J73" s="10">
        <f t="shared" si="20"/>
        <v>1.7381250000000001E-2</v>
      </c>
      <c r="K73" s="10">
        <f t="shared" si="21"/>
        <v>1.5032432432432432E-2</v>
      </c>
      <c r="L73" s="7"/>
      <c r="M73" s="7"/>
      <c r="N73" s="7"/>
      <c r="O73" s="7"/>
      <c r="P73" s="7"/>
      <c r="Q73" s="7"/>
      <c r="R73" s="7"/>
    </row>
    <row r="74" spans="1:18" s="8" customFormat="1" x14ac:dyDescent="0.3">
      <c r="A74" s="32" t="s">
        <v>97</v>
      </c>
      <c r="B74" s="31">
        <v>0</v>
      </c>
      <c r="C74" s="31">
        <v>50</v>
      </c>
      <c r="D74" s="31">
        <v>50</v>
      </c>
      <c r="E74" s="31">
        <v>0</v>
      </c>
      <c r="F74" s="31">
        <v>0</v>
      </c>
      <c r="G74" s="31">
        <v>0</v>
      </c>
      <c r="H74" s="18">
        <f t="shared" si="6"/>
        <v>50</v>
      </c>
      <c r="I74" s="18">
        <f t="shared" si="7"/>
        <v>50</v>
      </c>
      <c r="J74" s="10">
        <f t="shared" si="20"/>
        <v>0</v>
      </c>
      <c r="K74" s="10">
        <f t="shared" si="21"/>
        <v>0</v>
      </c>
      <c r="L74" s="7"/>
      <c r="M74" s="7"/>
      <c r="N74" s="7"/>
      <c r="O74" s="7"/>
      <c r="P74" s="7"/>
      <c r="Q74" s="7"/>
      <c r="R74" s="7"/>
    </row>
    <row r="75" spans="1:18" s="8" customFormat="1" x14ac:dyDescent="0.3">
      <c r="A75" s="32" t="s">
        <v>98</v>
      </c>
      <c r="B75" s="31">
        <v>500</v>
      </c>
      <c r="C75" s="31">
        <v>535</v>
      </c>
      <c r="D75" s="31">
        <v>535</v>
      </c>
      <c r="E75" s="31">
        <v>196.44</v>
      </c>
      <c r="F75" s="31">
        <v>142.94</v>
      </c>
      <c r="G75" s="31">
        <v>28.61</v>
      </c>
      <c r="H75" s="18">
        <f t="shared" si="6"/>
        <v>338.56</v>
      </c>
      <c r="I75" s="18">
        <f t="shared" si="7"/>
        <v>338.56</v>
      </c>
      <c r="J75" s="10">
        <f t="shared" si="20"/>
        <v>0.26717757009345794</v>
      </c>
      <c r="K75" s="10">
        <f t="shared" si="21"/>
        <v>0.26717757009345794</v>
      </c>
      <c r="L75" s="7"/>
      <c r="M75" s="7"/>
      <c r="N75" s="7"/>
      <c r="O75" s="7"/>
      <c r="P75" s="7"/>
      <c r="Q75" s="7"/>
      <c r="R75" s="7"/>
    </row>
    <row r="76" spans="1:18" s="8" customFormat="1" x14ac:dyDescent="0.3">
      <c r="A76" s="32" t="s">
        <v>99</v>
      </c>
      <c r="B76" s="31">
        <v>2500</v>
      </c>
      <c r="C76" s="31">
        <v>2500</v>
      </c>
      <c r="D76" s="31">
        <v>2000</v>
      </c>
      <c r="E76" s="31">
        <v>0</v>
      </c>
      <c r="F76" s="31">
        <v>0</v>
      </c>
      <c r="G76" s="31">
        <v>0</v>
      </c>
      <c r="H76" s="18">
        <f t="shared" ref="H76:H103" si="22">D76-E76</f>
        <v>2000</v>
      </c>
      <c r="I76" s="18">
        <f t="shared" ref="I76:I93" si="23">C76-E76</f>
        <v>2500</v>
      </c>
      <c r="J76" s="10">
        <f t="shared" si="20"/>
        <v>0</v>
      </c>
      <c r="K76" s="10">
        <f t="shared" si="21"/>
        <v>0</v>
      </c>
      <c r="L76" s="7"/>
      <c r="M76" s="7"/>
      <c r="N76" s="7"/>
      <c r="O76" s="7"/>
      <c r="P76" s="7"/>
      <c r="Q76" s="7"/>
      <c r="R76" s="7"/>
    </row>
    <row r="77" spans="1:18" s="8" customFormat="1" x14ac:dyDescent="0.3">
      <c r="A77" s="32" t="s">
        <v>100</v>
      </c>
      <c r="B77" s="31">
        <v>490</v>
      </c>
      <c r="C77" s="31">
        <v>490</v>
      </c>
      <c r="D77" s="31">
        <v>490</v>
      </c>
      <c r="E77" s="31">
        <v>35.04</v>
      </c>
      <c r="F77" s="31">
        <v>35.04</v>
      </c>
      <c r="G77" s="31">
        <v>0</v>
      </c>
      <c r="H77" s="18">
        <f t="shared" si="22"/>
        <v>454.96</v>
      </c>
      <c r="I77" s="18">
        <f t="shared" si="23"/>
        <v>454.96</v>
      </c>
      <c r="J77" s="10">
        <f t="shared" si="20"/>
        <v>7.1510204081632653E-2</v>
      </c>
      <c r="K77" s="10">
        <f t="shared" si="21"/>
        <v>7.1510204081632653E-2</v>
      </c>
      <c r="L77" s="7"/>
      <c r="M77" s="7"/>
      <c r="N77" s="7"/>
      <c r="O77" s="7"/>
      <c r="P77" s="7"/>
      <c r="Q77" s="7"/>
      <c r="R77" s="7"/>
    </row>
    <row r="78" spans="1:18" s="8" customFormat="1" x14ac:dyDescent="0.3">
      <c r="A78" s="32" t="s">
        <v>101</v>
      </c>
      <c r="B78" s="31">
        <v>59000</v>
      </c>
      <c r="C78" s="31">
        <v>50939</v>
      </c>
      <c r="D78" s="31">
        <v>27939</v>
      </c>
      <c r="E78" s="31">
        <v>805.39</v>
      </c>
      <c r="F78" s="31">
        <v>223.64000000000001</v>
      </c>
      <c r="G78" s="31">
        <v>35.96</v>
      </c>
      <c r="H78" s="18">
        <f t="shared" si="22"/>
        <v>27133.61</v>
      </c>
      <c r="I78" s="18">
        <f t="shared" si="23"/>
        <v>50133.61</v>
      </c>
      <c r="J78" s="10">
        <f t="shared" si="20"/>
        <v>8.0045814094992663E-3</v>
      </c>
      <c r="K78" s="10">
        <f t="shared" si="21"/>
        <v>4.3903492412493373E-3</v>
      </c>
      <c r="L78" s="7"/>
      <c r="M78" s="7"/>
      <c r="N78" s="7"/>
      <c r="O78" s="7"/>
      <c r="P78" s="7"/>
      <c r="Q78" s="7"/>
      <c r="R78" s="7"/>
    </row>
    <row r="79" spans="1:18" s="8" customFormat="1" x14ac:dyDescent="0.3">
      <c r="A79" s="32" t="s">
        <v>102</v>
      </c>
      <c r="B79" s="31">
        <v>3000</v>
      </c>
      <c r="C79" s="31">
        <v>3410</v>
      </c>
      <c r="D79" s="31">
        <v>3310</v>
      </c>
      <c r="E79" s="31">
        <v>301.53999999999996</v>
      </c>
      <c r="F79" s="31">
        <v>116.43</v>
      </c>
      <c r="G79" s="31">
        <v>116.43</v>
      </c>
      <c r="H79" s="18">
        <f t="shared" si="22"/>
        <v>3008.46</v>
      </c>
      <c r="I79" s="18">
        <f t="shared" si="23"/>
        <v>3108.46</v>
      </c>
      <c r="J79" s="10">
        <f t="shared" si="20"/>
        <v>3.5175226586102719E-2</v>
      </c>
      <c r="K79" s="10">
        <f t="shared" si="21"/>
        <v>3.4143695014662759E-2</v>
      </c>
      <c r="L79" s="7"/>
      <c r="M79" s="7"/>
      <c r="N79" s="7"/>
      <c r="O79" s="7"/>
      <c r="P79" s="7"/>
      <c r="Q79" s="7"/>
      <c r="R79" s="7"/>
    </row>
    <row r="80" spans="1:18" s="8" customFormat="1" x14ac:dyDescent="0.3">
      <c r="A80" s="32" t="s">
        <v>103</v>
      </c>
      <c r="B80" s="31">
        <v>1500</v>
      </c>
      <c r="C80" s="31">
        <v>1800</v>
      </c>
      <c r="D80" s="31">
        <v>1050</v>
      </c>
      <c r="E80" s="31">
        <v>403.77</v>
      </c>
      <c r="F80" s="31">
        <v>403.77</v>
      </c>
      <c r="G80" s="31">
        <v>135.27000000000001</v>
      </c>
      <c r="H80" s="18">
        <f t="shared" si="22"/>
        <v>646.23</v>
      </c>
      <c r="I80" s="18">
        <f t="shared" si="23"/>
        <v>1396.23</v>
      </c>
      <c r="J80" s="10">
        <f t="shared" si="20"/>
        <v>0.38454285714285713</v>
      </c>
      <c r="K80" s="10">
        <f t="shared" si="21"/>
        <v>0.22431666666666666</v>
      </c>
      <c r="L80" s="7"/>
      <c r="M80" s="7"/>
      <c r="N80" s="7"/>
      <c r="O80" s="7"/>
      <c r="P80" s="7"/>
      <c r="Q80" s="7"/>
      <c r="R80" s="7"/>
    </row>
    <row r="81" spans="1:18" s="8" customFormat="1" x14ac:dyDescent="0.3">
      <c r="A81" s="32" t="s">
        <v>104</v>
      </c>
      <c r="B81" s="31">
        <v>8004</v>
      </c>
      <c r="C81" s="31">
        <v>10304</v>
      </c>
      <c r="D81" s="31">
        <v>8300</v>
      </c>
      <c r="E81" s="31">
        <v>2820.8</v>
      </c>
      <c r="F81" s="31">
        <v>2713.8</v>
      </c>
      <c r="G81" s="31">
        <v>2713.8</v>
      </c>
      <c r="H81" s="18">
        <f t="shared" si="22"/>
        <v>5479.2</v>
      </c>
      <c r="I81" s="18">
        <f t="shared" si="23"/>
        <v>7483.2</v>
      </c>
      <c r="J81" s="10">
        <f t="shared" si="20"/>
        <v>0.32696385542168677</v>
      </c>
      <c r="K81" s="10">
        <f t="shared" si="21"/>
        <v>0.26337344720496897</v>
      </c>
      <c r="L81" s="7"/>
      <c r="M81" s="7"/>
      <c r="N81" s="7"/>
      <c r="O81" s="7"/>
      <c r="P81" s="7"/>
      <c r="Q81" s="7"/>
      <c r="R81" s="7"/>
    </row>
    <row r="82" spans="1:18" s="8" customFormat="1" x14ac:dyDescent="0.3">
      <c r="A82" s="32" t="s">
        <v>105</v>
      </c>
      <c r="B82" s="31">
        <v>19500</v>
      </c>
      <c r="C82" s="31">
        <v>17611</v>
      </c>
      <c r="D82" s="31">
        <v>10711</v>
      </c>
      <c r="E82" s="31">
        <v>1578.67</v>
      </c>
      <c r="F82" s="31">
        <v>1161.3699999999999</v>
      </c>
      <c r="G82" s="31">
        <v>1161.3699999999999</v>
      </c>
      <c r="H82" s="18">
        <f t="shared" si="22"/>
        <v>9132.33</v>
      </c>
      <c r="I82" s="18">
        <f t="shared" si="23"/>
        <v>16032.33</v>
      </c>
      <c r="J82" s="10">
        <f t="shared" si="20"/>
        <v>0.10842778452058631</v>
      </c>
      <c r="K82" s="10">
        <f t="shared" si="21"/>
        <v>6.5945715745840655E-2</v>
      </c>
      <c r="L82" s="7"/>
      <c r="M82" s="7"/>
      <c r="N82" s="7"/>
      <c r="O82" s="7"/>
      <c r="P82" s="7"/>
      <c r="Q82" s="7"/>
      <c r="R82" s="7"/>
    </row>
    <row r="83" spans="1:18" s="8" customFormat="1" x14ac:dyDescent="0.3">
      <c r="A83" s="32" t="s">
        <v>106</v>
      </c>
      <c r="B83" s="31">
        <v>0</v>
      </c>
      <c r="C83" s="31">
        <v>190</v>
      </c>
      <c r="D83" s="31">
        <v>190</v>
      </c>
      <c r="E83" s="31">
        <v>123</v>
      </c>
      <c r="F83" s="31">
        <v>123</v>
      </c>
      <c r="G83" s="31">
        <v>64.150000000000006</v>
      </c>
      <c r="H83" s="18">
        <f t="shared" si="22"/>
        <v>67</v>
      </c>
      <c r="I83" s="18">
        <f t="shared" si="23"/>
        <v>67</v>
      </c>
      <c r="J83" s="10">
        <v>0</v>
      </c>
      <c r="K83" s="10">
        <f t="shared" si="21"/>
        <v>0.64736842105263159</v>
      </c>
      <c r="L83" s="7"/>
      <c r="M83" s="7"/>
      <c r="N83" s="7"/>
      <c r="O83" s="7"/>
      <c r="P83" s="7"/>
      <c r="Q83" s="7"/>
      <c r="R83" s="7"/>
    </row>
    <row r="84" spans="1:18" s="8" customFormat="1" x14ac:dyDescent="0.3">
      <c r="A84" s="32" t="s">
        <v>107</v>
      </c>
      <c r="B84" s="31">
        <v>1500</v>
      </c>
      <c r="C84" s="31">
        <v>6200</v>
      </c>
      <c r="D84" s="31">
        <v>6200</v>
      </c>
      <c r="E84" s="31">
        <v>1316.8300000000002</v>
      </c>
      <c r="F84" s="31">
        <v>1149.9100000000001</v>
      </c>
      <c r="G84" s="31">
        <v>1149.9100000000001</v>
      </c>
      <c r="H84" s="18">
        <f t="shared" si="22"/>
        <v>4883.17</v>
      </c>
      <c r="I84" s="18">
        <f t="shared" si="23"/>
        <v>4883.17</v>
      </c>
      <c r="J84" s="10">
        <f t="shared" si="20"/>
        <v>0.18546935483870969</v>
      </c>
      <c r="K84" s="10">
        <f t="shared" si="21"/>
        <v>0.18546935483870969</v>
      </c>
      <c r="L84" s="7"/>
      <c r="M84" s="7"/>
      <c r="N84" s="7"/>
      <c r="O84" s="7"/>
      <c r="P84" s="7"/>
      <c r="Q84" s="7"/>
      <c r="R84" s="7"/>
    </row>
    <row r="85" spans="1:18" s="8" customFormat="1" x14ac:dyDescent="0.3">
      <c r="A85" s="32" t="s">
        <v>108</v>
      </c>
      <c r="B85" s="31">
        <v>3500</v>
      </c>
      <c r="C85" s="31">
        <v>6300</v>
      </c>
      <c r="D85" s="31">
        <v>4800</v>
      </c>
      <c r="E85" s="31">
        <v>3119.5699999999997</v>
      </c>
      <c r="F85" s="31">
        <v>1878.94</v>
      </c>
      <c r="G85" s="31">
        <v>531.39</v>
      </c>
      <c r="H85" s="18">
        <f t="shared" si="22"/>
        <v>1680.4300000000003</v>
      </c>
      <c r="I85" s="18">
        <f t="shared" si="23"/>
        <v>3180.4300000000003</v>
      </c>
      <c r="J85" s="10">
        <f t="shared" si="20"/>
        <v>0.39144583333333333</v>
      </c>
      <c r="K85" s="10">
        <f t="shared" si="21"/>
        <v>0.29824444444444448</v>
      </c>
      <c r="L85" s="7"/>
      <c r="M85" s="7"/>
      <c r="N85" s="7"/>
      <c r="O85" s="7"/>
      <c r="P85" s="7"/>
      <c r="Q85" s="7"/>
      <c r="R85" s="7"/>
    </row>
    <row r="86" spans="1:18" s="8" customFormat="1" x14ac:dyDescent="0.3">
      <c r="A86" s="32" t="s">
        <v>109</v>
      </c>
      <c r="B86" s="31">
        <v>0</v>
      </c>
      <c r="C86" s="31">
        <v>2672</v>
      </c>
      <c r="D86" s="31">
        <v>2672</v>
      </c>
      <c r="E86" s="31">
        <v>2507.8900000000003</v>
      </c>
      <c r="F86" s="31">
        <v>2507.8900000000003</v>
      </c>
      <c r="G86" s="31">
        <v>2507.8900000000003</v>
      </c>
      <c r="H86" s="18">
        <f t="shared" si="22"/>
        <v>164.10999999999967</v>
      </c>
      <c r="I86" s="18">
        <f t="shared" si="23"/>
        <v>164.10999999999967</v>
      </c>
      <c r="J86" s="10">
        <f t="shared" si="20"/>
        <v>0.9385815868263474</v>
      </c>
      <c r="K86" s="10">
        <f t="shared" si="21"/>
        <v>0.9385815868263474</v>
      </c>
      <c r="L86" s="7"/>
      <c r="M86" s="7"/>
      <c r="N86" s="7"/>
      <c r="O86" s="7"/>
      <c r="P86" s="7"/>
      <c r="Q86" s="7"/>
      <c r="R86" s="7"/>
    </row>
    <row r="87" spans="1:18" s="8" customFormat="1" x14ac:dyDescent="0.3">
      <c r="A87" s="32" t="s">
        <v>110</v>
      </c>
      <c r="B87" s="31">
        <v>0</v>
      </c>
      <c r="C87" s="31">
        <v>23</v>
      </c>
      <c r="D87" s="31">
        <v>23</v>
      </c>
      <c r="E87" s="31">
        <v>22.1</v>
      </c>
      <c r="F87" s="31">
        <v>22.1</v>
      </c>
      <c r="G87" s="31">
        <v>22.1</v>
      </c>
      <c r="H87" s="18">
        <f t="shared" si="22"/>
        <v>0.89999999999999858</v>
      </c>
      <c r="I87" s="18">
        <f t="shared" si="23"/>
        <v>0.89999999999999858</v>
      </c>
      <c r="J87" s="10">
        <f t="shared" si="20"/>
        <v>0.96086956521739142</v>
      </c>
      <c r="K87" s="10">
        <f t="shared" si="21"/>
        <v>0.96086956521739142</v>
      </c>
      <c r="L87" s="7"/>
      <c r="M87" s="7"/>
      <c r="N87" s="7"/>
      <c r="O87" s="7"/>
      <c r="P87" s="7"/>
      <c r="Q87" s="7"/>
      <c r="R87" s="7"/>
    </row>
    <row r="88" spans="1:18" s="8" customFormat="1" x14ac:dyDescent="0.3">
      <c r="A88" s="32" t="s">
        <v>111</v>
      </c>
      <c r="B88" s="31">
        <v>0</v>
      </c>
      <c r="C88" s="31">
        <v>10</v>
      </c>
      <c r="D88" s="31">
        <v>10</v>
      </c>
      <c r="E88" s="31">
        <v>10</v>
      </c>
      <c r="F88" s="31">
        <v>10</v>
      </c>
      <c r="G88" s="31">
        <v>10</v>
      </c>
      <c r="H88" s="18">
        <f t="shared" si="22"/>
        <v>0</v>
      </c>
      <c r="I88" s="18">
        <f t="shared" si="23"/>
        <v>0</v>
      </c>
      <c r="J88" s="10">
        <f t="shared" si="20"/>
        <v>1</v>
      </c>
      <c r="K88" s="10">
        <f t="shared" si="21"/>
        <v>1</v>
      </c>
      <c r="L88" s="7"/>
      <c r="M88" s="7"/>
      <c r="N88" s="7"/>
      <c r="O88" s="7"/>
      <c r="P88" s="7"/>
      <c r="Q88" s="7"/>
      <c r="R88" s="7"/>
    </row>
    <row r="89" spans="1:18" s="8" customFormat="1" x14ac:dyDescent="0.3">
      <c r="A89" s="32" t="s">
        <v>112</v>
      </c>
      <c r="B89" s="31">
        <v>0</v>
      </c>
      <c r="C89" s="31">
        <v>17</v>
      </c>
      <c r="D89" s="31">
        <v>17</v>
      </c>
      <c r="E89" s="31">
        <v>16.059999999999999</v>
      </c>
      <c r="F89" s="31">
        <v>16.059999999999999</v>
      </c>
      <c r="G89" s="31">
        <v>16.059999999999999</v>
      </c>
      <c r="H89" s="18">
        <f t="shared" si="22"/>
        <v>0.94000000000000128</v>
      </c>
      <c r="I89" s="18">
        <f t="shared" si="23"/>
        <v>0.94000000000000128</v>
      </c>
      <c r="J89" s="10">
        <f t="shared" si="20"/>
        <v>0.94470588235294106</v>
      </c>
      <c r="K89" s="10">
        <f t="shared" si="21"/>
        <v>0.94470588235294106</v>
      </c>
      <c r="L89" s="7"/>
      <c r="M89" s="7"/>
      <c r="N89" s="7"/>
      <c r="O89" s="7"/>
      <c r="P89" s="7"/>
      <c r="Q89" s="7"/>
      <c r="R89" s="7"/>
    </row>
    <row r="90" spans="1:18" s="8" customFormat="1" x14ac:dyDescent="0.3">
      <c r="A90" s="32" t="s">
        <v>113</v>
      </c>
      <c r="B90" s="31">
        <v>0</v>
      </c>
      <c r="C90" s="31">
        <v>69</v>
      </c>
      <c r="D90" s="31">
        <v>69</v>
      </c>
      <c r="E90" s="31">
        <v>68.7</v>
      </c>
      <c r="F90" s="31">
        <v>68.7</v>
      </c>
      <c r="G90" s="31">
        <v>68.7</v>
      </c>
      <c r="H90" s="18">
        <f t="shared" si="22"/>
        <v>0.29999999999999716</v>
      </c>
      <c r="I90" s="18">
        <f t="shared" si="23"/>
        <v>0.29999999999999716</v>
      </c>
      <c r="J90" s="10">
        <f t="shared" si="20"/>
        <v>0.9956521739130435</v>
      </c>
      <c r="K90" s="10">
        <f t="shared" si="21"/>
        <v>0.9956521739130435</v>
      </c>
      <c r="L90" s="7"/>
      <c r="M90" s="7"/>
      <c r="N90" s="7"/>
      <c r="O90" s="7"/>
      <c r="P90" s="7"/>
      <c r="Q90" s="7"/>
      <c r="R90" s="7"/>
    </row>
    <row r="91" spans="1:18" s="8" customFormat="1" x14ac:dyDescent="0.3">
      <c r="A91" s="32" t="s">
        <v>114</v>
      </c>
      <c r="B91" s="31">
        <v>0</v>
      </c>
      <c r="C91" s="31">
        <v>228</v>
      </c>
      <c r="D91" s="31">
        <v>228</v>
      </c>
      <c r="E91" s="31">
        <v>226.94000000000003</v>
      </c>
      <c r="F91" s="31">
        <v>226.94000000000003</v>
      </c>
      <c r="G91" s="31">
        <v>226.94000000000003</v>
      </c>
      <c r="H91" s="18">
        <f t="shared" si="22"/>
        <v>1.0599999999999739</v>
      </c>
      <c r="I91" s="18">
        <f t="shared" si="23"/>
        <v>1.0599999999999739</v>
      </c>
      <c r="J91" s="10">
        <f t="shared" si="20"/>
        <v>0.99535087719298254</v>
      </c>
      <c r="K91" s="10">
        <f t="shared" si="21"/>
        <v>0.99535087719298254</v>
      </c>
      <c r="L91" s="7"/>
      <c r="M91" s="7"/>
      <c r="N91" s="7"/>
      <c r="O91" s="7"/>
      <c r="P91" s="7"/>
      <c r="Q91" s="7"/>
      <c r="R91" s="7"/>
    </row>
    <row r="92" spans="1:18" s="8" customFormat="1" x14ac:dyDescent="0.3">
      <c r="A92" s="32" t="s">
        <v>115</v>
      </c>
      <c r="B92" s="31">
        <v>0</v>
      </c>
      <c r="C92" s="31">
        <v>69</v>
      </c>
      <c r="D92" s="31">
        <v>69</v>
      </c>
      <c r="E92" s="31">
        <v>68.58</v>
      </c>
      <c r="F92" s="31">
        <v>68.58</v>
      </c>
      <c r="G92" s="31">
        <v>68.58</v>
      </c>
      <c r="H92" s="18">
        <f t="shared" si="22"/>
        <v>0.42000000000000171</v>
      </c>
      <c r="I92" s="18">
        <f t="shared" si="23"/>
        <v>0.42000000000000171</v>
      </c>
      <c r="J92" s="10">
        <f t="shared" si="20"/>
        <v>0.99391304347826082</v>
      </c>
      <c r="K92" s="10">
        <f t="shared" si="21"/>
        <v>0.99391304347826082</v>
      </c>
      <c r="L92" s="7"/>
      <c r="M92" s="7"/>
      <c r="N92" s="7"/>
      <c r="O92" s="7"/>
      <c r="P92" s="7"/>
      <c r="Q92" s="7"/>
      <c r="R92" s="7"/>
    </row>
    <row r="93" spans="1:18" s="8" customFormat="1" x14ac:dyDescent="0.3">
      <c r="A93" s="32" t="s">
        <v>116</v>
      </c>
      <c r="B93" s="31">
        <v>0</v>
      </c>
      <c r="C93" s="31">
        <v>52</v>
      </c>
      <c r="D93" s="31">
        <v>52</v>
      </c>
      <c r="E93" s="31">
        <v>51.28</v>
      </c>
      <c r="F93" s="31">
        <v>51.28</v>
      </c>
      <c r="G93" s="31">
        <v>51.28</v>
      </c>
      <c r="H93" s="18">
        <f t="shared" si="22"/>
        <v>0.71999999999999886</v>
      </c>
      <c r="I93" s="18">
        <f t="shared" si="23"/>
        <v>0.71999999999999886</v>
      </c>
      <c r="J93" s="10">
        <f t="shared" si="20"/>
        <v>0.98615384615384616</v>
      </c>
      <c r="K93" s="10">
        <f t="shared" si="21"/>
        <v>0.98615384615384616</v>
      </c>
      <c r="L93" s="7"/>
      <c r="M93" s="7"/>
      <c r="N93" s="7"/>
      <c r="O93" s="7"/>
      <c r="P93" s="7"/>
      <c r="Q93" s="7"/>
      <c r="R93" s="7"/>
    </row>
    <row r="94" spans="1:18" s="8" customFormat="1" x14ac:dyDescent="0.3">
      <c r="A94" s="27" t="s">
        <v>46</v>
      </c>
      <c r="B94" s="19">
        <f>SUM(B95:B99)</f>
        <v>0</v>
      </c>
      <c r="C94" s="19">
        <f t="shared" ref="C94:E94" si="24">SUM(C95:C99)</f>
        <v>4920</v>
      </c>
      <c r="D94" s="19">
        <f t="shared" si="24"/>
        <v>4920</v>
      </c>
      <c r="E94" s="19">
        <f t="shared" si="24"/>
        <v>3806.19</v>
      </c>
      <c r="F94" s="19">
        <f t="shared" ref="F94" si="25">SUM(F95:F99)</f>
        <v>697.83999999999992</v>
      </c>
      <c r="G94" s="19">
        <f t="shared" ref="G94" si="26">SUM(G95:G99)</f>
        <v>247.35999999999999</v>
      </c>
      <c r="H94" s="19">
        <f>SUM(H95:H99)</f>
        <v>1113.81</v>
      </c>
      <c r="I94" s="19">
        <f t="shared" ref="I94" si="27">SUM(I95:I99)</f>
        <v>1113.81</v>
      </c>
      <c r="J94" s="9">
        <f>F94/D94</f>
        <v>0.14183739837398374</v>
      </c>
      <c r="K94" s="9">
        <f t="shared" ref="K94:K95" si="28">F94/C94</f>
        <v>0.14183739837398374</v>
      </c>
      <c r="L94" s="7"/>
      <c r="M94" s="7"/>
      <c r="N94" s="7"/>
      <c r="O94" s="7"/>
      <c r="P94" s="7"/>
      <c r="Q94" s="7"/>
      <c r="R94" s="7"/>
    </row>
    <row r="95" spans="1:18" s="8" customFormat="1" x14ac:dyDescent="0.3">
      <c r="A95" s="32" t="s">
        <v>117</v>
      </c>
      <c r="B95" s="31">
        <v>0</v>
      </c>
      <c r="C95" s="31">
        <v>3550</v>
      </c>
      <c r="D95" s="31">
        <v>3550</v>
      </c>
      <c r="E95" s="31">
        <v>3143.54</v>
      </c>
      <c r="F95" s="31">
        <v>35.19</v>
      </c>
      <c r="G95" s="31">
        <v>35.19</v>
      </c>
      <c r="H95" s="18">
        <f t="shared" si="22"/>
        <v>406.46000000000004</v>
      </c>
      <c r="I95" s="18">
        <f>C95-E95</f>
        <v>406.46000000000004</v>
      </c>
      <c r="J95" s="10">
        <f t="shared" ref="J95" si="29">F95/D95</f>
        <v>9.9126760563380267E-3</v>
      </c>
      <c r="K95" s="10">
        <f t="shared" si="28"/>
        <v>9.9126760563380267E-3</v>
      </c>
      <c r="L95" s="7"/>
      <c r="M95" s="7"/>
      <c r="N95" s="7"/>
      <c r="O95" s="7"/>
      <c r="P95" s="7"/>
      <c r="Q95" s="7"/>
      <c r="R95" s="7"/>
    </row>
    <row r="96" spans="1:18" s="8" customFormat="1" x14ac:dyDescent="0.3">
      <c r="A96" s="32" t="s">
        <v>118</v>
      </c>
      <c r="B96" s="31">
        <v>0</v>
      </c>
      <c r="C96" s="31">
        <v>50</v>
      </c>
      <c r="D96" s="31">
        <v>50</v>
      </c>
      <c r="E96" s="31">
        <v>31.98</v>
      </c>
      <c r="F96" s="31">
        <v>31.98</v>
      </c>
      <c r="G96" s="31">
        <v>31.98</v>
      </c>
      <c r="H96" s="18">
        <f t="shared" si="22"/>
        <v>18.02</v>
      </c>
      <c r="I96" s="18">
        <f t="shared" ref="I96:I99" si="30">C96-E96</f>
        <v>18.02</v>
      </c>
      <c r="J96" s="10">
        <f t="shared" ref="J96:J99" si="31">F96/D96</f>
        <v>0.63960000000000006</v>
      </c>
      <c r="K96" s="10">
        <f t="shared" ref="K96:K99" si="32">F96/C96</f>
        <v>0.63960000000000006</v>
      </c>
      <c r="L96" s="7"/>
      <c r="M96" s="7"/>
      <c r="N96" s="7"/>
      <c r="O96" s="7"/>
      <c r="P96" s="7"/>
      <c r="Q96" s="7"/>
      <c r="R96" s="7"/>
    </row>
    <row r="97" spans="1:18" s="8" customFormat="1" x14ac:dyDescent="0.3">
      <c r="A97" s="32" t="s">
        <v>119</v>
      </c>
      <c r="B97" s="31">
        <v>0</v>
      </c>
      <c r="C97" s="31">
        <v>155</v>
      </c>
      <c r="D97" s="31">
        <v>155</v>
      </c>
      <c r="E97" s="31">
        <v>152.47999999999999</v>
      </c>
      <c r="F97" s="31">
        <v>152.47999999999999</v>
      </c>
      <c r="G97" s="31">
        <v>152.47999999999999</v>
      </c>
      <c r="H97" s="18">
        <f t="shared" si="22"/>
        <v>2.5200000000000102</v>
      </c>
      <c r="I97" s="18">
        <f t="shared" si="30"/>
        <v>2.5200000000000102</v>
      </c>
      <c r="J97" s="10">
        <v>0</v>
      </c>
      <c r="K97" s="10">
        <f t="shared" si="32"/>
        <v>0.9837419354838709</v>
      </c>
      <c r="L97" s="7"/>
      <c r="M97" s="7"/>
      <c r="N97" s="7"/>
      <c r="O97" s="7"/>
      <c r="P97" s="7"/>
      <c r="Q97" s="7"/>
      <c r="R97" s="7"/>
    </row>
    <row r="98" spans="1:18" s="8" customFormat="1" x14ac:dyDescent="0.3">
      <c r="A98" s="32" t="s">
        <v>120</v>
      </c>
      <c r="B98" s="31">
        <v>0</v>
      </c>
      <c r="C98" s="31">
        <v>200</v>
      </c>
      <c r="D98" s="31">
        <v>200</v>
      </c>
      <c r="E98" s="31">
        <v>115.81</v>
      </c>
      <c r="F98" s="31">
        <v>115.81</v>
      </c>
      <c r="G98" s="31">
        <v>0</v>
      </c>
      <c r="H98" s="18">
        <f t="shared" si="22"/>
        <v>84.19</v>
      </c>
      <c r="I98" s="18">
        <f t="shared" si="30"/>
        <v>84.19</v>
      </c>
      <c r="J98" s="10"/>
      <c r="K98" s="10"/>
      <c r="L98" s="7"/>
      <c r="M98" s="7"/>
      <c r="N98" s="7"/>
      <c r="O98" s="7"/>
      <c r="P98" s="7"/>
      <c r="Q98" s="7"/>
      <c r="R98" s="7"/>
    </row>
    <row r="99" spans="1:18" s="8" customFormat="1" x14ac:dyDescent="0.3">
      <c r="A99" s="32" t="s">
        <v>121</v>
      </c>
      <c r="B99" s="31">
        <v>0</v>
      </c>
      <c r="C99" s="31">
        <v>965</v>
      </c>
      <c r="D99" s="31">
        <v>965</v>
      </c>
      <c r="E99" s="31">
        <v>362.38</v>
      </c>
      <c r="F99" s="31">
        <v>362.38</v>
      </c>
      <c r="G99" s="31">
        <v>27.71</v>
      </c>
      <c r="H99" s="18">
        <f t="shared" si="22"/>
        <v>602.62</v>
      </c>
      <c r="I99" s="18">
        <f t="shared" si="30"/>
        <v>602.62</v>
      </c>
      <c r="J99" s="10">
        <f t="shared" si="31"/>
        <v>0.37552331606217615</v>
      </c>
      <c r="K99" s="10">
        <f t="shared" si="32"/>
        <v>0.37552331606217615</v>
      </c>
      <c r="L99" s="7"/>
      <c r="M99" s="7"/>
      <c r="N99" s="7"/>
      <c r="O99" s="7"/>
      <c r="P99" s="7"/>
      <c r="Q99" s="7"/>
      <c r="R99" s="7"/>
    </row>
    <row r="100" spans="1:18" s="8" customFormat="1" x14ac:dyDescent="0.3">
      <c r="A100" s="27" t="s">
        <v>41</v>
      </c>
      <c r="B100" s="19">
        <f>SUM(B101:B103)</f>
        <v>121300</v>
      </c>
      <c r="C100" s="19">
        <f t="shared" ref="C100:I100" si="33">SUM(C101:C103)</f>
        <v>39604</v>
      </c>
      <c r="D100" s="19">
        <f t="shared" si="33"/>
        <v>39604</v>
      </c>
      <c r="E100" s="19">
        <f t="shared" si="33"/>
        <v>525</v>
      </c>
      <c r="F100" s="19">
        <f t="shared" si="33"/>
        <v>0</v>
      </c>
      <c r="G100" s="19">
        <f t="shared" si="33"/>
        <v>0</v>
      </c>
      <c r="H100" s="19">
        <f>SUM(H101:H103)</f>
        <v>39079</v>
      </c>
      <c r="I100" s="19">
        <f t="shared" si="33"/>
        <v>39079</v>
      </c>
      <c r="J100" s="9">
        <f>F100/D100</f>
        <v>0</v>
      </c>
      <c r="K100" s="9">
        <f t="shared" ref="K100:K137" si="34">F100/C100</f>
        <v>0</v>
      </c>
      <c r="L100" s="7"/>
      <c r="M100" s="7"/>
      <c r="N100" s="7"/>
      <c r="O100" s="7"/>
      <c r="P100" s="7"/>
      <c r="Q100" s="7"/>
      <c r="R100" s="7"/>
    </row>
    <row r="101" spans="1:18" s="8" customFormat="1" x14ac:dyDescent="0.3">
      <c r="A101" s="32" t="s">
        <v>123</v>
      </c>
      <c r="B101" s="31">
        <v>50000</v>
      </c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18">
        <f t="shared" si="22"/>
        <v>0</v>
      </c>
      <c r="I101" s="18">
        <f>C101-E101</f>
        <v>0</v>
      </c>
      <c r="J101" s="10">
        <v>0</v>
      </c>
      <c r="K101" s="10">
        <v>0</v>
      </c>
      <c r="L101" s="7"/>
      <c r="M101" s="7"/>
      <c r="N101" s="7"/>
      <c r="O101" s="7"/>
      <c r="P101" s="7"/>
      <c r="Q101" s="7"/>
      <c r="R101" s="7"/>
    </row>
    <row r="102" spans="1:18" s="8" customFormat="1" x14ac:dyDescent="0.3">
      <c r="A102" s="32" t="s">
        <v>124</v>
      </c>
      <c r="B102" s="31">
        <v>28500</v>
      </c>
      <c r="C102" s="31">
        <v>19926</v>
      </c>
      <c r="D102" s="31">
        <v>19926</v>
      </c>
      <c r="E102" s="31">
        <v>525</v>
      </c>
      <c r="F102" s="31">
        <v>0</v>
      </c>
      <c r="G102" s="31">
        <v>0</v>
      </c>
      <c r="H102" s="18">
        <f t="shared" si="22"/>
        <v>19401</v>
      </c>
      <c r="I102" s="18">
        <f t="shared" ref="I102:I103" si="35">C102-E102</f>
        <v>19401</v>
      </c>
      <c r="J102" s="10">
        <f t="shared" ref="J102:J103" si="36">F102/D102</f>
        <v>0</v>
      </c>
      <c r="K102" s="10">
        <f t="shared" ref="K102:K103" si="37">F102/C102</f>
        <v>0</v>
      </c>
      <c r="L102" s="7"/>
      <c r="M102" s="7"/>
      <c r="N102" s="7"/>
      <c r="O102" s="7"/>
      <c r="P102" s="7"/>
      <c r="Q102" s="7"/>
      <c r="R102" s="7"/>
    </row>
    <row r="103" spans="1:18" s="8" customFormat="1" x14ac:dyDescent="0.3">
      <c r="A103" s="32" t="s">
        <v>125</v>
      </c>
      <c r="B103" s="31">
        <v>42800</v>
      </c>
      <c r="C103" s="31">
        <v>19678</v>
      </c>
      <c r="D103" s="31">
        <v>19678</v>
      </c>
      <c r="E103" s="31">
        <v>0</v>
      </c>
      <c r="F103" s="31">
        <v>0</v>
      </c>
      <c r="G103" s="31">
        <v>0</v>
      </c>
      <c r="H103" s="18">
        <f t="shared" si="22"/>
        <v>19678</v>
      </c>
      <c r="I103" s="18">
        <f t="shared" si="35"/>
        <v>19678</v>
      </c>
      <c r="J103" s="10">
        <f t="shared" si="36"/>
        <v>0</v>
      </c>
      <c r="K103" s="10">
        <f t="shared" si="37"/>
        <v>0</v>
      </c>
      <c r="L103" s="7"/>
      <c r="M103" s="7"/>
      <c r="N103" s="7"/>
      <c r="O103" s="7"/>
      <c r="P103" s="7"/>
      <c r="Q103" s="7"/>
      <c r="R103" s="7"/>
    </row>
    <row r="104" spans="1:18" x14ac:dyDescent="0.3">
      <c r="A104" s="29" t="s">
        <v>42</v>
      </c>
      <c r="B104" s="16">
        <f>B105+B115+B127+B131+B133+B136</f>
        <v>17904806</v>
      </c>
      <c r="C104" s="16">
        <f t="shared" ref="C104:G104" si="38">C105+C115+C127+C131+C133+C136</f>
        <v>21238140</v>
      </c>
      <c r="D104" s="16">
        <f t="shared" si="38"/>
        <v>17657935</v>
      </c>
      <c r="E104" s="16">
        <f t="shared" si="38"/>
        <v>6653014.9699999997</v>
      </c>
      <c r="F104" s="16">
        <f t="shared" si="38"/>
        <v>1820217.7300000002</v>
      </c>
      <c r="G104" s="16">
        <f t="shared" si="38"/>
        <v>1081109.3</v>
      </c>
      <c r="H104" s="16">
        <f>H105+H115+H127+H131+H133+H136</f>
        <v>11004920.030000001</v>
      </c>
      <c r="I104" s="16">
        <f>I105+I115+I127+I131+I133+I136</f>
        <v>14585125.029999999</v>
      </c>
      <c r="J104" s="6">
        <f>F104/D104</f>
        <v>0.10308214012567156</v>
      </c>
      <c r="K104" s="6">
        <f>F104/C104</f>
        <v>8.5705138491412161E-2</v>
      </c>
      <c r="L104" s="28"/>
      <c r="M104" s="28"/>
    </row>
    <row r="105" spans="1:18" s="12" customFormat="1" x14ac:dyDescent="0.3">
      <c r="A105" s="27" t="s">
        <v>27</v>
      </c>
      <c r="B105" s="19">
        <f>SUM(B106:B114)</f>
        <v>913096</v>
      </c>
      <c r="C105" s="19">
        <f t="shared" ref="C105:I105" si="39">SUM(C106:C114)</f>
        <v>953999</v>
      </c>
      <c r="D105" s="19">
        <f t="shared" si="39"/>
        <v>494413</v>
      </c>
      <c r="E105" s="19">
        <f t="shared" si="39"/>
        <v>360194.56</v>
      </c>
      <c r="F105" s="19">
        <f t="shared" si="39"/>
        <v>360194.56</v>
      </c>
      <c r="G105" s="19">
        <f t="shared" si="39"/>
        <v>159562.91999999998</v>
      </c>
      <c r="H105" s="19">
        <f>SUM(H106:H114)</f>
        <v>134218.44000000003</v>
      </c>
      <c r="I105" s="19">
        <f t="shared" si="39"/>
        <v>593804.43999999994</v>
      </c>
      <c r="J105" s="9">
        <f t="shared" ref="J105:J127" si="40">F105/D105</f>
        <v>0.72852971099060904</v>
      </c>
      <c r="K105" s="9">
        <f t="shared" si="34"/>
        <v>0.37756282763399124</v>
      </c>
      <c r="L105" s="24"/>
      <c r="M105" s="21"/>
    </row>
    <row r="106" spans="1:18" x14ac:dyDescent="0.3">
      <c r="A106" s="32" t="s">
        <v>126</v>
      </c>
      <c r="B106" s="31">
        <v>770400</v>
      </c>
      <c r="C106" s="31">
        <v>743857</v>
      </c>
      <c r="D106" s="31">
        <v>358657</v>
      </c>
      <c r="E106" s="31">
        <v>264046.68</v>
      </c>
      <c r="F106" s="31">
        <v>264046.68</v>
      </c>
      <c r="G106" s="31">
        <v>141882.9</v>
      </c>
      <c r="H106" s="18">
        <f t="shared" ref="H106:H138" si="41">D106-E106</f>
        <v>94610.32</v>
      </c>
      <c r="I106" s="18">
        <f>C106-E106</f>
        <v>479810.32</v>
      </c>
      <c r="J106" s="10">
        <f t="shared" si="40"/>
        <v>0.73620947032959061</v>
      </c>
      <c r="K106" s="10">
        <f>F106/C106</f>
        <v>0.35496967831182608</v>
      </c>
    </row>
    <row r="107" spans="1:18" x14ac:dyDescent="0.3">
      <c r="A107" s="32" t="s">
        <v>127</v>
      </c>
      <c r="B107" s="31">
        <v>16500</v>
      </c>
      <c r="C107" s="31">
        <v>16500</v>
      </c>
      <c r="D107" s="31">
        <v>5501</v>
      </c>
      <c r="E107" s="31">
        <v>3891.33</v>
      </c>
      <c r="F107" s="31">
        <v>3891.33</v>
      </c>
      <c r="G107" s="31">
        <v>0</v>
      </c>
      <c r="H107" s="18">
        <f t="shared" si="41"/>
        <v>1609.67</v>
      </c>
      <c r="I107" s="18">
        <f t="shared" ref="I107:I138" si="42">C107-E107</f>
        <v>12608.67</v>
      </c>
      <c r="J107" s="10">
        <f t="shared" ref="J107:J114" si="43">F107/D107</f>
        <v>0.70738592983093984</v>
      </c>
      <c r="K107" s="10">
        <f t="shared" ref="K107:K114" si="44">F107/C107</f>
        <v>0.23583818181818181</v>
      </c>
    </row>
    <row r="108" spans="1:18" x14ac:dyDescent="0.3">
      <c r="A108" s="32" t="s">
        <v>128</v>
      </c>
      <c r="B108" s="31">
        <v>96149</v>
      </c>
      <c r="C108" s="31">
        <v>96149</v>
      </c>
      <c r="D108" s="31">
        <v>47782</v>
      </c>
      <c r="E108" s="31">
        <v>28486.78</v>
      </c>
      <c r="F108" s="31">
        <v>28486.78</v>
      </c>
      <c r="G108" s="31">
        <v>14023.41</v>
      </c>
      <c r="H108" s="18">
        <f t="shared" si="41"/>
        <v>19295.22</v>
      </c>
      <c r="I108" s="18">
        <f t="shared" si="42"/>
        <v>67662.22</v>
      </c>
      <c r="J108" s="10">
        <f t="shared" si="43"/>
        <v>0.59618224435980072</v>
      </c>
      <c r="K108" s="10">
        <f t="shared" si="44"/>
        <v>0.29627744438319692</v>
      </c>
    </row>
    <row r="109" spans="1:18" x14ac:dyDescent="0.3">
      <c r="A109" s="32" t="s">
        <v>129</v>
      </c>
      <c r="B109" s="31">
        <v>11556</v>
      </c>
      <c r="C109" s="31">
        <v>11556</v>
      </c>
      <c r="D109" s="31">
        <v>5778</v>
      </c>
      <c r="E109" s="31">
        <v>3436.95</v>
      </c>
      <c r="F109" s="31">
        <v>3436.95</v>
      </c>
      <c r="G109" s="31">
        <v>1717.15</v>
      </c>
      <c r="H109" s="18">
        <f t="shared" si="41"/>
        <v>2341.0500000000002</v>
      </c>
      <c r="I109" s="18">
        <f t="shared" si="42"/>
        <v>8119.05</v>
      </c>
      <c r="J109" s="10">
        <f t="shared" si="43"/>
        <v>0.5948338525441329</v>
      </c>
      <c r="K109" s="10">
        <f t="shared" si="44"/>
        <v>0.29741692627206645</v>
      </c>
    </row>
    <row r="110" spans="1:18" x14ac:dyDescent="0.3">
      <c r="A110" s="32" t="s">
        <v>130</v>
      </c>
      <c r="B110" s="31">
        <v>16179</v>
      </c>
      <c r="C110" s="31">
        <v>16179</v>
      </c>
      <c r="D110" s="31">
        <v>8091</v>
      </c>
      <c r="E110" s="31">
        <v>4811.7300000000005</v>
      </c>
      <c r="F110" s="31">
        <v>4811.7300000000005</v>
      </c>
      <c r="G110" s="31">
        <v>1767.71</v>
      </c>
      <c r="H110" s="18">
        <f t="shared" si="41"/>
        <v>3279.2699999999995</v>
      </c>
      <c r="I110" s="18">
        <f t="shared" si="42"/>
        <v>11367.27</v>
      </c>
      <c r="J110" s="10">
        <f t="shared" si="43"/>
        <v>0.59470152020763822</v>
      </c>
      <c r="K110" s="10">
        <f t="shared" si="44"/>
        <v>0.29740589653254224</v>
      </c>
    </row>
    <row r="111" spans="1:18" x14ac:dyDescent="0.3">
      <c r="A111" s="32" t="s">
        <v>131</v>
      </c>
      <c r="B111" s="31">
        <v>2312</v>
      </c>
      <c r="C111" s="31">
        <v>2312</v>
      </c>
      <c r="D111" s="31">
        <v>1158</v>
      </c>
      <c r="E111" s="31">
        <v>353.1</v>
      </c>
      <c r="F111" s="31">
        <v>353.1</v>
      </c>
      <c r="G111" s="31">
        <v>171.75</v>
      </c>
      <c r="H111" s="18">
        <f t="shared" si="41"/>
        <v>804.9</v>
      </c>
      <c r="I111" s="18">
        <f t="shared" si="42"/>
        <v>1958.9</v>
      </c>
      <c r="J111" s="10">
        <f t="shared" si="43"/>
        <v>0.30492227979274611</v>
      </c>
      <c r="K111" s="10">
        <f t="shared" si="44"/>
        <v>0.15272491349480971</v>
      </c>
    </row>
    <row r="112" spans="1:18" x14ac:dyDescent="0.3">
      <c r="A112" s="32" t="s">
        <v>132</v>
      </c>
      <c r="B112" s="31">
        <v>0</v>
      </c>
      <c r="C112" s="31">
        <v>58007</v>
      </c>
      <c r="D112" s="31">
        <v>58007</v>
      </c>
      <c r="E112" s="31">
        <v>47436.66</v>
      </c>
      <c r="F112" s="31">
        <v>47436.66</v>
      </c>
      <c r="G112" s="31">
        <v>0</v>
      </c>
      <c r="H112" s="18">
        <f t="shared" si="41"/>
        <v>10570.339999999997</v>
      </c>
      <c r="I112" s="18">
        <f t="shared" si="42"/>
        <v>10570.339999999997</v>
      </c>
      <c r="J112" s="10">
        <f t="shared" si="43"/>
        <v>0.81777475132311628</v>
      </c>
      <c r="K112" s="10">
        <f t="shared" si="44"/>
        <v>0.81777475132311628</v>
      </c>
    </row>
    <row r="113" spans="1:13" x14ac:dyDescent="0.3">
      <c r="A113" s="32" t="s">
        <v>133</v>
      </c>
      <c r="B113" s="31">
        <v>0</v>
      </c>
      <c r="C113" s="31">
        <v>169</v>
      </c>
      <c r="D113" s="31">
        <v>169</v>
      </c>
      <c r="E113" s="31">
        <v>168.06</v>
      </c>
      <c r="F113" s="31">
        <v>168.06</v>
      </c>
      <c r="G113" s="31">
        <v>0</v>
      </c>
      <c r="H113" s="18">
        <f t="shared" si="41"/>
        <v>0.93999999999999773</v>
      </c>
      <c r="I113" s="18">
        <f t="shared" si="42"/>
        <v>0.93999999999999773</v>
      </c>
      <c r="J113" s="10">
        <f t="shared" si="43"/>
        <v>0.99443786982248517</v>
      </c>
      <c r="K113" s="10">
        <f t="shared" si="44"/>
        <v>0.99443786982248517</v>
      </c>
    </row>
    <row r="114" spans="1:13" x14ac:dyDescent="0.3">
      <c r="A114" s="32" t="s">
        <v>134</v>
      </c>
      <c r="B114" s="31">
        <v>0</v>
      </c>
      <c r="C114" s="31">
        <v>9270</v>
      </c>
      <c r="D114" s="31">
        <v>9270</v>
      </c>
      <c r="E114" s="31">
        <v>7563.27</v>
      </c>
      <c r="F114" s="31">
        <v>7563.27</v>
      </c>
      <c r="G114" s="31">
        <v>0</v>
      </c>
      <c r="H114" s="18">
        <f t="shared" si="41"/>
        <v>1706.7299999999996</v>
      </c>
      <c r="I114" s="18">
        <f t="shared" si="42"/>
        <v>1706.7299999999996</v>
      </c>
      <c r="J114" s="10">
        <f t="shared" si="43"/>
        <v>0.81588673139158585</v>
      </c>
      <c r="K114" s="10">
        <f t="shared" si="44"/>
        <v>0.81588673139158585</v>
      </c>
    </row>
    <row r="115" spans="1:13" x14ac:dyDescent="0.3">
      <c r="A115" s="27" t="s">
        <v>38</v>
      </c>
      <c r="B115" s="19">
        <f>SUM(B116:B126)</f>
        <v>10619442</v>
      </c>
      <c r="C115" s="19">
        <f t="shared" ref="C115:D115" si="45">SUM(C116:C126)</f>
        <v>14706536</v>
      </c>
      <c r="D115" s="19">
        <f t="shared" si="45"/>
        <v>13215358</v>
      </c>
      <c r="E115" s="19">
        <f>SUM(E116:E126)</f>
        <v>6031517.3799999999</v>
      </c>
      <c r="F115" s="19">
        <f t="shared" ref="F115:G115" si="46">SUM(F116:F126)</f>
        <v>1417755.07</v>
      </c>
      <c r="G115" s="19">
        <f t="shared" si="46"/>
        <v>912554.11</v>
      </c>
      <c r="H115" s="19">
        <f>SUM(H116:H126)</f>
        <v>7183840.6200000001</v>
      </c>
      <c r="I115" s="19">
        <f>SUM(I116:I126)</f>
        <v>8675018.620000001</v>
      </c>
      <c r="J115" s="9">
        <f t="shared" si="40"/>
        <v>0.10728086745739314</v>
      </c>
      <c r="K115" s="9">
        <f t="shared" si="34"/>
        <v>9.6403059836796381E-2</v>
      </c>
      <c r="M115" s="22"/>
    </row>
    <row r="116" spans="1:13" customFormat="1" x14ac:dyDescent="0.3">
      <c r="A116" s="32" t="s">
        <v>54</v>
      </c>
      <c r="B116" s="31">
        <v>1500806</v>
      </c>
      <c r="C116" s="31">
        <v>1500806</v>
      </c>
      <c r="D116" s="31">
        <v>750404</v>
      </c>
      <c r="E116" s="31">
        <v>0</v>
      </c>
      <c r="F116" s="31">
        <v>0</v>
      </c>
      <c r="G116" s="31">
        <v>0</v>
      </c>
      <c r="H116" s="18">
        <f t="shared" si="41"/>
        <v>750404</v>
      </c>
      <c r="I116" s="18">
        <f t="shared" si="42"/>
        <v>1500806</v>
      </c>
      <c r="J116" s="10">
        <f t="shared" si="40"/>
        <v>0</v>
      </c>
      <c r="K116" s="10">
        <f t="shared" si="34"/>
        <v>0</v>
      </c>
      <c r="L116" s="23"/>
      <c r="M116" s="23"/>
    </row>
    <row r="117" spans="1:13" customFormat="1" x14ac:dyDescent="0.3">
      <c r="A117" s="32" t="s">
        <v>55</v>
      </c>
      <c r="B117" s="31">
        <v>1556000</v>
      </c>
      <c r="C117" s="31">
        <v>1854705</v>
      </c>
      <c r="D117" s="31">
        <v>1854705</v>
      </c>
      <c r="E117" s="31">
        <v>1801703.02</v>
      </c>
      <c r="F117" s="31">
        <v>510383.44</v>
      </c>
      <c r="G117" s="31">
        <v>386308.38</v>
      </c>
      <c r="H117" s="18">
        <f t="shared" si="41"/>
        <v>53001.979999999981</v>
      </c>
      <c r="I117" s="18">
        <f t="shared" si="42"/>
        <v>53001.979999999981</v>
      </c>
      <c r="J117" s="10">
        <f t="shared" si="40"/>
        <v>0.27518308302398492</v>
      </c>
      <c r="K117" s="10">
        <f t="shared" si="34"/>
        <v>0.27518308302398492</v>
      </c>
      <c r="L117" s="23"/>
      <c r="M117" s="23"/>
    </row>
    <row r="118" spans="1:13" customFormat="1" x14ac:dyDescent="0.3">
      <c r="A118" s="32" t="s">
        <v>135</v>
      </c>
      <c r="B118" s="31">
        <v>287965</v>
      </c>
      <c r="C118" s="31">
        <v>287965</v>
      </c>
      <c r="D118" s="31">
        <v>287965</v>
      </c>
      <c r="E118" s="31">
        <v>287963.76</v>
      </c>
      <c r="F118" s="31">
        <v>23996.98</v>
      </c>
      <c r="G118" s="31">
        <v>23996.98</v>
      </c>
      <c r="H118" s="18">
        <f t="shared" si="41"/>
        <v>1.2399999999906868</v>
      </c>
      <c r="I118" s="18">
        <f t="shared" si="42"/>
        <v>1.2399999999906868</v>
      </c>
      <c r="J118" s="10">
        <v>0</v>
      </c>
      <c r="K118" s="10">
        <f t="shared" si="34"/>
        <v>8.3332974493428025E-2</v>
      </c>
      <c r="L118" s="23"/>
      <c r="M118" s="23"/>
    </row>
    <row r="119" spans="1:13" customFormat="1" x14ac:dyDescent="0.3">
      <c r="A119" s="32" t="s">
        <v>59</v>
      </c>
      <c r="B119" s="31">
        <v>812958</v>
      </c>
      <c r="C119" s="31">
        <v>812958</v>
      </c>
      <c r="D119" s="31">
        <v>812958</v>
      </c>
      <c r="E119" s="31">
        <v>812956.53</v>
      </c>
      <c r="F119" s="31">
        <v>85469.14</v>
      </c>
      <c r="G119" s="31">
        <v>85469.14</v>
      </c>
      <c r="H119" s="18">
        <f t="shared" si="41"/>
        <v>1.4699999999720603</v>
      </c>
      <c r="I119" s="18">
        <f t="shared" si="42"/>
        <v>1.4699999999720603</v>
      </c>
      <c r="J119" s="10">
        <v>0</v>
      </c>
      <c r="K119" s="10">
        <f t="shared" si="34"/>
        <v>0.10513352473313504</v>
      </c>
      <c r="L119" s="23"/>
      <c r="M119" s="23"/>
    </row>
    <row r="120" spans="1:13" customFormat="1" x14ac:dyDescent="0.3">
      <c r="A120" s="32" t="s">
        <v>62</v>
      </c>
      <c r="B120" s="31">
        <v>0</v>
      </c>
      <c r="C120" s="31">
        <v>2000</v>
      </c>
      <c r="D120" s="31">
        <v>2000</v>
      </c>
      <c r="E120" s="31">
        <v>2000</v>
      </c>
      <c r="F120" s="31">
        <v>2000</v>
      </c>
      <c r="G120" s="31">
        <v>2000</v>
      </c>
      <c r="H120" s="18">
        <f t="shared" si="41"/>
        <v>0</v>
      </c>
      <c r="I120" s="18">
        <f t="shared" si="42"/>
        <v>0</v>
      </c>
      <c r="J120" s="10">
        <f t="shared" si="40"/>
        <v>1</v>
      </c>
      <c r="K120" s="10">
        <f t="shared" si="34"/>
        <v>1</v>
      </c>
      <c r="L120" s="23"/>
      <c r="M120" s="23"/>
    </row>
    <row r="121" spans="1:13" customFormat="1" x14ac:dyDescent="0.3">
      <c r="A121" s="32" t="s">
        <v>64</v>
      </c>
      <c r="B121" s="31">
        <v>0</v>
      </c>
      <c r="C121" s="31">
        <v>3600</v>
      </c>
      <c r="D121" s="31">
        <v>3600</v>
      </c>
      <c r="E121" s="31">
        <v>3140.55</v>
      </c>
      <c r="F121" s="31">
        <v>3140.55</v>
      </c>
      <c r="G121" s="31">
        <v>3140.55</v>
      </c>
      <c r="H121" s="18">
        <f t="shared" si="41"/>
        <v>459.44999999999982</v>
      </c>
      <c r="I121" s="18">
        <f t="shared" si="42"/>
        <v>459.44999999999982</v>
      </c>
      <c r="J121" s="10">
        <f t="shared" si="40"/>
        <v>0.87237500000000001</v>
      </c>
      <c r="K121" s="10">
        <f t="shared" si="34"/>
        <v>0.87237500000000001</v>
      </c>
      <c r="L121" s="23"/>
      <c r="M121" s="23"/>
    </row>
    <row r="122" spans="1:13" customFormat="1" x14ac:dyDescent="0.3">
      <c r="A122" s="32" t="s">
        <v>65</v>
      </c>
      <c r="B122" s="31">
        <v>0</v>
      </c>
      <c r="C122" s="31">
        <v>1800</v>
      </c>
      <c r="D122" s="31">
        <v>1800</v>
      </c>
      <c r="E122" s="31">
        <v>1595.45</v>
      </c>
      <c r="F122" s="31">
        <v>1595.45</v>
      </c>
      <c r="G122" s="31">
        <v>1595.45</v>
      </c>
      <c r="H122" s="18">
        <f t="shared" si="41"/>
        <v>204.54999999999995</v>
      </c>
      <c r="I122" s="18">
        <f t="shared" si="42"/>
        <v>204.54999999999995</v>
      </c>
      <c r="J122" s="10">
        <f t="shared" si="40"/>
        <v>0.88636111111111116</v>
      </c>
      <c r="K122" s="10">
        <f t="shared" si="34"/>
        <v>0.88636111111111116</v>
      </c>
      <c r="L122" s="23"/>
      <c r="M122" s="23"/>
    </row>
    <row r="123" spans="1:13" customFormat="1" x14ac:dyDescent="0.3">
      <c r="A123" s="32" t="s">
        <v>67</v>
      </c>
      <c r="B123" s="31">
        <v>482000</v>
      </c>
      <c r="C123" s="31">
        <v>569640</v>
      </c>
      <c r="D123" s="31">
        <v>444640</v>
      </c>
      <c r="E123" s="31">
        <v>16596.27</v>
      </c>
      <c r="F123" s="31">
        <v>4924</v>
      </c>
      <c r="G123" s="31">
        <v>4924</v>
      </c>
      <c r="H123" s="18">
        <f t="shared" si="41"/>
        <v>428043.73</v>
      </c>
      <c r="I123" s="18">
        <f t="shared" si="42"/>
        <v>553043.73</v>
      </c>
      <c r="J123" s="10">
        <v>0</v>
      </c>
      <c r="K123" s="10">
        <f t="shared" si="34"/>
        <v>8.6440558949511977E-3</v>
      </c>
      <c r="L123" s="23"/>
      <c r="M123" s="23"/>
    </row>
    <row r="124" spans="1:13" customFormat="1" x14ac:dyDescent="0.3">
      <c r="A124" s="32" t="s">
        <v>69</v>
      </c>
      <c r="B124" s="31">
        <v>2876112</v>
      </c>
      <c r="C124" s="31">
        <v>3175794</v>
      </c>
      <c r="D124" s="31">
        <v>3040004</v>
      </c>
      <c r="E124" s="31">
        <v>1465759.95</v>
      </c>
      <c r="F124" s="31">
        <v>241734.25</v>
      </c>
      <c r="G124" s="31">
        <v>223999</v>
      </c>
      <c r="H124" s="18">
        <f t="shared" si="41"/>
        <v>1574244.05</v>
      </c>
      <c r="I124" s="18">
        <f t="shared" si="42"/>
        <v>1710034.05</v>
      </c>
      <c r="J124" s="10">
        <f t="shared" si="40"/>
        <v>7.9517740766130565E-2</v>
      </c>
      <c r="K124" s="10">
        <f t="shared" si="34"/>
        <v>7.611773622596428E-2</v>
      </c>
      <c r="L124" s="23"/>
      <c r="M124" s="23"/>
    </row>
    <row r="125" spans="1:13" customFormat="1" x14ac:dyDescent="0.3">
      <c r="A125" s="32" t="s">
        <v>73</v>
      </c>
      <c r="B125" s="31">
        <v>3103601</v>
      </c>
      <c r="C125" s="31">
        <v>4186768</v>
      </c>
      <c r="D125" s="31">
        <v>3706782</v>
      </c>
      <c r="E125" s="31">
        <v>1555093.4700000002</v>
      </c>
      <c r="F125" s="31">
        <v>459802.95999999996</v>
      </c>
      <c r="G125" s="31">
        <v>181120.61</v>
      </c>
      <c r="H125" s="18">
        <f t="shared" si="41"/>
        <v>2151688.5299999998</v>
      </c>
      <c r="I125" s="18">
        <f t="shared" si="42"/>
        <v>2631674.5299999998</v>
      </c>
      <c r="J125" s="10">
        <f t="shared" si="40"/>
        <v>0.12404370151792038</v>
      </c>
      <c r="K125" s="10">
        <f t="shared" si="34"/>
        <v>0.1098228896370661</v>
      </c>
      <c r="L125" s="23"/>
      <c r="M125" s="23"/>
    </row>
    <row r="126" spans="1:13" customFormat="1" x14ac:dyDescent="0.3">
      <c r="A126" s="32" t="s">
        <v>79</v>
      </c>
      <c r="B126" s="31">
        <v>0</v>
      </c>
      <c r="C126" s="31">
        <v>2310500</v>
      </c>
      <c r="D126" s="31">
        <v>2310500</v>
      </c>
      <c r="E126" s="31">
        <v>84708.38</v>
      </c>
      <c r="F126" s="31">
        <v>84708.3</v>
      </c>
      <c r="G126" s="31">
        <v>0</v>
      </c>
      <c r="H126" s="18">
        <f t="shared" si="41"/>
        <v>2225791.62</v>
      </c>
      <c r="I126" s="18">
        <f t="shared" si="42"/>
        <v>2225791.62</v>
      </c>
      <c r="J126" s="10">
        <v>0</v>
      </c>
      <c r="K126" s="10">
        <f t="shared" si="34"/>
        <v>3.6662324172257087E-2</v>
      </c>
      <c r="L126" s="23"/>
      <c r="M126" s="23"/>
    </row>
    <row r="127" spans="1:13" x14ac:dyDescent="0.3">
      <c r="A127" s="27" t="s">
        <v>40</v>
      </c>
      <c r="B127" s="19">
        <f>SUM(B128:B130)</f>
        <v>3595768</v>
      </c>
      <c r="C127" s="19">
        <f t="shared" ref="C127:I127" si="47">SUM(C128:C130)</f>
        <v>2975807</v>
      </c>
      <c r="D127" s="19">
        <f t="shared" si="47"/>
        <v>2131338</v>
      </c>
      <c r="E127" s="19">
        <f t="shared" si="47"/>
        <v>53617.61</v>
      </c>
      <c r="F127" s="19">
        <f t="shared" si="47"/>
        <v>33440.6</v>
      </c>
      <c r="G127" s="19">
        <f t="shared" si="47"/>
        <v>164.77</v>
      </c>
      <c r="H127" s="19">
        <f t="shared" si="47"/>
        <v>2077720.39</v>
      </c>
      <c r="I127" s="19">
        <f t="shared" si="47"/>
        <v>2922189.3899999997</v>
      </c>
      <c r="J127" s="9">
        <f t="shared" si="40"/>
        <v>1.5689956262216503E-2</v>
      </c>
      <c r="K127" s="9">
        <f t="shared" si="34"/>
        <v>1.1237489528050711E-2</v>
      </c>
    </row>
    <row r="128" spans="1:13" x14ac:dyDescent="0.3">
      <c r="A128" s="32" t="s">
        <v>117</v>
      </c>
      <c r="B128" s="31">
        <v>0</v>
      </c>
      <c r="C128" s="31">
        <v>500</v>
      </c>
      <c r="D128" s="31">
        <v>500</v>
      </c>
      <c r="E128" s="31">
        <v>208.37</v>
      </c>
      <c r="F128" s="31">
        <v>0</v>
      </c>
      <c r="G128" s="31">
        <v>0</v>
      </c>
      <c r="H128" s="18">
        <f t="shared" si="41"/>
        <v>291.63</v>
      </c>
      <c r="I128" s="18">
        <f t="shared" si="42"/>
        <v>291.63</v>
      </c>
      <c r="J128" s="10">
        <f t="shared" ref="J128" si="48">F128/D128</f>
        <v>0</v>
      </c>
      <c r="K128" s="10">
        <f t="shared" ref="K128" si="49">F128/C128</f>
        <v>0</v>
      </c>
    </row>
    <row r="129" spans="1:11" x14ac:dyDescent="0.3">
      <c r="A129" s="32" t="s">
        <v>136</v>
      </c>
      <c r="B129" s="31">
        <v>0</v>
      </c>
      <c r="C129" s="31">
        <v>3194</v>
      </c>
      <c r="D129" s="31">
        <v>3194</v>
      </c>
      <c r="E129" s="31">
        <v>0</v>
      </c>
      <c r="F129" s="31">
        <v>0</v>
      </c>
      <c r="G129" s="31">
        <v>0</v>
      </c>
      <c r="H129" s="18">
        <f t="shared" si="41"/>
        <v>3194</v>
      </c>
      <c r="I129" s="18">
        <f t="shared" si="42"/>
        <v>3194</v>
      </c>
      <c r="J129" s="10">
        <f t="shared" ref="J129" si="50">F129/D129</f>
        <v>0</v>
      </c>
      <c r="K129" s="10">
        <f t="shared" ref="K129" si="51">F129/C129</f>
        <v>0</v>
      </c>
    </row>
    <row r="130" spans="1:11" x14ac:dyDescent="0.3">
      <c r="A130" s="32" t="s">
        <v>137</v>
      </c>
      <c r="B130" s="31">
        <v>3595768</v>
      </c>
      <c r="C130" s="31">
        <v>2972113</v>
      </c>
      <c r="D130" s="31">
        <v>2127644</v>
      </c>
      <c r="E130" s="31">
        <v>53409.24</v>
      </c>
      <c r="F130" s="31">
        <v>33440.6</v>
      </c>
      <c r="G130" s="31">
        <v>164.77</v>
      </c>
      <c r="H130" s="18">
        <f t="shared" si="41"/>
        <v>2074234.76</v>
      </c>
      <c r="I130" s="18">
        <f t="shared" si="42"/>
        <v>2918703.76</v>
      </c>
      <c r="J130" s="10">
        <f t="shared" ref="J130" si="52">F130/D130</f>
        <v>1.5717197049882406E-2</v>
      </c>
      <c r="K130" s="10">
        <f t="shared" ref="K130" si="53">F130/C130</f>
        <v>1.1251456455390491E-2</v>
      </c>
    </row>
    <row r="131" spans="1:11" x14ac:dyDescent="0.3">
      <c r="A131" s="27" t="s">
        <v>43</v>
      </c>
      <c r="B131" s="19">
        <f>B132</f>
        <v>950000</v>
      </c>
      <c r="C131" s="19">
        <f t="shared" ref="C131:I131" si="54">C132</f>
        <v>950000</v>
      </c>
      <c r="D131" s="19">
        <f t="shared" si="54"/>
        <v>250000</v>
      </c>
      <c r="E131" s="19">
        <f t="shared" si="54"/>
        <v>0</v>
      </c>
      <c r="F131" s="19">
        <f t="shared" si="54"/>
        <v>0</v>
      </c>
      <c r="G131" s="19">
        <f t="shared" si="54"/>
        <v>0</v>
      </c>
      <c r="H131" s="19">
        <f t="shared" si="54"/>
        <v>250000</v>
      </c>
      <c r="I131" s="19">
        <f t="shared" si="54"/>
        <v>950000</v>
      </c>
      <c r="J131" s="9">
        <v>0</v>
      </c>
      <c r="K131" s="9">
        <f t="shared" si="34"/>
        <v>0</v>
      </c>
    </row>
    <row r="132" spans="1:11" x14ac:dyDescent="0.3">
      <c r="A132" s="32" t="s">
        <v>138</v>
      </c>
      <c r="B132" s="31">
        <v>950000</v>
      </c>
      <c r="C132" s="31">
        <v>950000</v>
      </c>
      <c r="D132" s="31">
        <v>250000</v>
      </c>
      <c r="E132" s="31">
        <v>0</v>
      </c>
      <c r="F132" s="31">
        <v>0</v>
      </c>
      <c r="G132" s="31">
        <v>0</v>
      </c>
      <c r="H132" s="18">
        <f t="shared" si="41"/>
        <v>250000</v>
      </c>
      <c r="I132" s="18">
        <f t="shared" si="42"/>
        <v>950000</v>
      </c>
      <c r="J132" s="10">
        <f t="shared" ref="J132" si="55">F132/D132</f>
        <v>0</v>
      </c>
      <c r="K132" s="10">
        <f t="shared" si="34"/>
        <v>0</v>
      </c>
    </row>
    <row r="133" spans="1:11" x14ac:dyDescent="0.3">
      <c r="A133" s="27" t="s">
        <v>41</v>
      </c>
      <c r="B133" s="19">
        <f>SUM(B134:B135)</f>
        <v>553500</v>
      </c>
      <c r="C133" s="19">
        <f t="shared" ref="C133:I133" si="56">SUM(C134:C135)</f>
        <v>423228</v>
      </c>
      <c r="D133" s="19">
        <f t="shared" si="56"/>
        <v>410756</v>
      </c>
      <c r="E133" s="19">
        <f>SUM(E134:E135)</f>
        <v>207685.41999999998</v>
      </c>
      <c r="F133" s="19">
        <f t="shared" si="56"/>
        <v>8827.5</v>
      </c>
      <c r="G133" s="19">
        <f t="shared" si="56"/>
        <v>8827.5</v>
      </c>
      <c r="H133" s="19">
        <f t="shared" si="56"/>
        <v>203070.58000000002</v>
      </c>
      <c r="I133" s="19">
        <f t="shared" si="56"/>
        <v>215542.58000000002</v>
      </c>
      <c r="J133" s="9">
        <f>F133/D133</f>
        <v>2.1490860754316433E-2</v>
      </c>
      <c r="K133" s="9">
        <f t="shared" si="34"/>
        <v>2.0857551957809976E-2</v>
      </c>
    </row>
    <row r="134" spans="1:11" x14ac:dyDescent="0.3">
      <c r="A134" s="32" t="s">
        <v>124</v>
      </c>
      <c r="B134" s="31">
        <v>553500</v>
      </c>
      <c r="C134" s="31">
        <v>315228</v>
      </c>
      <c r="D134" s="31">
        <v>302756</v>
      </c>
      <c r="E134" s="31">
        <v>99685.42</v>
      </c>
      <c r="F134" s="31">
        <v>8827.5</v>
      </c>
      <c r="G134" s="31">
        <v>8827.5</v>
      </c>
      <c r="H134" s="18">
        <f t="shared" si="41"/>
        <v>203070.58000000002</v>
      </c>
      <c r="I134" s="18">
        <f t="shared" si="42"/>
        <v>215542.58000000002</v>
      </c>
      <c r="J134" s="10">
        <f t="shared" ref="J134" si="57">F134/D134</f>
        <v>2.9157143045885136E-2</v>
      </c>
      <c r="K134" s="10">
        <f t="shared" si="34"/>
        <v>2.8003540294643876E-2</v>
      </c>
    </row>
    <row r="135" spans="1:11" x14ac:dyDescent="0.3">
      <c r="A135" s="32" t="s">
        <v>139</v>
      </c>
      <c r="B135" s="31">
        <v>0</v>
      </c>
      <c r="C135" s="31">
        <v>108000</v>
      </c>
      <c r="D135" s="31">
        <v>108000</v>
      </c>
      <c r="E135" s="31">
        <v>108000</v>
      </c>
      <c r="F135" s="31">
        <v>0</v>
      </c>
      <c r="G135" s="31">
        <v>0</v>
      </c>
      <c r="H135" s="18">
        <f t="shared" si="41"/>
        <v>0</v>
      </c>
      <c r="I135" s="18">
        <f t="shared" si="42"/>
        <v>0</v>
      </c>
      <c r="J135" s="10">
        <f t="shared" ref="J135" si="58">F135/D135</f>
        <v>0</v>
      </c>
      <c r="K135" s="10">
        <f t="shared" ref="K135" si="59">F135/C135</f>
        <v>0</v>
      </c>
    </row>
    <row r="136" spans="1:11" x14ac:dyDescent="0.3">
      <c r="A136" s="27" t="s">
        <v>44</v>
      </c>
      <c r="B136" s="19">
        <f>SUM(B137:B138)</f>
        <v>1273000</v>
      </c>
      <c r="C136" s="19">
        <f t="shared" ref="C136:I136" si="60">SUM(C137:C138)</f>
        <v>1228570</v>
      </c>
      <c r="D136" s="19">
        <f t="shared" si="60"/>
        <v>1156070</v>
      </c>
      <c r="E136" s="19">
        <f t="shared" si="60"/>
        <v>0</v>
      </c>
      <c r="F136" s="19">
        <f t="shared" si="60"/>
        <v>0</v>
      </c>
      <c r="G136" s="19">
        <f t="shared" si="60"/>
        <v>0</v>
      </c>
      <c r="H136" s="19">
        <f>SUM(H137:H138)</f>
        <v>1156070</v>
      </c>
      <c r="I136" s="19">
        <f t="shared" si="60"/>
        <v>1228570</v>
      </c>
      <c r="J136" s="9">
        <f>F136/D136</f>
        <v>0</v>
      </c>
      <c r="K136" s="9">
        <f t="shared" si="34"/>
        <v>0</v>
      </c>
    </row>
    <row r="137" spans="1:11" x14ac:dyDescent="0.3">
      <c r="A137" s="37" t="s">
        <v>140</v>
      </c>
      <c r="B137" s="38">
        <v>1200000</v>
      </c>
      <c r="C137" s="38">
        <v>1155570</v>
      </c>
      <c r="D137" s="38">
        <v>1155570</v>
      </c>
      <c r="E137" s="38">
        <v>0</v>
      </c>
      <c r="F137" s="38">
        <v>0</v>
      </c>
      <c r="G137" s="38">
        <v>0</v>
      </c>
      <c r="H137" s="39">
        <f t="shared" si="41"/>
        <v>1155570</v>
      </c>
      <c r="I137" s="18">
        <f t="shared" si="42"/>
        <v>1155570</v>
      </c>
      <c r="J137" s="10">
        <f t="shared" ref="J137" si="61">F137/D137</f>
        <v>0</v>
      </c>
      <c r="K137" s="10">
        <f t="shared" si="34"/>
        <v>0</v>
      </c>
    </row>
    <row r="138" spans="1:11" x14ac:dyDescent="0.3">
      <c r="A138" s="40" t="s">
        <v>141</v>
      </c>
      <c r="B138" s="41">
        <v>73000</v>
      </c>
      <c r="C138" s="41">
        <v>73000</v>
      </c>
      <c r="D138" s="41">
        <v>500</v>
      </c>
      <c r="E138" s="41">
        <v>0</v>
      </c>
      <c r="F138" s="41">
        <v>0</v>
      </c>
      <c r="G138" s="41">
        <v>0</v>
      </c>
      <c r="H138" s="20">
        <f t="shared" si="41"/>
        <v>500</v>
      </c>
      <c r="I138" s="20">
        <f t="shared" si="42"/>
        <v>73000</v>
      </c>
      <c r="J138" s="13">
        <v>0</v>
      </c>
      <c r="K138" s="13">
        <f t="shared" ref="K138" si="62">F138/C138</f>
        <v>0</v>
      </c>
    </row>
  </sheetData>
  <mergeCells count="4">
    <mergeCell ref="A2:K2"/>
    <mergeCell ref="A3:K3"/>
    <mergeCell ref="A4:K4"/>
    <mergeCell ref="A1:K1"/>
  </mergeCells>
  <pageMargins left="0.25" right="0.25" top="0.75" bottom="0.75" header="0.3" footer="0.3"/>
  <pageSetup paperSize="5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2020-08-26T01:24:29Z</cp:lastPrinted>
  <dcterms:created xsi:type="dcterms:W3CDTF">2019-08-06T21:48:30Z</dcterms:created>
  <dcterms:modified xsi:type="dcterms:W3CDTF">2020-08-28T23:48:49Z</dcterms:modified>
</cp:coreProperties>
</file>