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olivares\Desktop\2020\INFORME\AGOSTO\"/>
    </mc:Choice>
  </mc:AlternateContent>
  <bookViews>
    <workbookView xWindow="0" yWindow="0" windowWidth="28800" windowHeight="13596"/>
  </bookViews>
  <sheets>
    <sheet name="EJEC " sheetId="1" r:id="rId1"/>
  </sheets>
  <definedNames>
    <definedName name="_xlnm._FilterDatabase" localSheetId="0" hidden="1">'EJEC '!$A$6:$G$102</definedName>
    <definedName name="_xlnm.Print_Titles" localSheetId="0">'EJEC 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5" i="1" l="1"/>
  <c r="C115" i="1"/>
  <c r="D115" i="1"/>
  <c r="E115" i="1"/>
  <c r="F115" i="1"/>
  <c r="G115" i="1"/>
  <c r="B115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2" i="1"/>
  <c r="K22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4" i="1"/>
  <c r="K94" i="1"/>
  <c r="J95" i="1"/>
  <c r="K95" i="1"/>
  <c r="J96" i="1"/>
  <c r="K96" i="1"/>
  <c r="J97" i="1"/>
  <c r="K97" i="1"/>
  <c r="J98" i="1"/>
  <c r="K98" i="1"/>
  <c r="J101" i="1"/>
  <c r="K101" i="1"/>
  <c r="J102" i="1"/>
  <c r="K102" i="1"/>
  <c r="J103" i="1"/>
  <c r="K103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J114" i="1"/>
  <c r="K114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K124" i="1"/>
  <c r="J125" i="1"/>
  <c r="K125" i="1"/>
  <c r="J126" i="1"/>
  <c r="K126" i="1"/>
  <c r="J127" i="1"/>
  <c r="K127" i="1"/>
  <c r="J129" i="1"/>
  <c r="K129" i="1"/>
  <c r="K130" i="1"/>
  <c r="K131" i="1"/>
  <c r="J133" i="1"/>
  <c r="K133" i="1"/>
  <c r="K134" i="1"/>
  <c r="J135" i="1"/>
  <c r="K135" i="1"/>
  <c r="J136" i="1"/>
  <c r="K136" i="1"/>
  <c r="J138" i="1"/>
  <c r="K138" i="1"/>
  <c r="J140" i="1"/>
  <c r="K140" i="1"/>
  <c r="J141" i="1"/>
  <c r="K141" i="1"/>
  <c r="J143" i="1"/>
  <c r="K143" i="1"/>
  <c r="J144" i="1"/>
  <c r="K144" i="1"/>
  <c r="C99" i="1"/>
  <c r="D99" i="1"/>
  <c r="E99" i="1"/>
  <c r="F99" i="1"/>
  <c r="J99" i="1" s="1"/>
  <c r="G99" i="1"/>
  <c r="B99" i="1"/>
  <c r="B93" i="1"/>
  <c r="H98" i="1"/>
  <c r="H100" i="1"/>
  <c r="H99" i="1" s="1"/>
  <c r="H101" i="1"/>
  <c r="H102" i="1"/>
  <c r="K99" i="1" l="1"/>
  <c r="B55" i="1"/>
  <c r="C105" i="1"/>
  <c r="B142" i="1"/>
  <c r="B132" i="1"/>
  <c r="I131" i="1"/>
  <c r="H131" i="1"/>
  <c r="I130" i="1"/>
  <c r="H130" i="1"/>
  <c r="I129" i="1"/>
  <c r="H129" i="1"/>
  <c r="G128" i="1"/>
  <c r="F128" i="1"/>
  <c r="E128" i="1"/>
  <c r="D128" i="1"/>
  <c r="C128" i="1"/>
  <c r="B128" i="1"/>
  <c r="C93" i="1"/>
  <c r="D93" i="1"/>
  <c r="E93" i="1"/>
  <c r="F93" i="1"/>
  <c r="G93" i="1"/>
  <c r="B9" i="1"/>
  <c r="B8" i="1" s="1"/>
  <c r="B21" i="1"/>
  <c r="J93" i="1" l="1"/>
  <c r="K93" i="1"/>
  <c r="H128" i="1"/>
  <c r="J128" i="1"/>
  <c r="K128" i="1"/>
  <c r="I128" i="1"/>
  <c r="E139" i="1"/>
  <c r="I144" i="1" l="1"/>
  <c r="I143" i="1"/>
  <c r="I141" i="1"/>
  <c r="I140" i="1"/>
  <c r="I138" i="1"/>
  <c r="I135" i="1"/>
  <c r="I136" i="1"/>
  <c r="I133" i="1"/>
  <c r="I117" i="1"/>
  <c r="I118" i="1"/>
  <c r="I119" i="1"/>
  <c r="I120" i="1"/>
  <c r="I121" i="1"/>
  <c r="I122" i="1"/>
  <c r="I123" i="1"/>
  <c r="I125" i="1"/>
  <c r="I126" i="1"/>
  <c r="I127" i="1"/>
  <c r="I116" i="1"/>
  <c r="I107" i="1"/>
  <c r="I108" i="1"/>
  <c r="I109" i="1"/>
  <c r="I110" i="1"/>
  <c r="I111" i="1"/>
  <c r="I112" i="1"/>
  <c r="I113" i="1"/>
  <c r="I114" i="1"/>
  <c r="I106" i="1"/>
  <c r="I101" i="1"/>
  <c r="I102" i="1"/>
  <c r="I100" i="1"/>
  <c r="I95" i="1"/>
  <c r="I96" i="1"/>
  <c r="I97" i="1"/>
  <c r="I98" i="1"/>
  <c r="I94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56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22" i="1"/>
  <c r="I11" i="1"/>
  <c r="I12" i="1"/>
  <c r="I13" i="1"/>
  <c r="I14" i="1"/>
  <c r="I15" i="1"/>
  <c r="I16" i="1"/>
  <c r="I17" i="1"/>
  <c r="I18" i="1"/>
  <c r="I19" i="1"/>
  <c r="I20" i="1"/>
  <c r="I10" i="1"/>
  <c r="H144" i="1"/>
  <c r="H143" i="1"/>
  <c r="H141" i="1"/>
  <c r="H140" i="1"/>
  <c r="H138" i="1"/>
  <c r="H135" i="1"/>
  <c r="H136" i="1"/>
  <c r="H133" i="1"/>
  <c r="H117" i="1"/>
  <c r="H118" i="1"/>
  <c r="H119" i="1"/>
  <c r="H120" i="1"/>
  <c r="H121" i="1"/>
  <c r="H122" i="1"/>
  <c r="H123" i="1"/>
  <c r="H125" i="1"/>
  <c r="H126" i="1"/>
  <c r="H127" i="1"/>
  <c r="H116" i="1"/>
  <c r="H115" i="1" s="1"/>
  <c r="H107" i="1"/>
  <c r="H108" i="1"/>
  <c r="H109" i="1"/>
  <c r="H110" i="1"/>
  <c r="H111" i="1"/>
  <c r="H112" i="1"/>
  <c r="H113" i="1"/>
  <c r="H114" i="1"/>
  <c r="H106" i="1"/>
  <c r="H95" i="1"/>
  <c r="H96" i="1"/>
  <c r="H97" i="1"/>
  <c r="H94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56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22" i="1"/>
  <c r="H11" i="1"/>
  <c r="H12" i="1"/>
  <c r="H13" i="1"/>
  <c r="H14" i="1"/>
  <c r="H15" i="1"/>
  <c r="H16" i="1"/>
  <c r="H17" i="1"/>
  <c r="H18" i="1"/>
  <c r="H19" i="1"/>
  <c r="H20" i="1"/>
  <c r="H10" i="1"/>
  <c r="H142" i="1" l="1"/>
  <c r="I99" i="1"/>
  <c r="I115" i="1"/>
  <c r="H93" i="1"/>
  <c r="I93" i="1"/>
  <c r="C132" i="1"/>
  <c r="D132" i="1"/>
  <c r="E132" i="1"/>
  <c r="F132" i="1"/>
  <c r="G132" i="1"/>
  <c r="H132" i="1"/>
  <c r="I132" i="1"/>
  <c r="C139" i="1"/>
  <c r="D139" i="1"/>
  <c r="F139" i="1"/>
  <c r="G139" i="1"/>
  <c r="H139" i="1"/>
  <c r="I139" i="1"/>
  <c r="B139" i="1"/>
  <c r="C55" i="1"/>
  <c r="D55" i="1"/>
  <c r="E55" i="1"/>
  <c r="F55" i="1"/>
  <c r="G55" i="1"/>
  <c r="J55" i="1" l="1"/>
  <c r="K55" i="1"/>
  <c r="J139" i="1"/>
  <c r="K139" i="1"/>
  <c r="J132" i="1"/>
  <c r="K132" i="1"/>
  <c r="C21" i="1"/>
  <c r="D21" i="1"/>
  <c r="E21" i="1"/>
  <c r="F21" i="1"/>
  <c r="G21" i="1"/>
  <c r="J21" i="1" l="1"/>
  <c r="K21" i="1"/>
  <c r="H105" i="1"/>
  <c r="C9" i="1"/>
  <c r="D9" i="1"/>
  <c r="D8" i="1" s="1"/>
  <c r="E9" i="1"/>
  <c r="F9" i="1"/>
  <c r="G9" i="1"/>
  <c r="G8" i="1" s="1"/>
  <c r="D105" i="1"/>
  <c r="E105" i="1"/>
  <c r="F105" i="1"/>
  <c r="G105" i="1"/>
  <c r="G104" i="1" s="1"/>
  <c r="C142" i="1"/>
  <c r="D142" i="1"/>
  <c r="E142" i="1"/>
  <c r="F142" i="1"/>
  <c r="G142" i="1"/>
  <c r="C137" i="1"/>
  <c r="C104" i="1" s="1"/>
  <c r="D137" i="1"/>
  <c r="E137" i="1"/>
  <c r="F137" i="1"/>
  <c r="G137" i="1"/>
  <c r="B137" i="1"/>
  <c r="H137" i="1"/>
  <c r="B104" i="1" l="1"/>
  <c r="B7" i="1" s="1"/>
  <c r="F104" i="1"/>
  <c r="J9" i="1"/>
  <c r="K9" i="1"/>
  <c r="H104" i="1"/>
  <c r="E104" i="1"/>
  <c r="D104" i="1"/>
  <c r="J142" i="1"/>
  <c r="K142" i="1"/>
  <c r="K137" i="1"/>
  <c r="J137" i="1"/>
  <c r="K115" i="1"/>
  <c r="J115" i="1"/>
  <c r="J105" i="1"/>
  <c r="K105" i="1"/>
  <c r="H21" i="1"/>
  <c r="G7" i="1"/>
  <c r="K104" i="1" l="1"/>
  <c r="J104" i="1"/>
  <c r="H55" i="1"/>
  <c r="I55" i="1"/>
  <c r="C8" i="1" l="1"/>
  <c r="C7" i="1" s="1"/>
  <c r="E8" i="1"/>
  <c r="F8" i="1"/>
  <c r="F7" i="1" l="1"/>
  <c r="K8" i="1"/>
  <c r="J8" i="1"/>
  <c r="D7" i="1"/>
  <c r="J7" i="1" s="1"/>
  <c r="E7" i="1"/>
  <c r="I142" i="1" l="1"/>
  <c r="I137" i="1"/>
  <c r="I105" i="1"/>
  <c r="I104" i="1" s="1"/>
  <c r="K7" i="1" l="1"/>
  <c r="H9" i="1"/>
  <c r="H8" i="1" l="1"/>
  <c r="H7" i="1" s="1"/>
  <c r="I9" i="1"/>
  <c r="I21" i="1" l="1"/>
  <c r="I8" i="1" l="1"/>
  <c r="I7" i="1" s="1"/>
</calcChain>
</file>

<file path=xl/sharedStrings.xml><?xml version="1.0" encoding="utf-8"?>
<sst xmlns="http://schemas.openxmlformats.org/spreadsheetml/2006/main" count="167" uniqueCount="146">
  <si>
    <t>AUTORIDAD NACIONAL PARA LA INNOVACIÓN GUBERNAMENTAL</t>
  </si>
  <si>
    <t>(1)</t>
  </si>
  <si>
    <t>(2)</t>
  </si>
  <si>
    <t>(3)</t>
  </si>
  <si>
    <t>(4)</t>
  </si>
  <si>
    <t>(5)</t>
  </si>
  <si>
    <t>(6)</t>
  </si>
  <si>
    <t>(7=3-5)</t>
  </si>
  <si>
    <t>(8=2-4)</t>
  </si>
  <si>
    <t>(9=5/3)</t>
  </si>
  <si>
    <t>(10=5/2)</t>
  </si>
  <si>
    <t>OBJETO DE
GASTOS</t>
  </si>
  <si>
    <t xml:space="preserve">PRESUPUESTO </t>
  </si>
  <si>
    <t>ASIGNACIÓN 
ACUMULADA</t>
  </si>
  <si>
    <t>COMPROMISO</t>
  </si>
  <si>
    <t>DEVENGADO</t>
  </si>
  <si>
    <t>PAGADO</t>
  </si>
  <si>
    <t xml:space="preserve">SALDO </t>
  </si>
  <si>
    <t xml:space="preserve">
MENSUAL</t>
  </si>
  <si>
    <t xml:space="preserve">
ANUAL</t>
  </si>
  <si>
    <t>APROBADO</t>
  </si>
  <si>
    <t>MODIFICADO</t>
  </si>
  <si>
    <t>A LA FECHA</t>
  </si>
  <si>
    <t>ANUAL</t>
  </si>
  <si>
    <t>TOTAL DE FUNCIONAMIENTO E INVERSIONES</t>
  </si>
  <si>
    <t>**  0  FUNCIONAMIENTO</t>
  </si>
  <si>
    <t>*   0  SERVICIOS PERSONALES</t>
  </si>
  <si>
    <t xml:space="preserve">    001  PERSONAL FIJO</t>
  </si>
  <si>
    <t xml:space="preserve">    030  GASTOS DE REPRESENTACIÓN FIJOS</t>
  </si>
  <si>
    <t xml:space="preserve">    050  XIII MES</t>
  </si>
  <si>
    <t xml:space="preserve">    071  CUOTA PATRONAL DE SEGURO SOCIAL</t>
  </si>
  <si>
    <t xml:space="preserve">    072  CUOTA PATRONAL DE SEGURO EDUCATIVO</t>
  </si>
  <si>
    <t xml:space="preserve">    073  CUOTA PATRONAL DE RIESGO PROFESIONAL</t>
  </si>
  <si>
    <t xml:space="preserve">    074  CUOTA PATRONAL PARA EL FONDO COMPLEMENTARIO</t>
  </si>
  <si>
    <t xml:space="preserve">    091  SUELDOS</t>
  </si>
  <si>
    <t xml:space="preserve">    094  GASTOS DE REPRESENTACIÓN FIJO</t>
  </si>
  <si>
    <t xml:space="preserve">    099  CONTRIBUCIONES A LA SEGURIDAD</t>
  </si>
  <si>
    <t>*   1  SERVICIOS NO PERSONALES</t>
  </si>
  <si>
    <t>*   2  MATERIALES Y SUMINISTROS</t>
  </si>
  <si>
    <t>*   3  MAQUINARIA, EQUIPO Y SEMOVIENTE</t>
  </si>
  <si>
    <t>*   6  TRANSFERENCIAS CORRIENTES</t>
  </si>
  <si>
    <t>** 1  INVERSIÓN</t>
  </si>
  <si>
    <t>*   5  CONSTRUCCIONES POR CONTRATO</t>
  </si>
  <si>
    <t>*   7  TRANSFERENCIAS CAPITAL</t>
  </si>
  <si>
    <t xml:space="preserve">    096  XIII MES</t>
  </si>
  <si>
    <t xml:space="preserve">*   3  EQUIPOS </t>
  </si>
  <si>
    <t>101 ALQUILER DE EDIFICIOS Y LOCALES</t>
  </si>
  <si>
    <t>102 ALQUILERE DE EQUIPO ELECTRÓNICO</t>
  </si>
  <si>
    <t>105 ALQUILER DE TRANSPORTE</t>
  </si>
  <si>
    <t>106 ALQUILER DE TERRENO</t>
  </si>
  <si>
    <t>109 OTROS ALQUILERES</t>
  </si>
  <si>
    <t>111 AGUA</t>
  </si>
  <si>
    <t>114 ENERGÍA ELÉCTRICA</t>
  </si>
  <si>
    <t>115 TELECOMUNICACIONES</t>
  </si>
  <si>
    <t>116 SERVICIO DE TRANSMISIÓN DE DATOS</t>
  </si>
  <si>
    <t>117 SERVICIO DE TELEFONÍA CELULAR</t>
  </si>
  <si>
    <t>120 IMPRESIÓN, ENCUADERNACIÓN Y OTROS</t>
  </si>
  <si>
    <t>131 ANUNCIOS Y AVISO</t>
  </si>
  <si>
    <t>132 PROMOCIÓN Y PUBLICIDAD</t>
  </si>
  <si>
    <t>141 VIÁTICOS DENTRO DEL PAÍS</t>
  </si>
  <si>
    <t>142 VIÁTICOS EN EL EXTERIOR</t>
  </si>
  <si>
    <t>143 VIÁTICOS A OTRAS PERSONAS</t>
  </si>
  <si>
    <t>151 TRANSPORTE DENTRO DEL PAÍS</t>
  </si>
  <si>
    <t>152 TRANSPORTE AL EXTERIOR</t>
  </si>
  <si>
    <t>153 TRANSPORTE DE OTRAS PERSONAS</t>
  </si>
  <si>
    <t>164 GASTOS DE SEGURO</t>
  </si>
  <si>
    <t>165 SERVICIOS COMERCIALES</t>
  </si>
  <si>
    <t>169 OTROS SERVICIOS COMERCIALES Y FINANCIEROS</t>
  </si>
  <si>
    <t>171 CONSULTORÍA</t>
  </si>
  <si>
    <t>172 SERVICIOS ESPECIALES</t>
  </si>
  <si>
    <t>181 MANT. Y REP. DE EDIFICIOS</t>
  </si>
  <si>
    <t>182 MANT. Y REP. DE MAQUINARIAS</t>
  </si>
  <si>
    <t>185 MANT. Y REP. DE EQUIPO DE COMPUTO</t>
  </si>
  <si>
    <t>193 IMPRESIÓN, ENCUADERNACIÓN Y OTROS</t>
  </si>
  <si>
    <t>195 VIÁTICOS</t>
  </si>
  <si>
    <t>196 TRANSPORTE DE PERSONAS Y BIENES</t>
  </si>
  <si>
    <t>197 SERVICIOS COMERCIALES Y FINANC</t>
  </si>
  <si>
    <t>198 CONSULTORÍAS Y SERVICIOS ESPEC.</t>
  </si>
  <si>
    <t>199 MANTENIMIENTO Y REPARACIÓN</t>
  </si>
  <si>
    <t>201 ALIMENTOS PARA CONSUMO HUMANO</t>
  </si>
  <si>
    <t>203 BEBIDAS</t>
  </si>
  <si>
    <t>211 ACABADO TEXTIL</t>
  </si>
  <si>
    <t>212 CALZADO</t>
  </si>
  <si>
    <t>214 PRENDAS DE VESTIR</t>
  </si>
  <si>
    <t>221 DIESEL</t>
  </si>
  <si>
    <t>223 GASOLINA</t>
  </si>
  <si>
    <t>224 LUBRICANTES</t>
  </si>
  <si>
    <t>231 IMPRESOS</t>
  </si>
  <si>
    <t>232 PAPELERIA</t>
  </si>
  <si>
    <t>239 OTROS PRODUCTOS DE PAPEL Y CARTÓN</t>
  </si>
  <si>
    <t>242 INSECTICIDAS, FUMIGANTES Y OTROS</t>
  </si>
  <si>
    <t>243 PINTURAS, COLORANTES Y TINTES</t>
  </si>
  <si>
    <t>244 PRODUCTOS MEDICINALES</t>
  </si>
  <si>
    <t>249 OTROS PRODUCTOS QUÍMICOS</t>
  </si>
  <si>
    <t>254 MATERIAL DE FONTANERÍA</t>
  </si>
  <si>
    <t>255 MATERIAL ELÉCTRICO</t>
  </si>
  <si>
    <t>256 MATERIAL METÁLICO</t>
  </si>
  <si>
    <t>259 OTROS MATERIALES DE CONSTRUCCIÓN</t>
  </si>
  <si>
    <t>261 ARTÍCULOS O PRODUCTOS PARA EVENTOS</t>
  </si>
  <si>
    <t>262 HERRAMIENTAS E INSTRUMENTOS</t>
  </si>
  <si>
    <t xml:space="preserve">265 MATERIALES Y SUMINISTROS DE COMPUTO </t>
  </si>
  <si>
    <t xml:space="preserve">269 OTROS PRODUCTOS VARIOS </t>
  </si>
  <si>
    <t>271 ÚTILES DE COCINA Y COMEDOR</t>
  </si>
  <si>
    <t>273 ÚTILES DE ASEO Y LIMPIEZA</t>
  </si>
  <si>
    <t>275 ÚTILES Y MATERIALES DE OFICINA</t>
  </si>
  <si>
    <t>277 INSTRUMENTAL MÉDICO Y QUIRÚRGICO</t>
  </si>
  <si>
    <t>279 OTROS ÚTILES Y MATERIALES</t>
  </si>
  <si>
    <t>280 REPUESTOS</t>
  </si>
  <si>
    <t>291 ALIMENTOS Y BEBIDAS</t>
  </si>
  <si>
    <t>292 TEXTILES Y VESTUARIO</t>
  </si>
  <si>
    <t>293 COMBUSTIBLES Y LUBRICANTES</t>
  </si>
  <si>
    <t>295 PRODUCTOS QUÍMICOS Y CONEXOS</t>
  </si>
  <si>
    <t>296 MATERIALES PARA CONSTRUCCIÓN</t>
  </si>
  <si>
    <t>297 PRODUCTOS VARIOS</t>
  </si>
  <si>
    <t>298 ÚTILES Y MATERIALES DIVERSOS</t>
  </si>
  <si>
    <t>299 REPUESTO</t>
  </si>
  <si>
    <t>301 MAQUINARIA Y EQUIPO DE COMUNICACIÓN</t>
  </si>
  <si>
    <t>320 EQUIPO EDUCACIONAL Y RECREATIVO</t>
  </si>
  <si>
    <t>340 EQUIPO DE OFICINA</t>
  </si>
  <si>
    <t>350 MOBILIARIO</t>
  </si>
  <si>
    <t>370 MQUINARIA Y EQUIPOS VARIOS</t>
  </si>
  <si>
    <t>ACUMULADO</t>
  </si>
  <si>
    <t>612 INDEMNIZACIONES LABORALES</t>
  </si>
  <si>
    <t>624 CAPACITACIÓN Y ESTUDIOS</t>
  </si>
  <si>
    <t>641 GOBIERNO CENTRAL</t>
  </si>
  <si>
    <t>004 PERSONAL TRANSITORIO POR INVERSIÓN</t>
  </si>
  <si>
    <t>050 XIII MES</t>
  </si>
  <si>
    <t>071 CUOTAS SEGURO SOCIAL</t>
  </si>
  <si>
    <t>072 CUOTA SEGURO EDUCATIVO</t>
  </si>
  <si>
    <t>073 CUOTA DE RIESGO PROFESIONAL</t>
  </si>
  <si>
    <t>074 CUOTA DE FONDO COMPLEMENTARIO</t>
  </si>
  <si>
    <t xml:space="preserve">091 SUELDOS  </t>
  </si>
  <si>
    <t>096 XIII MES</t>
  </si>
  <si>
    <t>099 CONTRIBUCIONES A LA SEGURIDAD</t>
  </si>
  <si>
    <t>119 OTROS SERVICIOS BÁSICOS</t>
  </si>
  <si>
    <t>370 MAQUINARIA Y EQUIPOS VARIOS</t>
  </si>
  <si>
    <t>380 EQUIPO DE COMPUTACIÓN</t>
  </si>
  <si>
    <t>519 OTRAS EDIFICACIONES</t>
  </si>
  <si>
    <t>629 OTRAS BECAS</t>
  </si>
  <si>
    <t>702 APORTES A INST. SIN FINES DE LUCRO</t>
  </si>
  <si>
    <t>721 APORTE A ORGANISMOS INTERNACIONALES</t>
  </si>
  <si>
    <t>693 BECAS DE ESTUDIOS</t>
  </si>
  <si>
    <t>*   2 MATERIALES Y SUMINISTROS</t>
  </si>
  <si>
    <t>269 OTROS PRODUCTOS VARIOS</t>
  </si>
  <si>
    <t>PERIODO: DEL 01 DE ENERO AL 31 DE AGOSTO 2020</t>
  </si>
  <si>
    <t>CUADRO DE EJECUCIÓN PRESUPUESTARIAS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</si>
</sst>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&quot; &quot;"/>
    <numFmt numFmtId="165" formatCode="#,##0;\-#,##0;&quot; &quot;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9" fontId="6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Font="1"/>
    <xf numFmtId="49" fontId="2" fillId="0" borderId="0" xfId="0" applyNumberFormat="1" applyFont="1" applyAlignment="1">
      <alignment horizontal="center"/>
    </xf>
    <xf numFmtId="4" fontId="0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9" fontId="2" fillId="2" borderId="1" xfId="0" applyNumberFormat="1" applyFont="1" applyFill="1" applyBorder="1"/>
    <xf numFmtId="4" fontId="0" fillId="0" borderId="0" xfId="0" applyNumberFormat="1" applyFont="1" applyFill="1"/>
    <xf numFmtId="0" fontId="0" fillId="0" borderId="0" xfId="0" applyFont="1" applyFill="1"/>
    <xf numFmtId="9" fontId="2" fillId="0" borderId="1" xfId="0" applyNumberFormat="1" applyFont="1" applyFill="1" applyBorder="1"/>
    <xf numFmtId="49" fontId="0" fillId="0" borderId="3" xfId="0" applyNumberFormat="1" applyFill="1" applyBorder="1" applyAlignment="1">
      <alignment horizontal="left"/>
    </xf>
    <xf numFmtId="0" fontId="2" fillId="0" borderId="0" xfId="0" applyFont="1" applyFill="1"/>
    <xf numFmtId="9" fontId="2" fillId="0" borderId="0" xfId="0" applyNumberFormat="1" applyFont="1" applyAlignment="1">
      <alignment horizontal="center"/>
    </xf>
    <xf numFmtId="9" fontId="0" fillId="0" borderId="0" xfId="0" applyNumberFormat="1" applyFont="1"/>
    <xf numFmtId="4" fontId="3" fillId="2" borderId="1" xfId="1" applyNumberFormat="1" applyFont="1" applyFill="1" applyBorder="1"/>
    <xf numFmtId="4" fontId="3" fillId="0" borderId="2" xfId="1" applyNumberFormat="1" applyFont="1" applyFill="1" applyBorder="1"/>
    <xf numFmtId="4" fontId="0" fillId="0" borderId="3" xfId="0" applyNumberFormat="1" applyFont="1" applyFill="1" applyBorder="1"/>
    <xf numFmtId="4" fontId="3" fillId="0" borderId="1" xfId="1" applyNumberFormat="1" applyFont="1" applyFill="1" applyBorder="1"/>
    <xf numFmtId="4" fontId="0" fillId="0" borderId="2" xfId="0" applyNumberFormat="1" applyFont="1" applyFill="1" applyBorder="1"/>
    <xf numFmtId="4" fontId="2" fillId="0" borderId="0" xfId="0" applyNumberFormat="1" applyFont="1" applyFill="1"/>
    <xf numFmtId="4" fontId="0" fillId="0" borderId="0" xfId="0" applyNumberFormat="1" applyFont="1" applyBorder="1"/>
    <xf numFmtId="4" fontId="4" fillId="0" borderId="0" xfId="1" applyNumberFormat="1" applyFill="1" applyBorder="1"/>
    <xf numFmtId="49" fontId="3" fillId="0" borderId="1" xfId="1" applyNumberFormat="1" applyFont="1" applyFill="1" applyBorder="1" applyAlignment="1">
      <alignment horizontal="left"/>
    </xf>
    <xf numFmtId="49" fontId="3" fillId="2" borderId="1" xfId="1" applyNumberFormat="1" applyFont="1" applyFill="1" applyBorder="1" applyAlignment="1">
      <alignment horizontal="left"/>
    </xf>
    <xf numFmtId="49" fontId="5" fillId="0" borderId="3" xfId="1" applyNumberFormat="1" applyFont="1" applyFill="1" applyBorder="1" applyAlignment="1"/>
    <xf numFmtId="4" fontId="0" fillId="0" borderId="3" xfId="0" applyNumberFormat="1" applyBorder="1"/>
    <xf numFmtId="0" fontId="0" fillId="0" borderId="3" xfId="0" applyBorder="1"/>
    <xf numFmtId="0" fontId="1" fillId="3" borderId="4" xfId="0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9" fontId="1" fillId="3" borderId="4" xfId="0" applyNumberFormat="1" applyFont="1" applyFill="1" applyBorder="1" applyAlignment="1">
      <alignment horizontal="center" wrapText="1"/>
    </xf>
    <xf numFmtId="0" fontId="0" fillId="0" borderId="5" xfId="0" applyBorder="1"/>
    <xf numFmtId="4" fontId="0" fillId="0" borderId="5" xfId="0" applyNumberFormat="1" applyFont="1" applyFill="1" applyBorder="1"/>
    <xf numFmtId="0" fontId="0" fillId="0" borderId="2" xfId="0" applyBorder="1"/>
    <xf numFmtId="0" fontId="1" fillId="3" borderId="6" xfId="0" applyFon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center"/>
    </xf>
    <xf numFmtId="4" fontId="1" fillId="3" borderId="6" xfId="0" applyNumberFormat="1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9" fontId="1" fillId="3" borderId="6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165" fontId="4" fillId="0" borderId="5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2" xfId="1" applyNumberFormat="1" applyFill="1" applyBorder="1"/>
    <xf numFmtId="165" fontId="4" fillId="0" borderId="2" xfId="1" applyNumberFormat="1" applyFill="1" applyBorder="1"/>
    <xf numFmtId="164" fontId="4" fillId="0" borderId="5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0" fontId="0" fillId="0" borderId="0" xfId="0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49" fontId="4" fillId="0" borderId="3" xfId="1" applyNumberFormat="1" applyFill="1" applyBorder="1" applyAlignment="1">
      <alignment horizontal="left"/>
    </xf>
    <xf numFmtId="165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3" xfId="1" applyNumberFormat="1" applyFill="1" applyBorder="1"/>
    <xf numFmtId="164" fontId="4" fillId="0" borderId="3" xfId="1" applyNumberFormat="1" applyFill="1" applyBorder="1"/>
    <xf numFmtId="165" fontId="4" fillId="0" borderId="3" xfId="1" applyNumberFormat="1" applyFill="1" applyBorder="1"/>
    <xf numFmtId="164" fontId="4" fillId="0" borderId="2" xfId="1" applyNumberFormat="1" applyFill="1" applyBorder="1"/>
    <xf numFmtId="165" fontId="4" fillId="0" borderId="2" xfId="1" applyNumberFormat="1" applyFill="1" applyBorder="1"/>
    <xf numFmtId="164" fontId="0" fillId="0" borderId="3" xfId="0" applyNumberFormat="1" applyFill="1" applyBorder="1"/>
    <xf numFmtId="165" fontId="0" fillId="0" borderId="3" xfId="0" applyNumberFormat="1" applyFill="1" applyBorder="1"/>
    <xf numFmtId="9" fontId="2" fillId="0" borderId="5" xfId="0" applyNumberFormat="1" applyFont="1" applyFill="1" applyBorder="1"/>
    <xf numFmtId="9" fontId="2" fillId="0" borderId="3" xfId="0" applyNumberFormat="1" applyFont="1" applyFill="1" applyBorder="1"/>
    <xf numFmtId="9" fontId="2" fillId="0" borderId="2" xfId="0" applyNumberFormat="1" applyFont="1" applyFill="1" applyBorder="1"/>
    <xf numFmtId="4" fontId="0" fillId="0" borderId="0" xfId="2" applyNumberFormat="1" applyFont="1"/>
    <xf numFmtId="4" fontId="0" fillId="0" borderId="0" xfId="2" applyNumberFormat="1" applyFont="1" applyFill="1"/>
    <xf numFmtId="4" fontId="2" fillId="0" borderId="0" xfId="2" applyNumberFormat="1" applyFont="1" applyFill="1"/>
    <xf numFmtId="4" fontId="0" fillId="0" borderId="0" xfId="0" applyNumberForma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4"/>
  <sheetViews>
    <sheetView tabSelected="1" zoomScaleNormal="100" workbookViewId="0">
      <selection activeCell="G12" sqref="G12"/>
    </sheetView>
  </sheetViews>
  <sheetFormatPr baseColWidth="10" defaultColWidth="11.33203125" defaultRowHeight="14.4" x14ac:dyDescent="0.3"/>
  <cols>
    <col min="1" max="1" width="48.77734375" style="1" customWidth="1"/>
    <col min="2" max="2" width="13.6640625" style="1" bestFit="1" customWidth="1"/>
    <col min="3" max="4" width="12.77734375" style="1" bestFit="1" customWidth="1"/>
    <col min="5" max="5" width="15.21875" style="1" customWidth="1"/>
    <col min="6" max="7" width="12.77734375" style="1" bestFit="1" customWidth="1"/>
    <col min="8" max="8" width="12.6640625" style="1" bestFit="1" customWidth="1"/>
    <col min="9" max="9" width="12.6640625" style="1" customWidth="1"/>
    <col min="10" max="10" width="12.5546875" style="13" customWidth="1"/>
    <col min="11" max="11" width="13.33203125" style="13" customWidth="1"/>
    <col min="12" max="14" width="12.44140625" style="3" bestFit="1" customWidth="1"/>
    <col min="15" max="18" width="11.44140625" style="3" bestFit="1" customWidth="1"/>
    <col min="19" max="24" width="11.33203125" style="3"/>
    <col min="25" max="16384" width="11.33203125" style="1"/>
  </cols>
  <sheetData>
    <row r="1" spans="1:24" x14ac:dyDescent="0.3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24" x14ac:dyDescent="0.3">
      <c r="A2" s="91" t="s">
        <v>145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24" x14ac:dyDescent="0.3">
      <c r="A3" s="90" t="s">
        <v>144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24" ht="15" thickBot="1" x14ac:dyDescent="0.35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12" t="s">
        <v>9</v>
      </c>
      <c r="K4" s="12" t="s">
        <v>10</v>
      </c>
    </row>
    <row r="5" spans="1:24" ht="29.4" thickTop="1" x14ac:dyDescent="0.3">
      <c r="A5" s="27" t="s">
        <v>11</v>
      </c>
      <c r="B5" s="28" t="s">
        <v>12</v>
      </c>
      <c r="C5" s="28"/>
      <c r="D5" s="28" t="s">
        <v>13</v>
      </c>
      <c r="E5" s="28" t="s">
        <v>14</v>
      </c>
      <c r="F5" s="28" t="s">
        <v>15</v>
      </c>
      <c r="G5" s="28" t="s">
        <v>16</v>
      </c>
      <c r="H5" s="29" t="s">
        <v>17</v>
      </c>
      <c r="I5" s="29"/>
      <c r="J5" s="30" t="s">
        <v>18</v>
      </c>
      <c r="K5" s="30" t="s">
        <v>19</v>
      </c>
    </row>
    <row r="6" spans="1:24" s="5" customFormat="1" ht="15.6" customHeight="1" x14ac:dyDescent="0.3">
      <c r="A6" s="34"/>
      <c r="B6" s="35" t="s">
        <v>20</v>
      </c>
      <c r="C6" s="35" t="s">
        <v>21</v>
      </c>
      <c r="D6" s="36"/>
      <c r="E6" s="36" t="s">
        <v>121</v>
      </c>
      <c r="F6" s="36"/>
      <c r="G6" s="36"/>
      <c r="H6" s="37" t="s">
        <v>22</v>
      </c>
      <c r="I6" s="37" t="s">
        <v>23</v>
      </c>
      <c r="J6" s="38" t="s">
        <v>15</v>
      </c>
      <c r="K6" s="38" t="s">
        <v>15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3">
      <c r="A7" s="39" t="s">
        <v>24</v>
      </c>
      <c r="B7" s="14">
        <f>B8+B104</f>
        <v>25230396</v>
      </c>
      <c r="C7" s="14">
        <f>C8+C104</f>
        <v>26155462</v>
      </c>
      <c r="D7" s="14">
        <f t="shared" ref="D7:I7" si="0">D8+D104</f>
        <v>23501477.640000001</v>
      </c>
      <c r="E7" s="14">
        <f t="shared" si="0"/>
        <v>9980330.4600000009</v>
      </c>
      <c r="F7" s="14">
        <f t="shared" si="0"/>
        <v>5353291.28</v>
      </c>
      <c r="G7" s="14">
        <f t="shared" si="0"/>
        <v>3777254.4900000007</v>
      </c>
      <c r="H7" s="14">
        <f t="shared" si="0"/>
        <v>13520649.220000001</v>
      </c>
      <c r="I7" s="14">
        <f t="shared" si="0"/>
        <v>16174633.580000002</v>
      </c>
      <c r="J7" s="6">
        <f>F7/D7</f>
        <v>0.22778530618383705</v>
      </c>
      <c r="K7" s="6">
        <f>F7/C7</f>
        <v>0.20467202146916771</v>
      </c>
      <c r="L7" s="86"/>
      <c r="M7" s="86"/>
    </row>
    <row r="8" spans="1:24" s="8" customFormat="1" x14ac:dyDescent="0.3">
      <c r="A8" s="23" t="s">
        <v>25</v>
      </c>
      <c r="B8" s="14">
        <f>B9+B21+B55+B99+B93</f>
        <v>7325590</v>
      </c>
      <c r="C8" s="14">
        <f t="shared" ref="C8:I8" si="1">C9+C21+C55+C99+C93</f>
        <v>7325590</v>
      </c>
      <c r="D8" s="14">
        <f>D9+D21+D55+D99+D93</f>
        <v>6134444.6400000006</v>
      </c>
      <c r="E8" s="14">
        <f t="shared" si="1"/>
        <v>3154026.12</v>
      </c>
      <c r="F8" s="14">
        <f t="shared" si="1"/>
        <v>2712061.0700000003</v>
      </c>
      <c r="G8" s="14">
        <f t="shared" si="1"/>
        <v>1798346.1800000004</v>
      </c>
      <c r="H8" s="14">
        <f t="shared" si="1"/>
        <v>2980418.5199999996</v>
      </c>
      <c r="I8" s="14">
        <f t="shared" si="1"/>
        <v>4171563.88</v>
      </c>
      <c r="J8" s="6">
        <f>F8/D8</f>
        <v>0.44210376475090335</v>
      </c>
      <c r="K8" s="6">
        <f>F8/C8</f>
        <v>0.37021742549064313</v>
      </c>
      <c r="L8" s="87"/>
      <c r="M8" s="8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s="8" customFormat="1" x14ac:dyDescent="0.3">
      <c r="A9" s="22" t="s">
        <v>26</v>
      </c>
      <c r="B9" s="15">
        <f>SUM(B10:B20)</f>
        <v>3986657</v>
      </c>
      <c r="C9" s="15">
        <f t="shared" ref="C9:G9" si="2">SUM(C10:C20)</f>
        <v>4036752</v>
      </c>
      <c r="D9" s="15">
        <f t="shared" si="2"/>
        <v>2971005</v>
      </c>
      <c r="E9" s="15">
        <f t="shared" si="2"/>
        <v>2255601.3600000003</v>
      </c>
      <c r="F9" s="15">
        <f t="shared" si="2"/>
        <v>2255601.3600000003</v>
      </c>
      <c r="G9" s="15">
        <f t="shared" si="2"/>
        <v>1418478.5100000005</v>
      </c>
      <c r="H9" s="15">
        <f t="shared" ref="H9:I9" si="3">SUM(H10:H20)</f>
        <v>715403.63999999978</v>
      </c>
      <c r="I9" s="15">
        <f t="shared" si="3"/>
        <v>1781150.6399999997</v>
      </c>
      <c r="J9" s="9">
        <f t="shared" ref="J9:J72" si="4">F9/D9</f>
        <v>0.75920483472764277</v>
      </c>
      <c r="K9" s="9">
        <f t="shared" ref="K9:K72" si="5">F9/C9</f>
        <v>0.55876639436854192</v>
      </c>
      <c r="L9" s="8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s="8" customFormat="1" x14ac:dyDescent="0.3">
      <c r="A10" s="24" t="s">
        <v>27</v>
      </c>
      <c r="B10" s="43">
        <v>3130800</v>
      </c>
      <c r="C10" s="41">
        <v>3088910</v>
      </c>
      <c r="D10" s="41">
        <v>2306210</v>
      </c>
      <c r="E10" s="41">
        <v>1687554.9900000002</v>
      </c>
      <c r="F10" s="41">
        <v>1687554.9900000002</v>
      </c>
      <c r="G10" s="41">
        <v>1170912.2600000002</v>
      </c>
      <c r="H10" s="16">
        <f>D10-E10</f>
        <v>618655.00999999978</v>
      </c>
      <c r="I10" s="16">
        <f>C10-E10</f>
        <v>1401355.0099999998</v>
      </c>
      <c r="J10" s="83">
        <f t="shared" si="4"/>
        <v>0.73174385246790197</v>
      </c>
      <c r="K10" s="83">
        <f t="shared" si="5"/>
        <v>0.54632701826858021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s="8" customFormat="1" x14ac:dyDescent="0.3">
      <c r="A11" s="24" t="s">
        <v>28</v>
      </c>
      <c r="B11" s="43">
        <v>222000</v>
      </c>
      <c r="C11" s="41">
        <v>222000</v>
      </c>
      <c r="D11" s="41">
        <v>148000</v>
      </c>
      <c r="E11" s="41">
        <v>139900</v>
      </c>
      <c r="F11" s="41">
        <v>139900</v>
      </c>
      <c r="G11" s="41">
        <v>80810.799999999988</v>
      </c>
      <c r="H11" s="16">
        <f t="shared" ref="H11:H74" si="6">D11-E11</f>
        <v>8100</v>
      </c>
      <c r="I11" s="16">
        <f t="shared" ref="I11:I74" si="7">C11-E11</f>
        <v>82100</v>
      </c>
      <c r="J11" s="84">
        <f t="shared" si="4"/>
        <v>0.94527027027027022</v>
      </c>
      <c r="K11" s="84">
        <f t="shared" si="5"/>
        <v>0.63018018018018018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s="8" customFormat="1" x14ac:dyDescent="0.3">
      <c r="A12" s="24" t="s">
        <v>29</v>
      </c>
      <c r="B12" s="43">
        <v>70400</v>
      </c>
      <c r="C12" s="41">
        <v>70400</v>
      </c>
      <c r="D12" s="41">
        <v>48586</v>
      </c>
      <c r="E12" s="41">
        <v>20558.98</v>
      </c>
      <c r="F12" s="41">
        <v>20558.98</v>
      </c>
      <c r="G12" s="41">
        <v>20484.100000000002</v>
      </c>
      <c r="H12" s="16">
        <f t="shared" si="6"/>
        <v>28027.02</v>
      </c>
      <c r="I12" s="16">
        <f t="shared" si="7"/>
        <v>49841.020000000004</v>
      </c>
      <c r="J12" s="84">
        <f t="shared" si="4"/>
        <v>0.42314617379492037</v>
      </c>
      <c r="K12" s="84">
        <f t="shared" si="5"/>
        <v>0.29203096590909089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s="8" customFormat="1" x14ac:dyDescent="0.3">
      <c r="A13" s="24" t="s">
        <v>30</v>
      </c>
      <c r="B13" s="43">
        <v>435781</v>
      </c>
      <c r="C13" s="41">
        <v>435781</v>
      </c>
      <c r="D13" s="41">
        <v>290441</v>
      </c>
      <c r="E13" s="41">
        <v>242584.06</v>
      </c>
      <c r="F13" s="41">
        <v>242584.06</v>
      </c>
      <c r="G13" s="41">
        <v>52659.929999999993</v>
      </c>
      <c r="H13" s="16">
        <f t="shared" si="6"/>
        <v>47856.94</v>
      </c>
      <c r="I13" s="16">
        <f t="shared" si="7"/>
        <v>193196.94</v>
      </c>
      <c r="J13" s="84">
        <f t="shared" si="4"/>
        <v>0.83522663811238773</v>
      </c>
      <c r="K13" s="84">
        <f t="shared" si="5"/>
        <v>0.55666506800434168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s="8" customFormat="1" x14ac:dyDescent="0.3">
      <c r="A14" s="24" t="s">
        <v>31</v>
      </c>
      <c r="B14" s="43">
        <v>49104</v>
      </c>
      <c r="C14" s="41">
        <v>49104</v>
      </c>
      <c r="D14" s="41">
        <v>32738</v>
      </c>
      <c r="E14" s="41">
        <v>27067.78</v>
      </c>
      <c r="F14" s="41">
        <v>27067.78</v>
      </c>
      <c r="G14" s="41">
        <v>9612.4500000000007</v>
      </c>
      <c r="H14" s="16">
        <f t="shared" si="6"/>
        <v>5670.2200000000012</v>
      </c>
      <c r="I14" s="16">
        <f t="shared" si="7"/>
        <v>22036.22</v>
      </c>
      <c r="J14" s="84">
        <f t="shared" si="4"/>
        <v>0.8268000488728694</v>
      </c>
      <c r="K14" s="84">
        <f t="shared" si="5"/>
        <v>0.55123370804822414</v>
      </c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s="8" customFormat="1" x14ac:dyDescent="0.3">
      <c r="A15" s="24" t="s">
        <v>32</v>
      </c>
      <c r="B15" s="43">
        <v>68748</v>
      </c>
      <c r="C15" s="41">
        <v>68748</v>
      </c>
      <c r="D15" s="41">
        <v>46493</v>
      </c>
      <c r="E15" s="41">
        <v>40832.909999999996</v>
      </c>
      <c r="F15" s="41">
        <v>40832.909999999996</v>
      </c>
      <c r="G15" s="41">
        <v>15242.070000000002</v>
      </c>
      <c r="H15" s="16">
        <f t="shared" si="6"/>
        <v>5660.0900000000038</v>
      </c>
      <c r="I15" s="16">
        <f t="shared" si="7"/>
        <v>27915.090000000004</v>
      </c>
      <c r="J15" s="84">
        <f t="shared" si="4"/>
        <v>0.87825930785279493</v>
      </c>
      <c r="K15" s="84">
        <f t="shared" si="5"/>
        <v>0.59395051492407047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s="8" customFormat="1" x14ac:dyDescent="0.3">
      <c r="A16" s="24" t="s">
        <v>33</v>
      </c>
      <c r="B16" s="43">
        <v>9824</v>
      </c>
      <c r="C16" s="41">
        <v>9824</v>
      </c>
      <c r="D16" s="41">
        <v>6552</v>
      </c>
      <c r="E16" s="41">
        <v>5123.3300000000008</v>
      </c>
      <c r="F16" s="41">
        <v>5123.3300000000008</v>
      </c>
      <c r="G16" s="41">
        <v>3113.58</v>
      </c>
      <c r="H16" s="16">
        <f t="shared" si="6"/>
        <v>1428.6699999999992</v>
      </c>
      <c r="I16" s="16">
        <f t="shared" si="7"/>
        <v>4700.6699999999992</v>
      </c>
      <c r="J16" s="84">
        <f t="shared" si="4"/>
        <v>0.78194902319902337</v>
      </c>
      <c r="K16" s="84">
        <f t="shared" si="5"/>
        <v>0.5215116042345278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s="8" customFormat="1" x14ac:dyDescent="0.3">
      <c r="A17" s="24" t="s">
        <v>34</v>
      </c>
      <c r="B17" s="44">
        <v>0</v>
      </c>
      <c r="C17" s="41">
        <v>69816</v>
      </c>
      <c r="D17" s="41">
        <v>69816</v>
      </c>
      <c r="E17" s="41">
        <v>69815</v>
      </c>
      <c r="F17" s="41">
        <v>69815</v>
      </c>
      <c r="G17" s="41">
        <v>57750.18</v>
      </c>
      <c r="H17" s="16">
        <f t="shared" si="6"/>
        <v>1</v>
      </c>
      <c r="I17" s="16">
        <f t="shared" si="7"/>
        <v>1</v>
      </c>
      <c r="J17" s="84">
        <f t="shared" si="4"/>
        <v>0.99998567663572824</v>
      </c>
      <c r="K17" s="84">
        <f t="shared" si="5"/>
        <v>0.99998567663572824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s="8" customFormat="1" x14ac:dyDescent="0.3">
      <c r="A18" s="10" t="s">
        <v>35</v>
      </c>
      <c r="B18" s="44">
        <v>0</v>
      </c>
      <c r="C18" s="41">
        <v>9134</v>
      </c>
      <c r="D18" s="41">
        <v>9134</v>
      </c>
      <c r="E18" s="41">
        <v>9133.33</v>
      </c>
      <c r="F18" s="41">
        <v>9133.33</v>
      </c>
      <c r="G18" s="41">
        <v>7329.5</v>
      </c>
      <c r="H18" s="16">
        <f t="shared" si="6"/>
        <v>0.67000000000007276</v>
      </c>
      <c r="I18" s="16">
        <f t="shared" si="7"/>
        <v>0.67000000000007276</v>
      </c>
      <c r="J18" s="84">
        <f t="shared" si="4"/>
        <v>0.99992664768994965</v>
      </c>
      <c r="K18" s="84">
        <f t="shared" si="5"/>
        <v>0.99992664768994965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s="8" customFormat="1" x14ac:dyDescent="0.3">
      <c r="A19" s="10" t="s">
        <v>44</v>
      </c>
      <c r="B19" s="44">
        <v>0</v>
      </c>
      <c r="C19" s="41">
        <v>506</v>
      </c>
      <c r="D19" s="41">
        <v>506</v>
      </c>
      <c r="E19" s="41">
        <v>505.7</v>
      </c>
      <c r="F19" s="41">
        <v>505.7</v>
      </c>
      <c r="G19" s="41">
        <v>469.04</v>
      </c>
      <c r="H19" s="16">
        <f t="shared" si="6"/>
        <v>0.30000000000001137</v>
      </c>
      <c r="I19" s="16">
        <f t="shared" si="7"/>
        <v>0.30000000000001137</v>
      </c>
      <c r="J19" s="84">
        <f t="shared" si="4"/>
        <v>0.99940711462450593</v>
      </c>
      <c r="K19" s="84">
        <f t="shared" si="5"/>
        <v>0.99940711462450593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s="8" customFormat="1" x14ac:dyDescent="0.3">
      <c r="A20" s="24" t="s">
        <v>36</v>
      </c>
      <c r="B20" s="44">
        <v>0</v>
      </c>
      <c r="C20" s="25">
        <v>12529</v>
      </c>
      <c r="D20" s="25">
        <v>12529</v>
      </c>
      <c r="E20" s="25">
        <v>12525.279999999999</v>
      </c>
      <c r="F20" s="25">
        <v>12525.279999999999</v>
      </c>
      <c r="G20" s="25">
        <v>94.6</v>
      </c>
      <c r="H20" s="16">
        <f t="shared" si="6"/>
        <v>3.7200000000011642</v>
      </c>
      <c r="I20" s="16">
        <f t="shared" si="7"/>
        <v>3.7200000000011642</v>
      </c>
      <c r="J20" s="85">
        <f t="shared" si="4"/>
        <v>0.99970308883390524</v>
      </c>
      <c r="K20" s="85">
        <f t="shared" si="5"/>
        <v>0.99970308883390524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s="8" customFormat="1" x14ac:dyDescent="0.3">
      <c r="A21" s="22" t="s">
        <v>37</v>
      </c>
      <c r="B21" s="17">
        <f>SUM(B22:B54)</f>
        <v>3046407</v>
      </c>
      <c r="C21" s="17">
        <f t="shared" ref="C21:H21" si="8">SUM(C22:C54)</f>
        <v>3062678</v>
      </c>
      <c r="D21" s="17">
        <f t="shared" si="8"/>
        <v>2965823.64</v>
      </c>
      <c r="E21" s="17">
        <f t="shared" si="8"/>
        <v>859483.73999999964</v>
      </c>
      <c r="F21" s="17">
        <f t="shared" si="8"/>
        <v>422429.34</v>
      </c>
      <c r="G21" s="17">
        <f t="shared" si="8"/>
        <v>356971.13999999996</v>
      </c>
      <c r="H21" s="17">
        <f t="shared" si="8"/>
        <v>2106339.9</v>
      </c>
      <c r="I21" s="17">
        <f>SUM(I22:I54)</f>
        <v>2203194.2600000002</v>
      </c>
      <c r="J21" s="9">
        <f t="shared" si="4"/>
        <v>0.1424323868427996</v>
      </c>
      <c r="K21" s="9">
        <f t="shared" si="5"/>
        <v>0.13792809430178427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s="8" customFormat="1" x14ac:dyDescent="0.3">
      <c r="A22" s="26" t="s">
        <v>46</v>
      </c>
      <c r="B22" s="77">
        <v>677930</v>
      </c>
      <c r="C22" s="77">
        <v>639530</v>
      </c>
      <c r="D22" s="77">
        <v>639529.64</v>
      </c>
      <c r="E22" s="77">
        <v>43783.040000000001</v>
      </c>
      <c r="F22" s="77">
        <v>37528.32</v>
      </c>
      <c r="G22" s="77">
        <v>0</v>
      </c>
      <c r="H22" s="16">
        <f t="shared" si="6"/>
        <v>595746.6</v>
      </c>
      <c r="I22" s="16">
        <f t="shared" si="7"/>
        <v>595746.96</v>
      </c>
      <c r="J22" s="83">
        <f t="shared" si="4"/>
        <v>5.8681126960745712E-2</v>
      </c>
      <c r="K22" s="83">
        <f t="shared" si="5"/>
        <v>5.8681093928353634E-2</v>
      </c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s="8" customFormat="1" x14ac:dyDescent="0.3">
      <c r="A23" s="26" t="s">
        <v>47</v>
      </c>
      <c r="B23" s="77">
        <v>2500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16">
        <f t="shared" si="6"/>
        <v>0</v>
      </c>
      <c r="I23" s="16">
        <f t="shared" si="7"/>
        <v>0</v>
      </c>
      <c r="J23" s="84">
        <v>0</v>
      </c>
      <c r="K23" s="84">
        <v>0</v>
      </c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s="8" customFormat="1" x14ac:dyDescent="0.3">
      <c r="A24" s="26" t="s">
        <v>48</v>
      </c>
      <c r="B24" s="77">
        <v>11500</v>
      </c>
      <c r="C24" s="77">
        <v>4839</v>
      </c>
      <c r="D24" s="77">
        <v>4839</v>
      </c>
      <c r="E24" s="77">
        <v>0</v>
      </c>
      <c r="F24" s="77">
        <v>0</v>
      </c>
      <c r="G24" s="77">
        <v>0</v>
      </c>
      <c r="H24" s="16">
        <f t="shared" si="6"/>
        <v>4839</v>
      </c>
      <c r="I24" s="16">
        <f t="shared" si="7"/>
        <v>4839</v>
      </c>
      <c r="J24" s="84">
        <f t="shared" si="4"/>
        <v>0</v>
      </c>
      <c r="K24" s="84">
        <f t="shared" si="5"/>
        <v>0</v>
      </c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s="8" customFormat="1" x14ac:dyDescent="0.3">
      <c r="A25" s="26" t="s">
        <v>49</v>
      </c>
      <c r="B25" s="77">
        <v>43008</v>
      </c>
      <c r="C25" s="77">
        <v>43008</v>
      </c>
      <c r="D25" s="77">
        <v>28672</v>
      </c>
      <c r="E25" s="77">
        <v>0</v>
      </c>
      <c r="F25" s="77">
        <v>0</v>
      </c>
      <c r="G25" s="77">
        <v>0</v>
      </c>
      <c r="H25" s="16">
        <f t="shared" si="6"/>
        <v>28672</v>
      </c>
      <c r="I25" s="16">
        <f t="shared" si="7"/>
        <v>43008</v>
      </c>
      <c r="J25" s="84">
        <f t="shared" si="4"/>
        <v>0</v>
      </c>
      <c r="K25" s="84">
        <f t="shared" si="5"/>
        <v>0</v>
      </c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s="8" customFormat="1" x14ac:dyDescent="0.3">
      <c r="A26" s="26" t="s">
        <v>50</v>
      </c>
      <c r="B26" s="77">
        <v>17300</v>
      </c>
      <c r="C26" s="77">
        <v>12210</v>
      </c>
      <c r="D26" s="77">
        <v>11210</v>
      </c>
      <c r="E26" s="77">
        <v>3738.58</v>
      </c>
      <c r="F26" s="77">
        <v>0</v>
      </c>
      <c r="G26" s="77">
        <v>0</v>
      </c>
      <c r="H26" s="16">
        <f t="shared" si="6"/>
        <v>7471.42</v>
      </c>
      <c r="I26" s="16">
        <f t="shared" si="7"/>
        <v>8471.42</v>
      </c>
      <c r="J26" s="84">
        <f t="shared" si="4"/>
        <v>0</v>
      </c>
      <c r="K26" s="84">
        <f t="shared" si="5"/>
        <v>0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s="8" customFormat="1" x14ac:dyDescent="0.3">
      <c r="A27" s="26" t="s">
        <v>51</v>
      </c>
      <c r="B27" s="77">
        <v>850</v>
      </c>
      <c r="C27" s="77">
        <v>850</v>
      </c>
      <c r="D27" s="77">
        <v>568</v>
      </c>
      <c r="E27" s="77">
        <v>0</v>
      </c>
      <c r="F27" s="77">
        <v>0</v>
      </c>
      <c r="G27" s="77">
        <v>0</v>
      </c>
      <c r="H27" s="16">
        <f t="shared" si="6"/>
        <v>568</v>
      </c>
      <c r="I27" s="16">
        <f t="shared" si="7"/>
        <v>850</v>
      </c>
      <c r="J27" s="84">
        <f t="shared" si="4"/>
        <v>0</v>
      </c>
      <c r="K27" s="84">
        <f t="shared" si="5"/>
        <v>0</v>
      </c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8" customFormat="1" x14ac:dyDescent="0.3">
      <c r="A28" s="26" t="s">
        <v>52</v>
      </c>
      <c r="B28" s="77">
        <v>93000</v>
      </c>
      <c r="C28" s="77">
        <v>93000</v>
      </c>
      <c r="D28" s="77">
        <v>62000</v>
      </c>
      <c r="E28" s="77">
        <v>17995.2</v>
      </c>
      <c r="F28" s="77">
        <v>17995.2</v>
      </c>
      <c r="G28" s="77">
        <v>15113.85</v>
      </c>
      <c r="H28" s="16">
        <f t="shared" si="6"/>
        <v>44004.800000000003</v>
      </c>
      <c r="I28" s="16">
        <f t="shared" si="7"/>
        <v>75004.800000000003</v>
      </c>
      <c r="J28" s="84">
        <f t="shared" si="4"/>
        <v>0.29024516129032257</v>
      </c>
      <c r="K28" s="84">
        <f t="shared" si="5"/>
        <v>0.19349677419354838</v>
      </c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8" customFormat="1" x14ac:dyDescent="0.3">
      <c r="A29" s="26" t="s">
        <v>53</v>
      </c>
      <c r="B29" s="77">
        <v>13200</v>
      </c>
      <c r="C29" s="77">
        <v>13200</v>
      </c>
      <c r="D29" s="77">
        <v>8800</v>
      </c>
      <c r="E29" s="77">
        <v>3905.81</v>
      </c>
      <c r="F29" s="77">
        <v>3905.81</v>
      </c>
      <c r="G29" s="77">
        <v>3164.66</v>
      </c>
      <c r="H29" s="16">
        <f t="shared" si="6"/>
        <v>4894.1900000000005</v>
      </c>
      <c r="I29" s="16">
        <f t="shared" si="7"/>
        <v>9294.19</v>
      </c>
      <c r="J29" s="84">
        <f t="shared" si="4"/>
        <v>0.44384204545454548</v>
      </c>
      <c r="K29" s="84">
        <f t="shared" si="5"/>
        <v>0.29589469696969695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s="8" customFormat="1" x14ac:dyDescent="0.3">
      <c r="A30" s="26" t="s">
        <v>54</v>
      </c>
      <c r="B30" s="77">
        <v>252700</v>
      </c>
      <c r="C30" s="77">
        <v>252700</v>
      </c>
      <c r="D30" s="77">
        <v>252700</v>
      </c>
      <c r="E30" s="77">
        <v>250685.96</v>
      </c>
      <c r="F30" s="77">
        <v>101661.9</v>
      </c>
      <c r="G30" s="77">
        <v>83578.850000000006</v>
      </c>
      <c r="H30" s="16">
        <f t="shared" si="6"/>
        <v>2014.0400000000081</v>
      </c>
      <c r="I30" s="16">
        <f t="shared" si="7"/>
        <v>2014.0400000000081</v>
      </c>
      <c r="J30" s="84">
        <f t="shared" si="4"/>
        <v>0.40230273051048671</v>
      </c>
      <c r="K30" s="84">
        <f t="shared" si="5"/>
        <v>0.40230273051048671</v>
      </c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s="8" customFormat="1" x14ac:dyDescent="0.3">
      <c r="A31" s="26" t="s">
        <v>55</v>
      </c>
      <c r="B31" s="77">
        <v>32504</v>
      </c>
      <c r="C31" s="77">
        <v>32504</v>
      </c>
      <c r="D31" s="77">
        <v>32504</v>
      </c>
      <c r="E31" s="77">
        <v>19198.04</v>
      </c>
      <c r="F31" s="77">
        <v>8299.18</v>
      </c>
      <c r="G31" s="77">
        <v>7999.2000000000007</v>
      </c>
      <c r="H31" s="16">
        <f t="shared" si="6"/>
        <v>13305.96</v>
      </c>
      <c r="I31" s="16">
        <f t="shared" si="7"/>
        <v>13305.96</v>
      </c>
      <c r="J31" s="84">
        <f t="shared" si="4"/>
        <v>0.25532795963573712</v>
      </c>
      <c r="K31" s="84">
        <f t="shared" si="5"/>
        <v>0.25532795963573712</v>
      </c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s="8" customFormat="1" x14ac:dyDescent="0.3">
      <c r="A32" s="26" t="s">
        <v>56</v>
      </c>
      <c r="B32" s="77">
        <v>15324</v>
      </c>
      <c r="C32" s="77">
        <v>15123</v>
      </c>
      <c r="D32" s="77">
        <v>15123</v>
      </c>
      <c r="E32" s="77">
        <v>4909.16</v>
      </c>
      <c r="F32" s="77">
        <v>4761.5</v>
      </c>
      <c r="G32" s="77">
        <v>4761.5</v>
      </c>
      <c r="H32" s="16">
        <f t="shared" si="6"/>
        <v>10213.84</v>
      </c>
      <c r="I32" s="16">
        <f t="shared" si="7"/>
        <v>10213.84</v>
      </c>
      <c r="J32" s="84">
        <f t="shared" si="4"/>
        <v>0.31485155061826359</v>
      </c>
      <c r="K32" s="84">
        <f t="shared" si="5"/>
        <v>0.31485155061826359</v>
      </c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s="8" customFormat="1" x14ac:dyDescent="0.3">
      <c r="A33" s="26" t="s">
        <v>57</v>
      </c>
      <c r="B33" s="77">
        <v>24000</v>
      </c>
      <c r="C33" s="77">
        <v>24000</v>
      </c>
      <c r="D33" s="77">
        <v>24000</v>
      </c>
      <c r="E33" s="77">
        <v>0</v>
      </c>
      <c r="F33" s="77">
        <v>0</v>
      </c>
      <c r="G33" s="77">
        <v>0</v>
      </c>
      <c r="H33" s="16">
        <f t="shared" si="6"/>
        <v>24000</v>
      </c>
      <c r="I33" s="16">
        <f t="shared" si="7"/>
        <v>24000</v>
      </c>
      <c r="J33" s="84">
        <f t="shared" si="4"/>
        <v>0</v>
      </c>
      <c r="K33" s="84">
        <f t="shared" si="5"/>
        <v>0</v>
      </c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s="8" customFormat="1" x14ac:dyDescent="0.3">
      <c r="A34" s="26" t="s">
        <v>58</v>
      </c>
      <c r="B34" s="77">
        <v>53000</v>
      </c>
      <c r="C34" s="77">
        <v>53000</v>
      </c>
      <c r="D34" s="77">
        <v>44000</v>
      </c>
      <c r="E34" s="77">
        <v>0</v>
      </c>
      <c r="F34" s="77">
        <v>0</v>
      </c>
      <c r="G34" s="77">
        <v>0</v>
      </c>
      <c r="H34" s="16">
        <f t="shared" si="6"/>
        <v>44000</v>
      </c>
      <c r="I34" s="16">
        <f t="shared" si="7"/>
        <v>53000</v>
      </c>
      <c r="J34" s="84">
        <f t="shared" si="4"/>
        <v>0</v>
      </c>
      <c r="K34" s="84">
        <f t="shared" si="5"/>
        <v>0</v>
      </c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s="8" customFormat="1" x14ac:dyDescent="0.3">
      <c r="A35" s="26" t="s">
        <v>59</v>
      </c>
      <c r="B35" s="77">
        <v>41071</v>
      </c>
      <c r="C35" s="77">
        <v>45071</v>
      </c>
      <c r="D35" s="77">
        <v>42671</v>
      </c>
      <c r="E35" s="77">
        <v>9966</v>
      </c>
      <c r="F35" s="77">
        <v>9966</v>
      </c>
      <c r="G35" s="77">
        <v>9966</v>
      </c>
      <c r="H35" s="16">
        <f t="shared" si="6"/>
        <v>32705</v>
      </c>
      <c r="I35" s="16">
        <f t="shared" si="7"/>
        <v>35105</v>
      </c>
      <c r="J35" s="84">
        <f t="shared" si="4"/>
        <v>0.2335544046307797</v>
      </c>
      <c r="K35" s="84">
        <f t="shared" si="5"/>
        <v>0.22111779192829092</v>
      </c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s="8" customFormat="1" x14ac:dyDescent="0.3">
      <c r="A36" s="26" t="s">
        <v>60</v>
      </c>
      <c r="B36" s="77">
        <v>46000</v>
      </c>
      <c r="C36" s="77">
        <v>46000</v>
      </c>
      <c r="D36" s="77">
        <v>46000</v>
      </c>
      <c r="E36" s="77">
        <v>12200</v>
      </c>
      <c r="F36" s="77">
        <v>12200</v>
      </c>
      <c r="G36" s="77">
        <v>12200</v>
      </c>
      <c r="H36" s="16">
        <f t="shared" si="6"/>
        <v>33800</v>
      </c>
      <c r="I36" s="16">
        <f t="shared" si="7"/>
        <v>33800</v>
      </c>
      <c r="J36" s="84">
        <f t="shared" si="4"/>
        <v>0.26521739130434785</v>
      </c>
      <c r="K36" s="84">
        <f t="shared" si="5"/>
        <v>0.26521739130434785</v>
      </c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s="8" customFormat="1" x14ac:dyDescent="0.3">
      <c r="A37" s="26" t="s">
        <v>61</v>
      </c>
      <c r="B37" s="77">
        <v>0</v>
      </c>
      <c r="C37" s="77">
        <v>2234</v>
      </c>
      <c r="D37" s="77">
        <v>2234</v>
      </c>
      <c r="E37" s="77">
        <v>117</v>
      </c>
      <c r="F37" s="77">
        <v>117</v>
      </c>
      <c r="G37" s="77">
        <v>117</v>
      </c>
      <c r="H37" s="16">
        <f t="shared" si="6"/>
        <v>2117</v>
      </c>
      <c r="I37" s="16">
        <f t="shared" si="7"/>
        <v>2117</v>
      </c>
      <c r="J37" s="84">
        <f t="shared" si="4"/>
        <v>5.2372426141450316E-2</v>
      </c>
      <c r="K37" s="84">
        <f t="shared" si="5"/>
        <v>5.2372426141450316E-2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s="8" customFormat="1" x14ac:dyDescent="0.3">
      <c r="A38" s="26" t="s">
        <v>62</v>
      </c>
      <c r="B38" s="77">
        <v>6100</v>
      </c>
      <c r="C38" s="77">
        <v>8100</v>
      </c>
      <c r="D38" s="77">
        <v>8100</v>
      </c>
      <c r="E38" s="77">
        <v>1996.4199999999998</v>
      </c>
      <c r="F38" s="77">
        <v>1996.4199999999998</v>
      </c>
      <c r="G38" s="77">
        <v>1996.4199999999998</v>
      </c>
      <c r="H38" s="16">
        <f t="shared" si="6"/>
        <v>6103.58</v>
      </c>
      <c r="I38" s="16">
        <f t="shared" si="7"/>
        <v>6103.58</v>
      </c>
      <c r="J38" s="84">
        <f t="shared" si="4"/>
        <v>0.24647160493827158</v>
      </c>
      <c r="K38" s="84">
        <f t="shared" si="5"/>
        <v>0.24647160493827158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s="8" customFormat="1" x14ac:dyDescent="0.3">
      <c r="A39" s="26" t="s">
        <v>63</v>
      </c>
      <c r="B39" s="77">
        <v>30500</v>
      </c>
      <c r="C39" s="77">
        <v>32500</v>
      </c>
      <c r="D39" s="77">
        <v>32500</v>
      </c>
      <c r="E39" s="77">
        <v>2952.7000000000003</v>
      </c>
      <c r="F39" s="77">
        <v>2952.7000000000003</v>
      </c>
      <c r="G39" s="77">
        <v>2952.7000000000003</v>
      </c>
      <c r="H39" s="16">
        <f t="shared" si="6"/>
        <v>29547.3</v>
      </c>
      <c r="I39" s="16">
        <f t="shared" si="7"/>
        <v>29547.3</v>
      </c>
      <c r="J39" s="84">
        <f t="shared" si="4"/>
        <v>9.0852307692307704E-2</v>
      </c>
      <c r="K39" s="84">
        <f t="shared" si="5"/>
        <v>9.0852307692307704E-2</v>
      </c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s="8" customFormat="1" x14ac:dyDescent="0.3">
      <c r="A40" s="26" t="s">
        <v>64</v>
      </c>
      <c r="B40" s="77">
        <v>0</v>
      </c>
      <c r="C40" s="77">
        <v>3520</v>
      </c>
      <c r="D40" s="77">
        <v>3520</v>
      </c>
      <c r="E40" s="77">
        <v>2151.5100000000002</v>
      </c>
      <c r="F40" s="77">
        <v>10</v>
      </c>
      <c r="G40" s="77">
        <v>10</v>
      </c>
      <c r="H40" s="16">
        <f t="shared" si="6"/>
        <v>1368.4899999999998</v>
      </c>
      <c r="I40" s="16">
        <f t="shared" si="7"/>
        <v>1368.4899999999998</v>
      </c>
      <c r="J40" s="84">
        <f t="shared" si="4"/>
        <v>2.840909090909091E-3</v>
      </c>
      <c r="K40" s="84">
        <f t="shared" si="5"/>
        <v>2.840909090909091E-3</v>
      </c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s="8" customFormat="1" x14ac:dyDescent="0.3">
      <c r="A41" s="26" t="s">
        <v>65</v>
      </c>
      <c r="B41" s="77">
        <v>12000</v>
      </c>
      <c r="C41" s="77">
        <v>8716</v>
      </c>
      <c r="D41" s="77">
        <v>8716</v>
      </c>
      <c r="E41" s="77">
        <v>3981.24</v>
      </c>
      <c r="F41" s="77">
        <v>3981.24</v>
      </c>
      <c r="G41" s="77">
        <v>3981.24</v>
      </c>
      <c r="H41" s="16">
        <f t="shared" si="6"/>
        <v>4734.76</v>
      </c>
      <c r="I41" s="16">
        <f t="shared" si="7"/>
        <v>4734.76</v>
      </c>
      <c r="J41" s="84">
        <f t="shared" si="4"/>
        <v>0.45677374942634236</v>
      </c>
      <c r="K41" s="84">
        <f t="shared" si="5"/>
        <v>0.45677374942634236</v>
      </c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s="8" customFormat="1" x14ac:dyDescent="0.3">
      <c r="A42" s="26" t="s">
        <v>66</v>
      </c>
      <c r="B42" s="77">
        <v>126109</v>
      </c>
      <c r="C42" s="77">
        <v>119366</v>
      </c>
      <c r="D42" s="77">
        <v>118266</v>
      </c>
      <c r="E42" s="77">
        <v>83445.2</v>
      </c>
      <c r="F42" s="77">
        <v>39896.199999999997</v>
      </c>
      <c r="G42" s="77">
        <v>39200.699999999997</v>
      </c>
      <c r="H42" s="16">
        <f t="shared" si="6"/>
        <v>34820.800000000003</v>
      </c>
      <c r="I42" s="16">
        <f t="shared" si="7"/>
        <v>35920.800000000003</v>
      </c>
      <c r="J42" s="84">
        <f t="shared" si="4"/>
        <v>0.33734293879897853</v>
      </c>
      <c r="K42" s="84">
        <f t="shared" si="5"/>
        <v>0.33423420404470283</v>
      </c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s="8" customFormat="1" x14ac:dyDescent="0.3">
      <c r="A43" s="26" t="s">
        <v>67</v>
      </c>
      <c r="B43" s="77">
        <v>21500</v>
      </c>
      <c r="C43" s="77">
        <v>27197</v>
      </c>
      <c r="D43" s="77">
        <v>27197</v>
      </c>
      <c r="E43" s="77">
        <v>7473.57</v>
      </c>
      <c r="F43" s="77">
        <v>5324.16</v>
      </c>
      <c r="G43" s="77">
        <v>5239.84</v>
      </c>
      <c r="H43" s="16">
        <f t="shared" si="6"/>
        <v>19723.43</v>
      </c>
      <c r="I43" s="16">
        <f t="shared" si="7"/>
        <v>19723.43</v>
      </c>
      <c r="J43" s="84">
        <f t="shared" si="4"/>
        <v>0.19576276795234768</v>
      </c>
      <c r="K43" s="84">
        <f t="shared" si="5"/>
        <v>0.19576276795234768</v>
      </c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s="8" customFormat="1" x14ac:dyDescent="0.3">
      <c r="A44" s="26" t="s">
        <v>68</v>
      </c>
      <c r="B44" s="77">
        <v>200000</v>
      </c>
      <c r="C44" s="77">
        <v>200000</v>
      </c>
      <c r="D44" s="77">
        <v>200000</v>
      </c>
      <c r="E44" s="77">
        <v>105270</v>
      </c>
      <c r="F44" s="77">
        <v>44413.75</v>
      </c>
      <c r="G44" s="77">
        <v>44413.75</v>
      </c>
      <c r="H44" s="16">
        <f t="shared" si="6"/>
        <v>94730</v>
      </c>
      <c r="I44" s="16">
        <f t="shared" si="7"/>
        <v>94730</v>
      </c>
      <c r="J44" s="84">
        <f t="shared" si="4"/>
        <v>0.22206875000000001</v>
      </c>
      <c r="K44" s="84">
        <f t="shared" si="5"/>
        <v>0.22206875000000001</v>
      </c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s="8" customFormat="1" x14ac:dyDescent="0.3">
      <c r="A45" s="26" t="s">
        <v>69</v>
      </c>
      <c r="B45" s="77">
        <v>142800</v>
      </c>
      <c r="C45" s="77">
        <v>142800</v>
      </c>
      <c r="D45" s="77">
        <v>142800</v>
      </c>
      <c r="E45" s="77">
        <v>0</v>
      </c>
      <c r="F45" s="77">
        <v>0</v>
      </c>
      <c r="G45" s="77">
        <v>0</v>
      </c>
      <c r="H45" s="16">
        <f t="shared" si="6"/>
        <v>142800</v>
      </c>
      <c r="I45" s="16">
        <f t="shared" si="7"/>
        <v>142800</v>
      </c>
      <c r="J45" s="84">
        <f t="shared" si="4"/>
        <v>0</v>
      </c>
      <c r="K45" s="84">
        <f t="shared" si="5"/>
        <v>0</v>
      </c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s="8" customFormat="1" x14ac:dyDescent="0.3">
      <c r="A46" s="26" t="s">
        <v>70</v>
      </c>
      <c r="B46" s="77">
        <v>103008</v>
      </c>
      <c r="C46" s="77">
        <v>86340</v>
      </c>
      <c r="D46" s="77">
        <v>53004</v>
      </c>
      <c r="E46" s="77">
        <v>786.45</v>
      </c>
      <c r="F46" s="77">
        <v>786.45</v>
      </c>
      <c r="G46" s="77">
        <v>0</v>
      </c>
      <c r="H46" s="16">
        <f t="shared" si="6"/>
        <v>52217.55</v>
      </c>
      <c r="I46" s="16">
        <f t="shared" si="7"/>
        <v>85553.55</v>
      </c>
      <c r="J46" s="84">
        <f t="shared" si="4"/>
        <v>1.4837559429477022E-2</v>
      </c>
      <c r="K46" s="84">
        <f t="shared" si="5"/>
        <v>9.1087560806115356E-3</v>
      </c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s="8" customFormat="1" x14ac:dyDescent="0.3">
      <c r="A47" s="26" t="s">
        <v>71</v>
      </c>
      <c r="B47" s="77">
        <v>18000</v>
      </c>
      <c r="C47" s="77">
        <v>19200</v>
      </c>
      <c r="D47" s="77">
        <v>19200</v>
      </c>
      <c r="E47" s="77">
        <v>1313.22</v>
      </c>
      <c r="F47" s="77">
        <v>1049.79</v>
      </c>
      <c r="G47" s="77">
        <v>925.03</v>
      </c>
      <c r="H47" s="16">
        <f t="shared" si="6"/>
        <v>17886.78</v>
      </c>
      <c r="I47" s="16">
        <f t="shared" si="7"/>
        <v>17886.78</v>
      </c>
      <c r="J47" s="84">
        <f t="shared" si="4"/>
        <v>5.4676562499999998E-2</v>
      </c>
      <c r="K47" s="84">
        <f t="shared" si="5"/>
        <v>5.4676562499999998E-2</v>
      </c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s="8" customFormat="1" x14ac:dyDescent="0.3">
      <c r="A48" s="26" t="s">
        <v>72</v>
      </c>
      <c r="B48" s="77">
        <v>1062503</v>
      </c>
      <c r="C48" s="77">
        <v>857114</v>
      </c>
      <c r="D48" s="77">
        <v>857114</v>
      </c>
      <c r="E48" s="77">
        <v>120772.93</v>
      </c>
      <c r="F48" s="77">
        <v>18096.64</v>
      </c>
      <c r="G48" s="77">
        <v>13863.32</v>
      </c>
      <c r="H48" s="16">
        <f t="shared" si="6"/>
        <v>736341.07000000007</v>
      </c>
      <c r="I48" s="16">
        <f t="shared" si="7"/>
        <v>736341.07000000007</v>
      </c>
      <c r="J48" s="84">
        <f t="shared" si="4"/>
        <v>2.1113457486402042E-2</v>
      </c>
      <c r="K48" s="84">
        <f t="shared" si="5"/>
        <v>2.1113457486402042E-2</v>
      </c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s="8" customFormat="1" x14ac:dyDescent="0.3">
      <c r="A49" s="26" t="s">
        <v>73</v>
      </c>
      <c r="B49" s="77">
        <v>0</v>
      </c>
      <c r="C49" s="77">
        <v>771</v>
      </c>
      <c r="D49" s="77">
        <v>771</v>
      </c>
      <c r="E49" s="77">
        <v>770.94</v>
      </c>
      <c r="F49" s="77">
        <v>770.94</v>
      </c>
      <c r="G49" s="77">
        <v>770.94</v>
      </c>
      <c r="H49" s="16">
        <f t="shared" si="6"/>
        <v>5.999999999994543E-2</v>
      </c>
      <c r="I49" s="16">
        <f t="shared" si="7"/>
        <v>5.999999999994543E-2</v>
      </c>
      <c r="J49" s="84">
        <f t="shared" si="4"/>
        <v>0.99992217898832692</v>
      </c>
      <c r="K49" s="84">
        <f t="shared" si="5"/>
        <v>0.99992217898832692</v>
      </c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1:24" s="8" customFormat="1" x14ac:dyDescent="0.3">
      <c r="A50" s="26" t="s">
        <v>74</v>
      </c>
      <c r="B50" s="77">
        <v>0</v>
      </c>
      <c r="C50" s="77">
        <v>4944</v>
      </c>
      <c r="D50" s="77">
        <v>4944</v>
      </c>
      <c r="E50" s="77">
        <v>4744</v>
      </c>
      <c r="F50" s="77">
        <v>4744</v>
      </c>
      <c r="G50" s="77">
        <v>4744</v>
      </c>
      <c r="H50" s="16">
        <f t="shared" si="6"/>
        <v>200</v>
      </c>
      <c r="I50" s="16">
        <f t="shared" si="7"/>
        <v>200</v>
      </c>
      <c r="J50" s="84">
        <f t="shared" si="4"/>
        <v>0.95954692556634302</v>
      </c>
      <c r="K50" s="84">
        <f t="shared" si="5"/>
        <v>0.95954692556634302</v>
      </c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1:24" s="8" customFormat="1" x14ac:dyDescent="0.3">
      <c r="A51" s="26" t="s">
        <v>75</v>
      </c>
      <c r="B51" s="77">
        <v>0</v>
      </c>
      <c r="C51" s="77">
        <v>2264</v>
      </c>
      <c r="D51" s="77">
        <v>2264</v>
      </c>
      <c r="E51" s="77">
        <v>1918.24</v>
      </c>
      <c r="F51" s="77">
        <v>1918.24</v>
      </c>
      <c r="G51" s="77">
        <v>1918.24</v>
      </c>
      <c r="H51" s="16">
        <f t="shared" si="6"/>
        <v>345.76</v>
      </c>
      <c r="I51" s="16">
        <f t="shared" si="7"/>
        <v>345.76</v>
      </c>
      <c r="J51" s="84">
        <f t="shared" si="4"/>
        <v>0.84727915194346293</v>
      </c>
      <c r="K51" s="84">
        <f t="shared" si="5"/>
        <v>0.84727915194346293</v>
      </c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1:24" s="8" customFormat="1" x14ac:dyDescent="0.3">
      <c r="A52" s="26" t="s">
        <v>76</v>
      </c>
      <c r="B52" s="77">
        <v>0</v>
      </c>
      <c r="C52" s="77">
        <v>2132</v>
      </c>
      <c r="D52" s="77">
        <v>2132</v>
      </c>
      <c r="E52" s="77">
        <v>2129.71</v>
      </c>
      <c r="F52" s="77">
        <v>2129.71</v>
      </c>
      <c r="G52" s="77">
        <v>2129.71</v>
      </c>
      <c r="H52" s="16">
        <f t="shared" si="6"/>
        <v>2.2899999999999636</v>
      </c>
      <c r="I52" s="16">
        <f t="shared" si="7"/>
        <v>2.2899999999999636</v>
      </c>
      <c r="J52" s="84">
        <f t="shared" si="4"/>
        <v>0.99892589118198871</v>
      </c>
      <c r="K52" s="84">
        <f t="shared" si="5"/>
        <v>0.99892589118198871</v>
      </c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1:24" s="8" customFormat="1" x14ac:dyDescent="0.3">
      <c r="A53" s="26" t="s">
        <v>77</v>
      </c>
      <c r="B53" s="77">
        <v>0</v>
      </c>
      <c r="C53" s="77">
        <v>165657</v>
      </c>
      <c r="D53" s="77">
        <v>165657</v>
      </c>
      <c r="E53" s="77">
        <v>138993.32999999999</v>
      </c>
      <c r="F53" s="77">
        <v>97798.33</v>
      </c>
      <c r="G53" s="77">
        <v>97798.33</v>
      </c>
      <c r="H53" s="16">
        <f t="shared" si="6"/>
        <v>26663.670000000013</v>
      </c>
      <c r="I53" s="16">
        <f t="shared" si="7"/>
        <v>26663.670000000013</v>
      </c>
      <c r="J53" s="84">
        <f t="shared" si="4"/>
        <v>0.59036641977097259</v>
      </c>
      <c r="K53" s="84">
        <f t="shared" si="5"/>
        <v>0.59036641977097259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1:24" s="8" customFormat="1" x14ac:dyDescent="0.3">
      <c r="A54" s="26" t="s">
        <v>78</v>
      </c>
      <c r="B54" s="77">
        <v>0</v>
      </c>
      <c r="C54" s="77">
        <v>104788</v>
      </c>
      <c r="D54" s="77">
        <v>104788</v>
      </c>
      <c r="E54" s="77">
        <v>14285.49</v>
      </c>
      <c r="F54" s="77">
        <v>125.86</v>
      </c>
      <c r="G54" s="77">
        <v>125.86</v>
      </c>
      <c r="H54" s="16">
        <f t="shared" si="6"/>
        <v>90502.51</v>
      </c>
      <c r="I54" s="16">
        <f t="shared" si="7"/>
        <v>90502.51</v>
      </c>
      <c r="J54" s="85">
        <f t="shared" si="4"/>
        <v>1.2010917280604648E-3</v>
      </c>
      <c r="K54" s="85">
        <f t="shared" si="5"/>
        <v>1.2010917280604648E-3</v>
      </c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1:24" s="8" customFormat="1" x14ac:dyDescent="0.3">
      <c r="A55" s="22" t="s">
        <v>38</v>
      </c>
      <c r="B55" s="17">
        <f>SUM(B56:B92)</f>
        <v>171226</v>
      </c>
      <c r="C55" s="17">
        <f t="shared" ref="C55:I55" si="9">SUM(C56:C92)</f>
        <v>186834</v>
      </c>
      <c r="D55" s="17">
        <f t="shared" si="9"/>
        <v>158290</v>
      </c>
      <c r="E55" s="17">
        <f t="shared" si="9"/>
        <v>31891.829999999998</v>
      </c>
      <c r="F55" s="17">
        <f t="shared" si="9"/>
        <v>28924.179999999997</v>
      </c>
      <c r="G55" s="17">
        <f t="shared" si="9"/>
        <v>20898.689999999999</v>
      </c>
      <c r="H55" s="17">
        <f t="shared" si="9"/>
        <v>126398.17</v>
      </c>
      <c r="I55" s="17">
        <f t="shared" si="9"/>
        <v>154942.17000000001</v>
      </c>
      <c r="J55" s="9">
        <f t="shared" si="4"/>
        <v>0.18272904163244674</v>
      </c>
      <c r="K55" s="9">
        <f t="shared" si="5"/>
        <v>0.15481218621878243</v>
      </c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1:24" s="8" customFormat="1" x14ac:dyDescent="0.3">
      <c r="A56" s="26" t="s">
        <v>79</v>
      </c>
      <c r="B56" s="45">
        <v>10808</v>
      </c>
      <c r="C56" s="47">
        <v>10493</v>
      </c>
      <c r="D56" s="47">
        <v>8485</v>
      </c>
      <c r="E56" s="47">
        <v>3670.48</v>
      </c>
      <c r="F56" s="47">
        <v>2861.93</v>
      </c>
      <c r="G56" s="47">
        <v>2861.93</v>
      </c>
      <c r="H56" s="16">
        <f t="shared" si="6"/>
        <v>4814.5200000000004</v>
      </c>
      <c r="I56" s="16">
        <f t="shared" si="7"/>
        <v>6822.52</v>
      </c>
      <c r="J56" s="83">
        <f t="shared" si="4"/>
        <v>0.33729286977018264</v>
      </c>
      <c r="K56" s="83">
        <f t="shared" si="5"/>
        <v>0.2727465929667397</v>
      </c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1:24" s="8" customFormat="1" x14ac:dyDescent="0.3">
      <c r="A57" s="26" t="s">
        <v>80</v>
      </c>
      <c r="B57" s="45">
        <v>3600</v>
      </c>
      <c r="C57" s="47">
        <v>4115</v>
      </c>
      <c r="D57" s="47">
        <v>4115</v>
      </c>
      <c r="E57" s="47">
        <v>2299.85</v>
      </c>
      <c r="F57" s="47">
        <v>2154.9499999999998</v>
      </c>
      <c r="G57" s="47">
        <v>1534.85</v>
      </c>
      <c r="H57" s="16">
        <f t="shared" si="6"/>
        <v>1815.15</v>
      </c>
      <c r="I57" s="16">
        <f t="shared" si="7"/>
        <v>1815.15</v>
      </c>
      <c r="J57" s="84">
        <f t="shared" si="4"/>
        <v>0.52368165249088694</v>
      </c>
      <c r="K57" s="84">
        <f t="shared" si="5"/>
        <v>0.52368165249088694</v>
      </c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1:24" s="8" customFormat="1" x14ac:dyDescent="0.3">
      <c r="A58" s="26" t="s">
        <v>81</v>
      </c>
      <c r="B58" s="45">
        <v>500</v>
      </c>
      <c r="C58" s="47">
        <v>1000</v>
      </c>
      <c r="D58" s="47">
        <v>750</v>
      </c>
      <c r="E58" s="48">
        <v>347.75</v>
      </c>
      <c r="F58" s="48">
        <v>347.75</v>
      </c>
      <c r="G58" s="48">
        <v>0</v>
      </c>
      <c r="H58" s="16">
        <f t="shared" si="6"/>
        <v>402.25</v>
      </c>
      <c r="I58" s="16">
        <f t="shared" si="7"/>
        <v>652.25</v>
      </c>
      <c r="J58" s="84">
        <f t="shared" si="4"/>
        <v>0.46366666666666667</v>
      </c>
      <c r="K58" s="84">
        <f t="shared" si="5"/>
        <v>0.34775</v>
      </c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1:24" s="8" customFormat="1" x14ac:dyDescent="0.3">
      <c r="A59" s="26" t="s">
        <v>82</v>
      </c>
      <c r="B59" s="45">
        <v>320</v>
      </c>
      <c r="C59" s="47">
        <v>320</v>
      </c>
      <c r="D59" s="47">
        <v>320</v>
      </c>
      <c r="E59" s="48">
        <v>0</v>
      </c>
      <c r="F59" s="48">
        <v>0</v>
      </c>
      <c r="G59" s="48">
        <v>0</v>
      </c>
      <c r="H59" s="16">
        <f t="shared" si="6"/>
        <v>320</v>
      </c>
      <c r="I59" s="16">
        <f t="shared" si="7"/>
        <v>320</v>
      </c>
      <c r="J59" s="84">
        <f t="shared" si="4"/>
        <v>0</v>
      </c>
      <c r="K59" s="84">
        <f t="shared" si="5"/>
        <v>0</v>
      </c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1:24" s="8" customFormat="1" x14ac:dyDescent="0.3">
      <c r="A60" s="26" t="s">
        <v>83</v>
      </c>
      <c r="B60" s="45">
        <v>10000</v>
      </c>
      <c r="C60" s="47">
        <v>10000</v>
      </c>
      <c r="D60" s="47">
        <v>6000</v>
      </c>
      <c r="E60" s="47">
        <v>372.36</v>
      </c>
      <c r="F60" s="48">
        <v>0</v>
      </c>
      <c r="G60" s="48">
        <v>0</v>
      </c>
      <c r="H60" s="16">
        <f t="shared" si="6"/>
        <v>5627.64</v>
      </c>
      <c r="I60" s="16">
        <f t="shared" si="7"/>
        <v>9627.64</v>
      </c>
      <c r="J60" s="84">
        <f t="shared" si="4"/>
        <v>0</v>
      </c>
      <c r="K60" s="84">
        <f t="shared" si="5"/>
        <v>0</v>
      </c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1:24" s="8" customFormat="1" x14ac:dyDescent="0.3">
      <c r="A61" s="26" t="s">
        <v>84</v>
      </c>
      <c r="B61" s="45">
        <v>15000</v>
      </c>
      <c r="C61" s="47">
        <v>17900</v>
      </c>
      <c r="D61" s="47">
        <v>12900</v>
      </c>
      <c r="E61" s="48">
        <v>1860.36</v>
      </c>
      <c r="F61" s="48">
        <v>1860.36</v>
      </c>
      <c r="G61" s="48">
        <v>1860.36</v>
      </c>
      <c r="H61" s="16">
        <f t="shared" si="6"/>
        <v>11039.64</v>
      </c>
      <c r="I61" s="16">
        <f t="shared" si="7"/>
        <v>16039.64</v>
      </c>
      <c r="J61" s="84">
        <f t="shared" si="4"/>
        <v>0.1442139534883721</v>
      </c>
      <c r="K61" s="84">
        <f t="shared" si="5"/>
        <v>0.10393072625698324</v>
      </c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1:24" s="8" customFormat="1" x14ac:dyDescent="0.3">
      <c r="A62" s="26" t="s">
        <v>85</v>
      </c>
      <c r="B62" s="45">
        <v>10000</v>
      </c>
      <c r="C62" s="47">
        <v>12300</v>
      </c>
      <c r="D62" s="47">
        <v>8964</v>
      </c>
      <c r="E62" s="48">
        <v>928.57</v>
      </c>
      <c r="F62" s="48">
        <v>928.57</v>
      </c>
      <c r="G62" s="48">
        <v>928.57</v>
      </c>
      <c r="H62" s="16">
        <f t="shared" si="6"/>
        <v>8035.43</v>
      </c>
      <c r="I62" s="16">
        <f t="shared" si="7"/>
        <v>11371.43</v>
      </c>
      <c r="J62" s="84">
        <f t="shared" si="4"/>
        <v>0.10358879964301651</v>
      </c>
      <c r="K62" s="84">
        <f t="shared" si="5"/>
        <v>7.5493495934959354E-2</v>
      </c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1:24" s="8" customFormat="1" x14ac:dyDescent="0.3">
      <c r="A63" s="26" t="s">
        <v>86</v>
      </c>
      <c r="B63" s="45">
        <v>800</v>
      </c>
      <c r="C63" s="47">
        <v>800</v>
      </c>
      <c r="D63" s="47">
        <v>600</v>
      </c>
      <c r="E63" s="48">
        <v>0</v>
      </c>
      <c r="F63" s="48">
        <v>0</v>
      </c>
      <c r="G63" s="48">
        <v>0</v>
      </c>
      <c r="H63" s="16">
        <f t="shared" si="6"/>
        <v>600</v>
      </c>
      <c r="I63" s="16">
        <f t="shared" si="7"/>
        <v>800</v>
      </c>
      <c r="J63" s="84">
        <f t="shared" si="4"/>
        <v>0</v>
      </c>
      <c r="K63" s="84">
        <f t="shared" si="5"/>
        <v>0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1:24" s="8" customFormat="1" x14ac:dyDescent="0.3">
      <c r="A64" s="26" t="s">
        <v>87</v>
      </c>
      <c r="B64" s="45">
        <v>8500</v>
      </c>
      <c r="C64" s="47">
        <v>5700</v>
      </c>
      <c r="D64" s="47">
        <v>5700</v>
      </c>
      <c r="E64" s="48">
        <v>710.1</v>
      </c>
      <c r="F64" s="48">
        <v>222.1</v>
      </c>
      <c r="G64" s="48">
        <v>222.1</v>
      </c>
      <c r="H64" s="16">
        <f t="shared" si="6"/>
        <v>4989.8999999999996</v>
      </c>
      <c r="I64" s="16">
        <f t="shared" si="7"/>
        <v>4989.8999999999996</v>
      </c>
      <c r="J64" s="84">
        <f t="shared" si="4"/>
        <v>3.8964912280701751E-2</v>
      </c>
      <c r="K64" s="84">
        <f t="shared" si="5"/>
        <v>3.8964912280701751E-2</v>
      </c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1:24" s="8" customFormat="1" x14ac:dyDescent="0.3">
      <c r="A65" s="26" t="s">
        <v>88</v>
      </c>
      <c r="B65" s="45">
        <v>6000</v>
      </c>
      <c r="C65" s="47">
        <v>6100</v>
      </c>
      <c r="D65" s="47">
        <v>6100</v>
      </c>
      <c r="E65" s="47">
        <v>729.35</v>
      </c>
      <c r="F65" s="47">
        <v>729.35</v>
      </c>
      <c r="G65" s="47">
        <v>680.13</v>
      </c>
      <c r="H65" s="16">
        <f t="shared" si="6"/>
        <v>5370.65</v>
      </c>
      <c r="I65" s="16">
        <f t="shared" si="7"/>
        <v>5370.65</v>
      </c>
      <c r="J65" s="84">
        <f t="shared" si="4"/>
        <v>0.1195655737704918</v>
      </c>
      <c r="K65" s="84">
        <f t="shared" si="5"/>
        <v>0.1195655737704918</v>
      </c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1:24" s="8" customFormat="1" x14ac:dyDescent="0.3">
      <c r="A66" s="26" t="s">
        <v>89</v>
      </c>
      <c r="B66" s="45">
        <v>2000</v>
      </c>
      <c r="C66" s="47">
        <v>2000</v>
      </c>
      <c r="D66" s="47">
        <v>2000</v>
      </c>
      <c r="E66" s="47">
        <v>348.18</v>
      </c>
      <c r="F66" s="47">
        <v>348.18</v>
      </c>
      <c r="G66" s="47">
        <v>348.18</v>
      </c>
      <c r="H66" s="16">
        <f t="shared" si="6"/>
        <v>1651.82</v>
      </c>
      <c r="I66" s="16">
        <f t="shared" si="7"/>
        <v>1651.82</v>
      </c>
      <c r="J66" s="84">
        <f t="shared" si="4"/>
        <v>0.17408999999999999</v>
      </c>
      <c r="K66" s="84">
        <f t="shared" si="5"/>
        <v>0.17408999999999999</v>
      </c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1:24" s="8" customFormat="1" x14ac:dyDescent="0.3">
      <c r="A67" s="26" t="s">
        <v>90</v>
      </c>
      <c r="B67" s="46">
        <v>0</v>
      </c>
      <c r="C67" s="47">
        <v>10</v>
      </c>
      <c r="D67" s="47">
        <v>10</v>
      </c>
      <c r="E67" s="47">
        <v>6.63</v>
      </c>
      <c r="F67" s="47">
        <v>6.63</v>
      </c>
      <c r="G67" s="47">
        <v>6.63</v>
      </c>
      <c r="H67" s="16">
        <f t="shared" si="6"/>
        <v>3.37</v>
      </c>
      <c r="I67" s="16">
        <f t="shared" si="7"/>
        <v>3.37</v>
      </c>
      <c r="J67" s="84">
        <f t="shared" si="4"/>
        <v>0.66300000000000003</v>
      </c>
      <c r="K67" s="84">
        <f t="shared" si="5"/>
        <v>0.66300000000000003</v>
      </c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1:24" s="8" customFormat="1" x14ac:dyDescent="0.3">
      <c r="A68" s="26" t="s">
        <v>91</v>
      </c>
      <c r="B68" s="45">
        <v>700</v>
      </c>
      <c r="C68" s="47">
        <v>700</v>
      </c>
      <c r="D68" s="47">
        <v>700</v>
      </c>
      <c r="E68" s="48">
        <v>0</v>
      </c>
      <c r="F68" s="48">
        <v>0</v>
      </c>
      <c r="G68" s="48">
        <v>0</v>
      </c>
      <c r="H68" s="16">
        <f t="shared" si="6"/>
        <v>700</v>
      </c>
      <c r="I68" s="16">
        <f t="shared" si="7"/>
        <v>700</v>
      </c>
      <c r="J68" s="84">
        <f t="shared" si="4"/>
        <v>0</v>
      </c>
      <c r="K68" s="84">
        <f t="shared" si="5"/>
        <v>0</v>
      </c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1:24" s="8" customFormat="1" x14ac:dyDescent="0.3">
      <c r="A69" s="26" t="s">
        <v>92</v>
      </c>
      <c r="B69" s="45">
        <v>500</v>
      </c>
      <c r="C69" s="47">
        <v>500</v>
      </c>
      <c r="D69" s="47">
        <v>500</v>
      </c>
      <c r="E69" s="48">
        <v>0</v>
      </c>
      <c r="F69" s="48">
        <v>0</v>
      </c>
      <c r="G69" s="48">
        <v>0</v>
      </c>
      <c r="H69" s="16">
        <f t="shared" si="6"/>
        <v>500</v>
      </c>
      <c r="I69" s="16">
        <f t="shared" si="7"/>
        <v>500</v>
      </c>
      <c r="J69" s="84">
        <f t="shared" si="4"/>
        <v>0</v>
      </c>
      <c r="K69" s="84">
        <f t="shared" si="5"/>
        <v>0</v>
      </c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1:24" s="8" customFormat="1" x14ac:dyDescent="0.3">
      <c r="A70" s="26" t="s">
        <v>93</v>
      </c>
      <c r="B70" s="45">
        <v>2004</v>
      </c>
      <c r="C70" s="47">
        <v>5449</v>
      </c>
      <c r="D70" s="47">
        <v>5449</v>
      </c>
      <c r="E70" s="47">
        <v>2284.6799999999998</v>
      </c>
      <c r="F70" s="47">
        <v>2284.6799999999998</v>
      </c>
      <c r="G70" s="47">
        <v>1010.31</v>
      </c>
      <c r="H70" s="16">
        <f t="shared" si="6"/>
        <v>3164.32</v>
      </c>
      <c r="I70" s="16">
        <f t="shared" si="7"/>
        <v>3164.32</v>
      </c>
      <c r="J70" s="84">
        <f t="shared" si="4"/>
        <v>0.41928427234354926</v>
      </c>
      <c r="K70" s="84">
        <f t="shared" si="5"/>
        <v>0.41928427234354926</v>
      </c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1:24" s="8" customFormat="1" x14ac:dyDescent="0.3">
      <c r="A71" s="26" t="s">
        <v>94</v>
      </c>
      <c r="B71" s="46">
        <v>0</v>
      </c>
      <c r="C71" s="47">
        <v>509</v>
      </c>
      <c r="D71" s="47">
        <v>509</v>
      </c>
      <c r="E71" s="47">
        <v>434.57</v>
      </c>
      <c r="F71" s="47">
        <v>434.57</v>
      </c>
      <c r="G71" s="47">
        <v>434.57</v>
      </c>
      <c r="H71" s="16">
        <f t="shared" si="6"/>
        <v>74.430000000000007</v>
      </c>
      <c r="I71" s="16">
        <f t="shared" si="7"/>
        <v>74.430000000000007</v>
      </c>
      <c r="J71" s="84">
        <f t="shared" si="4"/>
        <v>0.85377210216110022</v>
      </c>
      <c r="K71" s="84">
        <f t="shared" si="5"/>
        <v>0.85377210216110022</v>
      </c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1:24" s="8" customFormat="1" x14ac:dyDescent="0.3">
      <c r="A72" s="26" t="s">
        <v>95</v>
      </c>
      <c r="B72" s="46">
        <v>1000</v>
      </c>
      <c r="C72" s="47">
        <v>1850</v>
      </c>
      <c r="D72" s="47">
        <v>1600</v>
      </c>
      <c r="E72" s="47">
        <v>667.04</v>
      </c>
      <c r="F72" s="47">
        <v>613.54</v>
      </c>
      <c r="G72" s="48">
        <v>27.81</v>
      </c>
      <c r="H72" s="16">
        <f t="shared" si="6"/>
        <v>932.96</v>
      </c>
      <c r="I72" s="16">
        <f t="shared" si="7"/>
        <v>1182.96</v>
      </c>
      <c r="J72" s="84">
        <f t="shared" si="4"/>
        <v>0.38346249999999998</v>
      </c>
      <c r="K72" s="84">
        <f t="shared" si="5"/>
        <v>0.33164324324324324</v>
      </c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1:24" s="8" customFormat="1" x14ac:dyDescent="0.3">
      <c r="A73" s="26" t="s">
        <v>96</v>
      </c>
      <c r="B73" s="46">
        <v>0</v>
      </c>
      <c r="C73" s="47">
        <v>50</v>
      </c>
      <c r="D73" s="47">
        <v>50</v>
      </c>
      <c r="E73" s="48">
        <v>0</v>
      </c>
      <c r="F73" s="48">
        <v>0</v>
      </c>
      <c r="G73" s="48">
        <v>0</v>
      </c>
      <c r="H73" s="16">
        <f t="shared" si="6"/>
        <v>50</v>
      </c>
      <c r="I73" s="16">
        <f t="shared" si="7"/>
        <v>50</v>
      </c>
      <c r="J73" s="84">
        <f t="shared" ref="J73:J136" si="10">F73/D73</f>
        <v>0</v>
      </c>
      <c r="K73" s="84">
        <f t="shared" ref="K73:K136" si="11">F73/C73</f>
        <v>0</v>
      </c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1:24" s="8" customFormat="1" x14ac:dyDescent="0.3">
      <c r="A74" s="26" t="s">
        <v>97</v>
      </c>
      <c r="B74" s="45">
        <v>500</v>
      </c>
      <c r="C74" s="47">
        <v>535</v>
      </c>
      <c r="D74" s="47">
        <v>535</v>
      </c>
      <c r="E74" s="47">
        <v>196.44</v>
      </c>
      <c r="F74" s="47">
        <v>142.94</v>
      </c>
      <c r="G74" s="47">
        <v>142.94</v>
      </c>
      <c r="H74" s="16">
        <f t="shared" si="6"/>
        <v>338.56</v>
      </c>
      <c r="I74" s="16">
        <f t="shared" si="7"/>
        <v>338.56</v>
      </c>
      <c r="J74" s="84">
        <f t="shared" si="10"/>
        <v>0.26717757009345794</v>
      </c>
      <c r="K74" s="84">
        <f t="shared" si="11"/>
        <v>0.26717757009345794</v>
      </c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1:24" s="8" customFormat="1" x14ac:dyDescent="0.3">
      <c r="A75" s="26" t="s">
        <v>98</v>
      </c>
      <c r="B75" s="45">
        <v>2500</v>
      </c>
      <c r="C75" s="47">
        <v>2500</v>
      </c>
      <c r="D75" s="47">
        <v>2500</v>
      </c>
      <c r="E75" s="48">
        <v>0</v>
      </c>
      <c r="F75" s="48">
        <v>0</v>
      </c>
      <c r="G75" s="48">
        <v>0</v>
      </c>
      <c r="H75" s="16">
        <f t="shared" ref="H75:H102" si="12">D75-E75</f>
        <v>2500</v>
      </c>
      <c r="I75" s="16">
        <f t="shared" ref="I75:I92" si="13">C75-E75</f>
        <v>2500</v>
      </c>
      <c r="J75" s="84">
        <f t="shared" si="10"/>
        <v>0</v>
      </c>
      <c r="K75" s="84">
        <f t="shared" si="11"/>
        <v>0</v>
      </c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1:24" s="8" customFormat="1" x14ac:dyDescent="0.3">
      <c r="A76" s="26" t="s">
        <v>99</v>
      </c>
      <c r="B76" s="45">
        <v>490</v>
      </c>
      <c r="C76" s="47">
        <v>490</v>
      </c>
      <c r="D76" s="47">
        <v>490</v>
      </c>
      <c r="E76" s="47">
        <v>35.04</v>
      </c>
      <c r="F76" s="47">
        <v>35.04</v>
      </c>
      <c r="G76" s="47">
        <v>35.04</v>
      </c>
      <c r="H76" s="16">
        <f t="shared" si="12"/>
        <v>454.96</v>
      </c>
      <c r="I76" s="16">
        <f t="shared" si="13"/>
        <v>454.96</v>
      </c>
      <c r="J76" s="84">
        <f t="shared" si="10"/>
        <v>7.1510204081632653E-2</v>
      </c>
      <c r="K76" s="84">
        <f t="shared" si="11"/>
        <v>7.1510204081632653E-2</v>
      </c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1:24" s="8" customFormat="1" x14ac:dyDescent="0.3">
      <c r="A77" s="26" t="s">
        <v>100</v>
      </c>
      <c r="B77" s="45">
        <v>59000</v>
      </c>
      <c r="C77" s="47">
        <v>50939</v>
      </c>
      <c r="D77" s="47">
        <v>40939</v>
      </c>
      <c r="E77" s="48">
        <v>805.39</v>
      </c>
      <c r="F77" s="48">
        <v>677.05000000000007</v>
      </c>
      <c r="G77" s="48">
        <v>489.37</v>
      </c>
      <c r="H77" s="16">
        <f t="shared" si="12"/>
        <v>40133.61</v>
      </c>
      <c r="I77" s="16">
        <f t="shared" si="13"/>
        <v>50133.61</v>
      </c>
      <c r="J77" s="84">
        <f t="shared" si="10"/>
        <v>1.6538019980947265E-2</v>
      </c>
      <c r="K77" s="84">
        <f t="shared" si="11"/>
        <v>1.3291387738275193E-2</v>
      </c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1:24" s="8" customFormat="1" x14ac:dyDescent="0.3">
      <c r="A78" s="26" t="s">
        <v>101</v>
      </c>
      <c r="B78" s="45">
        <v>3000</v>
      </c>
      <c r="C78" s="47">
        <v>3410</v>
      </c>
      <c r="D78" s="47">
        <v>3410</v>
      </c>
      <c r="E78" s="47">
        <v>301.53999999999996</v>
      </c>
      <c r="F78" s="47">
        <v>116.43</v>
      </c>
      <c r="G78" s="47">
        <v>116.43</v>
      </c>
      <c r="H78" s="16">
        <f t="shared" si="12"/>
        <v>3108.46</v>
      </c>
      <c r="I78" s="16">
        <f t="shared" si="13"/>
        <v>3108.46</v>
      </c>
      <c r="J78" s="84">
        <f t="shared" si="10"/>
        <v>3.4143695014662759E-2</v>
      </c>
      <c r="K78" s="84">
        <f t="shared" si="11"/>
        <v>3.4143695014662759E-2</v>
      </c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1:24" s="8" customFormat="1" x14ac:dyDescent="0.3">
      <c r="A79" s="26" t="s">
        <v>102</v>
      </c>
      <c r="B79" s="45">
        <v>1500</v>
      </c>
      <c r="C79" s="47">
        <v>2030</v>
      </c>
      <c r="D79" s="47">
        <v>2030</v>
      </c>
      <c r="E79" s="47">
        <v>633.12</v>
      </c>
      <c r="F79" s="47">
        <v>633.12</v>
      </c>
      <c r="G79" s="47">
        <v>187.27</v>
      </c>
      <c r="H79" s="16">
        <f t="shared" si="12"/>
        <v>1396.88</v>
      </c>
      <c r="I79" s="16">
        <f t="shared" si="13"/>
        <v>1396.88</v>
      </c>
      <c r="J79" s="84">
        <f t="shared" si="10"/>
        <v>0.31188177339901479</v>
      </c>
      <c r="K79" s="84">
        <f t="shared" si="11"/>
        <v>0.31188177339901479</v>
      </c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1:24" s="8" customFormat="1" x14ac:dyDescent="0.3">
      <c r="A80" s="26" t="s">
        <v>103</v>
      </c>
      <c r="B80" s="45">
        <v>8004</v>
      </c>
      <c r="C80" s="47">
        <v>11404</v>
      </c>
      <c r="D80" s="47">
        <v>11404</v>
      </c>
      <c r="E80" s="47">
        <v>3831.9500000000003</v>
      </c>
      <c r="F80" s="47">
        <v>3831.9500000000003</v>
      </c>
      <c r="G80" s="47">
        <v>2713.8</v>
      </c>
      <c r="H80" s="16">
        <f t="shared" si="12"/>
        <v>7572.0499999999993</v>
      </c>
      <c r="I80" s="16">
        <f t="shared" si="13"/>
        <v>7572.0499999999993</v>
      </c>
      <c r="J80" s="84">
        <f t="shared" si="10"/>
        <v>0.33601806383725014</v>
      </c>
      <c r="K80" s="84">
        <f t="shared" si="11"/>
        <v>0.33601806383725014</v>
      </c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1:24" s="8" customFormat="1" x14ac:dyDescent="0.3">
      <c r="A81" s="26" t="s">
        <v>104</v>
      </c>
      <c r="B81" s="45">
        <v>19500</v>
      </c>
      <c r="C81" s="47">
        <v>18111</v>
      </c>
      <c r="D81" s="47">
        <v>14611</v>
      </c>
      <c r="E81" s="48">
        <v>1890.2</v>
      </c>
      <c r="F81" s="48">
        <v>1884.42</v>
      </c>
      <c r="G81" s="48">
        <v>1161.3699999999999</v>
      </c>
      <c r="H81" s="16">
        <f t="shared" si="12"/>
        <v>12720.8</v>
      </c>
      <c r="I81" s="16">
        <f t="shared" si="13"/>
        <v>16220.8</v>
      </c>
      <c r="J81" s="84">
        <f t="shared" si="10"/>
        <v>0.12897269180754226</v>
      </c>
      <c r="K81" s="84">
        <f t="shared" si="11"/>
        <v>0.10404836839489813</v>
      </c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1:24" s="8" customFormat="1" x14ac:dyDescent="0.3">
      <c r="A82" s="26" t="s">
        <v>105</v>
      </c>
      <c r="B82" s="46">
        <v>0</v>
      </c>
      <c r="C82" s="47">
        <v>190</v>
      </c>
      <c r="D82" s="47">
        <v>190</v>
      </c>
      <c r="E82" s="47">
        <v>123</v>
      </c>
      <c r="F82" s="47">
        <v>123</v>
      </c>
      <c r="G82" s="47">
        <v>64.150000000000006</v>
      </c>
      <c r="H82" s="16">
        <f t="shared" si="12"/>
        <v>67</v>
      </c>
      <c r="I82" s="16">
        <f t="shared" si="13"/>
        <v>67</v>
      </c>
      <c r="J82" s="84">
        <f t="shared" si="10"/>
        <v>0.64736842105263159</v>
      </c>
      <c r="K82" s="84">
        <f t="shared" si="11"/>
        <v>0.64736842105263159</v>
      </c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1:24" s="8" customFormat="1" x14ac:dyDescent="0.3">
      <c r="A83" s="26" t="s">
        <v>106</v>
      </c>
      <c r="B83" s="45">
        <v>1500</v>
      </c>
      <c r="C83" s="47">
        <v>7289</v>
      </c>
      <c r="D83" s="47">
        <v>7289</v>
      </c>
      <c r="E83" s="47">
        <v>2656.47</v>
      </c>
      <c r="F83" s="47">
        <v>2656.47</v>
      </c>
      <c r="G83" s="47">
        <v>1526.5500000000002</v>
      </c>
      <c r="H83" s="16">
        <f t="shared" si="12"/>
        <v>4632.5300000000007</v>
      </c>
      <c r="I83" s="16">
        <f t="shared" si="13"/>
        <v>4632.5300000000007</v>
      </c>
      <c r="J83" s="84">
        <f t="shared" si="10"/>
        <v>0.36444916998216487</v>
      </c>
      <c r="K83" s="84">
        <f t="shared" si="11"/>
        <v>0.36444916998216487</v>
      </c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1:24" s="8" customFormat="1" x14ac:dyDescent="0.3">
      <c r="A84" s="26" t="s">
        <v>107</v>
      </c>
      <c r="B84" s="45">
        <v>3500</v>
      </c>
      <c r="C84" s="47">
        <v>7000</v>
      </c>
      <c r="D84" s="47">
        <v>7000</v>
      </c>
      <c r="E84" s="47">
        <v>3787.21</v>
      </c>
      <c r="F84" s="47">
        <v>3059.6</v>
      </c>
      <c r="G84" s="47">
        <v>1574.78</v>
      </c>
      <c r="H84" s="16">
        <f t="shared" si="12"/>
        <v>3212.79</v>
      </c>
      <c r="I84" s="16">
        <f t="shared" si="13"/>
        <v>3212.79</v>
      </c>
      <c r="J84" s="84">
        <f t="shared" si="10"/>
        <v>0.4370857142857143</v>
      </c>
      <c r="K84" s="84">
        <f t="shared" si="11"/>
        <v>0.4370857142857143</v>
      </c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1:24" s="8" customFormat="1" x14ac:dyDescent="0.3">
      <c r="A85" s="26" t="s">
        <v>108</v>
      </c>
      <c r="B85" s="46">
        <v>0</v>
      </c>
      <c r="C85" s="47">
        <v>2672</v>
      </c>
      <c r="D85" s="47">
        <v>2672</v>
      </c>
      <c r="E85" s="47">
        <v>2507.8900000000003</v>
      </c>
      <c r="F85" s="47">
        <v>2507.8900000000003</v>
      </c>
      <c r="G85" s="47">
        <v>2507.8900000000003</v>
      </c>
      <c r="H85" s="16">
        <f t="shared" si="12"/>
        <v>164.10999999999967</v>
      </c>
      <c r="I85" s="16">
        <f t="shared" si="13"/>
        <v>164.10999999999967</v>
      </c>
      <c r="J85" s="84">
        <f t="shared" si="10"/>
        <v>0.9385815868263474</v>
      </c>
      <c r="K85" s="84">
        <f t="shared" si="11"/>
        <v>0.9385815868263474</v>
      </c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1:24" s="8" customFormat="1" x14ac:dyDescent="0.3">
      <c r="A86" s="26" t="s">
        <v>109</v>
      </c>
      <c r="B86" s="46">
        <v>0</v>
      </c>
      <c r="C86" s="47">
        <v>23</v>
      </c>
      <c r="D86" s="47">
        <v>23</v>
      </c>
      <c r="E86" s="47">
        <v>22.1</v>
      </c>
      <c r="F86" s="47">
        <v>22.1</v>
      </c>
      <c r="G86" s="47">
        <v>22.1</v>
      </c>
      <c r="H86" s="16">
        <f t="shared" si="12"/>
        <v>0.89999999999999858</v>
      </c>
      <c r="I86" s="16">
        <f t="shared" si="13"/>
        <v>0.89999999999999858</v>
      </c>
      <c r="J86" s="84">
        <f t="shared" si="10"/>
        <v>0.96086956521739142</v>
      </c>
      <c r="K86" s="84">
        <f t="shared" si="11"/>
        <v>0.96086956521739142</v>
      </c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1:24" s="8" customFormat="1" x14ac:dyDescent="0.3">
      <c r="A87" s="26" t="s">
        <v>110</v>
      </c>
      <c r="B87" s="46">
        <v>0</v>
      </c>
      <c r="C87" s="47">
        <v>10</v>
      </c>
      <c r="D87" s="47">
        <v>10</v>
      </c>
      <c r="E87" s="47">
        <v>10</v>
      </c>
      <c r="F87" s="47">
        <v>10</v>
      </c>
      <c r="G87" s="47">
        <v>10</v>
      </c>
      <c r="H87" s="16">
        <f t="shared" si="12"/>
        <v>0</v>
      </c>
      <c r="I87" s="16">
        <f t="shared" si="13"/>
        <v>0</v>
      </c>
      <c r="J87" s="84">
        <f t="shared" si="10"/>
        <v>1</v>
      </c>
      <c r="K87" s="84">
        <f t="shared" si="11"/>
        <v>1</v>
      </c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1:24" s="8" customFormat="1" x14ac:dyDescent="0.3">
      <c r="A88" s="26" t="s">
        <v>111</v>
      </c>
      <c r="B88" s="46">
        <v>0</v>
      </c>
      <c r="C88" s="47">
        <v>17</v>
      </c>
      <c r="D88" s="47">
        <v>17</v>
      </c>
      <c r="E88" s="47">
        <v>16.059999999999999</v>
      </c>
      <c r="F88" s="47">
        <v>16.059999999999999</v>
      </c>
      <c r="G88" s="47">
        <v>16.059999999999999</v>
      </c>
      <c r="H88" s="16">
        <f t="shared" si="12"/>
        <v>0.94000000000000128</v>
      </c>
      <c r="I88" s="16">
        <f t="shared" si="13"/>
        <v>0.94000000000000128</v>
      </c>
      <c r="J88" s="84">
        <f t="shared" si="10"/>
        <v>0.94470588235294106</v>
      </c>
      <c r="K88" s="84">
        <f t="shared" si="11"/>
        <v>0.94470588235294106</v>
      </c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1:24" s="8" customFormat="1" x14ac:dyDescent="0.3">
      <c r="A89" s="26" t="s">
        <v>112</v>
      </c>
      <c r="B89" s="46">
        <v>0</v>
      </c>
      <c r="C89" s="47">
        <v>69</v>
      </c>
      <c r="D89" s="47">
        <v>69</v>
      </c>
      <c r="E89" s="47">
        <v>68.7</v>
      </c>
      <c r="F89" s="47">
        <v>68.7</v>
      </c>
      <c r="G89" s="47">
        <v>68.7</v>
      </c>
      <c r="H89" s="16">
        <f t="shared" si="12"/>
        <v>0.29999999999999716</v>
      </c>
      <c r="I89" s="16">
        <f t="shared" si="13"/>
        <v>0.29999999999999716</v>
      </c>
      <c r="J89" s="84">
        <f t="shared" si="10"/>
        <v>0.9956521739130435</v>
      </c>
      <c r="K89" s="84">
        <f t="shared" si="11"/>
        <v>0.9956521739130435</v>
      </c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1:24" s="8" customFormat="1" x14ac:dyDescent="0.3">
      <c r="A90" s="26" t="s">
        <v>113</v>
      </c>
      <c r="B90" s="46">
        <v>0</v>
      </c>
      <c r="C90" s="47">
        <v>228</v>
      </c>
      <c r="D90" s="47">
        <v>228</v>
      </c>
      <c r="E90" s="47">
        <v>226.94000000000003</v>
      </c>
      <c r="F90" s="47">
        <v>226.94000000000003</v>
      </c>
      <c r="G90" s="47">
        <v>226.94000000000003</v>
      </c>
      <c r="H90" s="16">
        <f t="shared" si="12"/>
        <v>1.0599999999999739</v>
      </c>
      <c r="I90" s="16">
        <f t="shared" si="13"/>
        <v>1.0599999999999739</v>
      </c>
      <c r="J90" s="84">
        <f t="shared" si="10"/>
        <v>0.99535087719298254</v>
      </c>
      <c r="K90" s="84">
        <f t="shared" si="11"/>
        <v>0.99535087719298254</v>
      </c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1:24" s="8" customFormat="1" x14ac:dyDescent="0.3">
      <c r="A91" s="26" t="s">
        <v>114</v>
      </c>
      <c r="B91" s="46">
        <v>0</v>
      </c>
      <c r="C91" s="47">
        <v>69</v>
      </c>
      <c r="D91" s="47">
        <v>69</v>
      </c>
      <c r="E91" s="47">
        <v>68.58</v>
      </c>
      <c r="F91" s="47">
        <v>68.58</v>
      </c>
      <c r="G91" s="47">
        <v>68.58</v>
      </c>
      <c r="H91" s="16">
        <f t="shared" si="12"/>
        <v>0.42000000000000171</v>
      </c>
      <c r="I91" s="16">
        <f t="shared" si="13"/>
        <v>0.42000000000000171</v>
      </c>
      <c r="J91" s="84">
        <f t="shared" si="10"/>
        <v>0.99391304347826082</v>
      </c>
      <c r="K91" s="84">
        <f t="shared" si="11"/>
        <v>0.99391304347826082</v>
      </c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1:24" s="8" customFormat="1" x14ac:dyDescent="0.3">
      <c r="A92" s="26" t="s">
        <v>115</v>
      </c>
      <c r="B92" s="46">
        <v>0</v>
      </c>
      <c r="C92" s="47">
        <v>52</v>
      </c>
      <c r="D92" s="47">
        <v>52</v>
      </c>
      <c r="E92" s="47">
        <v>51.28</v>
      </c>
      <c r="F92" s="47">
        <v>51.28</v>
      </c>
      <c r="G92" s="47">
        <v>51.28</v>
      </c>
      <c r="H92" s="16">
        <f t="shared" si="12"/>
        <v>0.71999999999999886</v>
      </c>
      <c r="I92" s="16">
        <f t="shared" si="13"/>
        <v>0.71999999999999886</v>
      </c>
      <c r="J92" s="85">
        <f t="shared" si="10"/>
        <v>0.98615384615384616</v>
      </c>
      <c r="K92" s="85">
        <f t="shared" si="11"/>
        <v>0.98615384615384616</v>
      </c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1:24" s="8" customFormat="1" x14ac:dyDescent="0.3">
      <c r="A93" s="22" t="s">
        <v>45</v>
      </c>
      <c r="B93" s="17">
        <f>SUM(B94:B98)</f>
        <v>0</v>
      </c>
      <c r="C93" s="17">
        <f t="shared" ref="C93:G93" si="14">SUM(C94:C98)</f>
        <v>4920</v>
      </c>
      <c r="D93" s="17">
        <f t="shared" si="14"/>
        <v>4920</v>
      </c>
      <c r="E93" s="17">
        <f t="shared" si="14"/>
        <v>3806.19</v>
      </c>
      <c r="F93" s="17">
        <f t="shared" si="14"/>
        <v>3806.19</v>
      </c>
      <c r="G93" s="17">
        <f t="shared" si="14"/>
        <v>697.83999999999992</v>
      </c>
      <c r="H93" s="17">
        <f>SUM(H94:H98)</f>
        <v>1113.81</v>
      </c>
      <c r="I93" s="17">
        <f>SUM(I94:I98)</f>
        <v>1113.81</v>
      </c>
      <c r="J93" s="9">
        <f t="shared" si="10"/>
        <v>0.77361585365853658</v>
      </c>
      <c r="K93" s="9">
        <f t="shared" si="11"/>
        <v>0.77361585365853658</v>
      </c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1:24" s="8" customFormat="1" x14ac:dyDescent="0.3">
      <c r="A94" s="26" t="s">
        <v>116</v>
      </c>
      <c r="B94" s="42">
        <v>0</v>
      </c>
      <c r="C94" s="49">
        <v>3550</v>
      </c>
      <c r="D94" s="49">
        <v>3550</v>
      </c>
      <c r="E94" s="49">
        <v>3143.54</v>
      </c>
      <c r="F94" s="49">
        <v>3143.54</v>
      </c>
      <c r="G94" s="50">
        <v>35.19</v>
      </c>
      <c r="H94" s="16">
        <f t="shared" si="12"/>
        <v>406.46000000000004</v>
      </c>
      <c r="I94" s="16">
        <f>C94-E94</f>
        <v>406.46000000000004</v>
      </c>
      <c r="J94" s="83">
        <f t="shared" si="10"/>
        <v>0.88550422535211271</v>
      </c>
      <c r="K94" s="83">
        <f t="shared" si="11"/>
        <v>0.88550422535211271</v>
      </c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1:24" s="8" customFormat="1" x14ac:dyDescent="0.3">
      <c r="A95" s="26" t="s">
        <v>117</v>
      </c>
      <c r="B95" s="42">
        <v>0</v>
      </c>
      <c r="C95" s="49">
        <v>50</v>
      </c>
      <c r="D95" s="49">
        <v>50</v>
      </c>
      <c r="E95" s="49">
        <v>31.98</v>
      </c>
      <c r="F95" s="49">
        <v>31.98</v>
      </c>
      <c r="G95" s="49">
        <v>31.98</v>
      </c>
      <c r="H95" s="16">
        <f t="shared" si="12"/>
        <v>18.02</v>
      </c>
      <c r="I95" s="16">
        <f t="shared" ref="I95:I98" si="15">C95-E95</f>
        <v>18.02</v>
      </c>
      <c r="J95" s="84">
        <f t="shared" si="10"/>
        <v>0.63960000000000006</v>
      </c>
      <c r="K95" s="84">
        <f t="shared" si="11"/>
        <v>0.63960000000000006</v>
      </c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1:24" s="8" customFormat="1" x14ac:dyDescent="0.3">
      <c r="A96" s="26" t="s">
        <v>118</v>
      </c>
      <c r="B96" s="42">
        <v>0</v>
      </c>
      <c r="C96" s="49">
        <v>155</v>
      </c>
      <c r="D96" s="49">
        <v>155</v>
      </c>
      <c r="E96" s="49">
        <v>152.47999999999999</v>
      </c>
      <c r="F96" s="49">
        <v>152.47999999999999</v>
      </c>
      <c r="G96" s="49">
        <v>152.47999999999999</v>
      </c>
      <c r="H96" s="16">
        <f t="shared" si="12"/>
        <v>2.5200000000000102</v>
      </c>
      <c r="I96" s="16">
        <f t="shared" si="15"/>
        <v>2.5200000000000102</v>
      </c>
      <c r="J96" s="84">
        <f t="shared" si="10"/>
        <v>0.9837419354838709</v>
      </c>
      <c r="K96" s="84">
        <f t="shared" si="11"/>
        <v>0.9837419354838709</v>
      </c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  <row r="97" spans="1:24" s="8" customFormat="1" x14ac:dyDescent="0.3">
      <c r="A97" s="26" t="s">
        <v>119</v>
      </c>
      <c r="B97" s="42">
        <v>0</v>
      </c>
      <c r="C97" s="49">
        <v>200</v>
      </c>
      <c r="D97" s="49">
        <v>200</v>
      </c>
      <c r="E97" s="49">
        <v>115.81</v>
      </c>
      <c r="F97" s="49">
        <v>115.81</v>
      </c>
      <c r="G97" s="49">
        <v>115.81</v>
      </c>
      <c r="H97" s="16">
        <f t="shared" si="12"/>
        <v>84.19</v>
      </c>
      <c r="I97" s="16">
        <f t="shared" si="15"/>
        <v>84.19</v>
      </c>
      <c r="J97" s="84">
        <f t="shared" si="10"/>
        <v>0.57905000000000006</v>
      </c>
      <c r="K97" s="84">
        <f t="shared" si="11"/>
        <v>0.57905000000000006</v>
      </c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</row>
    <row r="98" spans="1:24" s="8" customFormat="1" x14ac:dyDescent="0.3">
      <c r="A98" s="26" t="s">
        <v>120</v>
      </c>
      <c r="B98" s="42">
        <v>0</v>
      </c>
      <c r="C98" s="49">
        <v>965</v>
      </c>
      <c r="D98" s="49">
        <v>965</v>
      </c>
      <c r="E98" s="49">
        <v>362.38</v>
      </c>
      <c r="F98" s="49">
        <v>362.38</v>
      </c>
      <c r="G98" s="49">
        <v>362.38</v>
      </c>
      <c r="H98" s="16">
        <f t="shared" si="12"/>
        <v>602.62</v>
      </c>
      <c r="I98" s="16">
        <f t="shared" si="15"/>
        <v>602.62</v>
      </c>
      <c r="J98" s="85">
        <f t="shared" si="10"/>
        <v>0.37552331606217615</v>
      </c>
      <c r="K98" s="85">
        <f t="shared" si="11"/>
        <v>0.37552331606217615</v>
      </c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</row>
    <row r="99" spans="1:24" s="8" customFormat="1" x14ac:dyDescent="0.3">
      <c r="A99" s="22" t="s">
        <v>40</v>
      </c>
      <c r="B99" s="17">
        <f>SUM(B100:B103)</f>
        <v>121300</v>
      </c>
      <c r="C99" s="17">
        <f t="shared" ref="C99:I99" si="16">SUM(C100:C103)</f>
        <v>34406</v>
      </c>
      <c r="D99" s="17">
        <f t="shared" si="16"/>
        <v>34406</v>
      </c>
      <c r="E99" s="17">
        <f t="shared" si="16"/>
        <v>3243</v>
      </c>
      <c r="F99" s="17">
        <f t="shared" si="16"/>
        <v>1300</v>
      </c>
      <c r="G99" s="17">
        <f t="shared" si="16"/>
        <v>1300</v>
      </c>
      <c r="H99" s="17">
        <f t="shared" si="16"/>
        <v>31163</v>
      </c>
      <c r="I99" s="17">
        <f t="shared" si="16"/>
        <v>31163</v>
      </c>
      <c r="J99" s="9">
        <f t="shared" si="10"/>
        <v>3.7784107423123874E-2</v>
      </c>
      <c r="K99" s="9">
        <f t="shared" si="11"/>
        <v>3.7784107423123874E-2</v>
      </c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</row>
    <row r="100" spans="1:24" s="8" customFormat="1" x14ac:dyDescent="0.3">
      <c r="A100" s="31" t="s">
        <v>122</v>
      </c>
      <c r="B100" s="55">
        <v>50000</v>
      </c>
      <c r="C100" s="55">
        <v>0</v>
      </c>
      <c r="D100" s="55">
        <v>0</v>
      </c>
      <c r="E100" s="40">
        <v>0</v>
      </c>
      <c r="F100" s="40">
        <v>0</v>
      </c>
      <c r="G100" s="40">
        <v>0</v>
      </c>
      <c r="H100" s="32">
        <f t="shared" si="12"/>
        <v>0</v>
      </c>
      <c r="I100" s="16">
        <f>C100-E100</f>
        <v>0</v>
      </c>
      <c r="J100" s="83">
        <v>0</v>
      </c>
      <c r="K100" s="83">
        <v>0</v>
      </c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</row>
    <row r="101" spans="1:24" s="8" customFormat="1" x14ac:dyDescent="0.3">
      <c r="A101" s="26" t="s">
        <v>123</v>
      </c>
      <c r="B101" s="51">
        <v>28500</v>
      </c>
      <c r="C101" s="51">
        <v>13428</v>
      </c>
      <c r="D101" s="51">
        <v>13428</v>
      </c>
      <c r="E101" s="52">
        <v>1943</v>
      </c>
      <c r="F101" s="52">
        <v>0</v>
      </c>
      <c r="G101" s="52">
        <v>0</v>
      </c>
      <c r="H101" s="16">
        <f t="shared" si="12"/>
        <v>11485</v>
      </c>
      <c r="I101" s="16">
        <f t="shared" ref="I101:I102" si="17">C101-E101</f>
        <v>11485</v>
      </c>
      <c r="J101" s="84">
        <f t="shared" si="10"/>
        <v>0</v>
      </c>
      <c r="K101" s="84">
        <f t="shared" si="11"/>
        <v>0</v>
      </c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</row>
    <row r="102" spans="1:24" s="8" customFormat="1" x14ac:dyDescent="0.3">
      <c r="A102" s="26" t="s">
        <v>124</v>
      </c>
      <c r="B102" s="51">
        <v>42800</v>
      </c>
      <c r="C102" s="51">
        <v>19678</v>
      </c>
      <c r="D102" s="51">
        <v>19678</v>
      </c>
      <c r="E102" s="52">
        <v>0</v>
      </c>
      <c r="F102" s="52">
        <v>0</v>
      </c>
      <c r="G102" s="52">
        <v>0</v>
      </c>
      <c r="H102" s="16">
        <f t="shared" si="12"/>
        <v>19678</v>
      </c>
      <c r="I102" s="16">
        <f t="shared" si="17"/>
        <v>19678</v>
      </c>
      <c r="J102" s="84">
        <f t="shared" si="10"/>
        <v>0</v>
      </c>
      <c r="K102" s="84">
        <f t="shared" si="11"/>
        <v>0</v>
      </c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</row>
    <row r="103" spans="1:24" s="8" customFormat="1" x14ac:dyDescent="0.3">
      <c r="A103" s="33" t="s">
        <v>141</v>
      </c>
      <c r="B103" s="54">
        <v>0</v>
      </c>
      <c r="C103" s="53">
        <v>1300</v>
      </c>
      <c r="D103" s="53">
        <v>1300</v>
      </c>
      <c r="E103" s="53">
        <v>1300</v>
      </c>
      <c r="F103" s="53">
        <v>1300</v>
      </c>
      <c r="G103" s="54">
        <v>1300</v>
      </c>
      <c r="H103" s="18"/>
      <c r="I103" s="16"/>
      <c r="J103" s="85">
        <f t="shared" si="10"/>
        <v>1</v>
      </c>
      <c r="K103" s="85">
        <f t="shared" si="11"/>
        <v>1</v>
      </c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</row>
    <row r="104" spans="1:24" x14ac:dyDescent="0.3">
      <c r="A104" s="23" t="s">
        <v>41</v>
      </c>
      <c r="B104" s="14">
        <f>B105+B115+B128+B132+B137+B139+B142</f>
        <v>17904806</v>
      </c>
      <c r="C104" s="14">
        <f t="shared" ref="C104:I104" si="18">C105+C115+C128+C132+C137+C139+C142</f>
        <v>18829872</v>
      </c>
      <c r="D104" s="14">
        <f t="shared" si="18"/>
        <v>17367033</v>
      </c>
      <c r="E104" s="14">
        <f t="shared" si="18"/>
        <v>6826304.3399999999</v>
      </c>
      <c r="F104" s="14">
        <f t="shared" si="18"/>
        <v>2641230.21</v>
      </c>
      <c r="G104" s="14">
        <f t="shared" si="18"/>
        <v>1978908.3100000003</v>
      </c>
      <c r="H104" s="14">
        <f t="shared" si="18"/>
        <v>10540230.700000001</v>
      </c>
      <c r="I104" s="14">
        <f t="shared" si="18"/>
        <v>12003069.700000001</v>
      </c>
      <c r="J104" s="6">
        <f>F104/D104</f>
        <v>0.15208298446833146</v>
      </c>
      <c r="K104" s="6">
        <f>F104/C104</f>
        <v>0.14026809157279455</v>
      </c>
      <c r="L104" s="87"/>
      <c r="M104" s="87"/>
    </row>
    <row r="105" spans="1:24" s="11" customFormat="1" x14ac:dyDescent="0.3">
      <c r="A105" s="22" t="s">
        <v>26</v>
      </c>
      <c r="B105" s="17">
        <f>SUM(B106:B114)</f>
        <v>913096</v>
      </c>
      <c r="C105" s="17">
        <f>SUM(C106:C114)</f>
        <v>953999</v>
      </c>
      <c r="D105" s="17">
        <f t="shared" ref="D105:I105" si="19">SUM(D106:D114)</f>
        <v>649642</v>
      </c>
      <c r="E105" s="17">
        <f t="shared" si="19"/>
        <v>459097.46</v>
      </c>
      <c r="F105" s="17">
        <f t="shared" si="19"/>
        <v>459097.46</v>
      </c>
      <c r="G105" s="17">
        <f t="shared" si="19"/>
        <v>250033.83000000002</v>
      </c>
      <c r="H105" s="17">
        <f>SUM(H106:H114)</f>
        <v>190544.53999999998</v>
      </c>
      <c r="I105" s="17">
        <f t="shared" si="19"/>
        <v>494901.54</v>
      </c>
      <c r="J105" s="9">
        <f t="shared" si="10"/>
        <v>0.70669300938055113</v>
      </c>
      <c r="K105" s="9">
        <f t="shared" si="11"/>
        <v>0.48123473923976862</v>
      </c>
      <c r="L105" s="88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</row>
    <row r="106" spans="1:24" x14ac:dyDescent="0.3">
      <c r="A106" s="26" t="s">
        <v>125</v>
      </c>
      <c r="B106" s="56">
        <v>770400</v>
      </c>
      <c r="C106" s="58">
        <v>743857</v>
      </c>
      <c r="D106" s="58">
        <v>487057</v>
      </c>
      <c r="E106" s="58">
        <v>341046.68</v>
      </c>
      <c r="F106" s="58">
        <v>341046.68</v>
      </c>
      <c r="G106" s="58">
        <v>191415.83000000002</v>
      </c>
      <c r="H106" s="16">
        <f t="shared" ref="H106:H144" si="20">D106-E106</f>
        <v>146010.32</v>
      </c>
      <c r="I106" s="16">
        <f>C106-E106</f>
        <v>402810.32</v>
      </c>
      <c r="J106" s="83">
        <f t="shared" si="10"/>
        <v>0.70021923512032469</v>
      </c>
      <c r="K106" s="83">
        <f t="shared" si="11"/>
        <v>0.45848419790362932</v>
      </c>
    </row>
    <row r="107" spans="1:24" x14ac:dyDescent="0.3">
      <c r="A107" s="26" t="s">
        <v>126</v>
      </c>
      <c r="B107" s="56">
        <v>16500</v>
      </c>
      <c r="C107" s="58">
        <v>16500</v>
      </c>
      <c r="D107" s="58">
        <v>11002</v>
      </c>
      <c r="E107" s="58">
        <v>4441.32</v>
      </c>
      <c r="F107" s="58">
        <v>4441.32</v>
      </c>
      <c r="G107" s="58">
        <v>3609.23</v>
      </c>
      <c r="H107" s="16">
        <f t="shared" si="20"/>
        <v>6560.68</v>
      </c>
      <c r="I107" s="16">
        <f t="shared" ref="I107:I144" si="21">C107-E107</f>
        <v>12058.68</v>
      </c>
      <c r="J107" s="84">
        <f t="shared" si="10"/>
        <v>0.40368296673332121</v>
      </c>
      <c r="K107" s="84">
        <f t="shared" si="11"/>
        <v>0.26917090909090907</v>
      </c>
    </row>
    <row r="108" spans="1:24" x14ac:dyDescent="0.3">
      <c r="A108" s="26" t="s">
        <v>127</v>
      </c>
      <c r="B108" s="56">
        <v>96149</v>
      </c>
      <c r="C108" s="58">
        <v>96149</v>
      </c>
      <c r="D108" s="58">
        <v>64102</v>
      </c>
      <c r="E108" s="58">
        <v>44834.19</v>
      </c>
      <c r="F108" s="58">
        <v>44834.19</v>
      </c>
      <c r="G108" s="58">
        <v>14023.41</v>
      </c>
      <c r="H108" s="16">
        <f t="shared" si="20"/>
        <v>19267.809999999998</v>
      </c>
      <c r="I108" s="16">
        <f t="shared" si="21"/>
        <v>51314.81</v>
      </c>
      <c r="J108" s="84">
        <f t="shared" si="10"/>
        <v>0.69941951889176623</v>
      </c>
      <c r="K108" s="84">
        <f t="shared" si="11"/>
        <v>0.46629907747350469</v>
      </c>
    </row>
    <row r="109" spans="1:24" x14ac:dyDescent="0.3">
      <c r="A109" s="26" t="s">
        <v>128</v>
      </c>
      <c r="B109" s="56">
        <v>11556</v>
      </c>
      <c r="C109" s="58">
        <v>11556</v>
      </c>
      <c r="D109" s="58">
        <v>7704</v>
      </c>
      <c r="E109" s="58">
        <v>5384.2</v>
      </c>
      <c r="F109" s="58">
        <v>5384.2</v>
      </c>
      <c r="G109" s="58">
        <v>1717.15</v>
      </c>
      <c r="H109" s="16">
        <f t="shared" si="20"/>
        <v>2319.8000000000002</v>
      </c>
      <c r="I109" s="16">
        <f t="shared" si="21"/>
        <v>6171.8</v>
      </c>
      <c r="J109" s="84">
        <f t="shared" si="10"/>
        <v>0.69888369678089302</v>
      </c>
      <c r="K109" s="84">
        <f t="shared" si="11"/>
        <v>0.46592246452059533</v>
      </c>
    </row>
    <row r="110" spans="1:24" x14ac:dyDescent="0.3">
      <c r="A110" s="26" t="s">
        <v>129</v>
      </c>
      <c r="B110" s="56">
        <v>16179</v>
      </c>
      <c r="C110" s="58">
        <v>16179</v>
      </c>
      <c r="D110" s="58">
        <v>10787</v>
      </c>
      <c r="E110" s="58">
        <v>7537.88</v>
      </c>
      <c r="F110" s="58">
        <v>7537.88</v>
      </c>
      <c r="G110" s="58">
        <v>1767.71</v>
      </c>
      <c r="H110" s="16">
        <f t="shared" si="20"/>
        <v>3249.12</v>
      </c>
      <c r="I110" s="16">
        <f t="shared" si="21"/>
        <v>8641.119999999999</v>
      </c>
      <c r="J110" s="84">
        <f t="shared" si="10"/>
        <v>0.6987929915639195</v>
      </c>
      <c r="K110" s="84">
        <f t="shared" si="11"/>
        <v>0.46590518573459422</v>
      </c>
    </row>
    <row r="111" spans="1:24" x14ac:dyDescent="0.3">
      <c r="A111" s="26" t="s">
        <v>130</v>
      </c>
      <c r="B111" s="56">
        <v>2312</v>
      </c>
      <c r="C111" s="58">
        <v>2312</v>
      </c>
      <c r="D111" s="58">
        <v>1544</v>
      </c>
      <c r="E111" s="58">
        <v>685.2</v>
      </c>
      <c r="F111" s="58">
        <v>685.2</v>
      </c>
      <c r="G111" s="58">
        <v>288.14999999999998</v>
      </c>
      <c r="H111" s="16">
        <f t="shared" si="20"/>
        <v>858.8</v>
      </c>
      <c r="I111" s="16">
        <f t="shared" si="21"/>
        <v>1626.8</v>
      </c>
      <c r="J111" s="84">
        <f t="shared" si="10"/>
        <v>0.44378238341968917</v>
      </c>
      <c r="K111" s="84">
        <f t="shared" si="11"/>
        <v>0.29636678200692046</v>
      </c>
    </row>
    <row r="112" spans="1:24" x14ac:dyDescent="0.3">
      <c r="A112" s="26" t="s">
        <v>131</v>
      </c>
      <c r="B112" s="57">
        <v>0</v>
      </c>
      <c r="C112" s="58">
        <v>58007</v>
      </c>
      <c r="D112" s="58">
        <v>58007</v>
      </c>
      <c r="E112" s="58">
        <v>47436.66</v>
      </c>
      <c r="F112" s="58">
        <v>47436.66</v>
      </c>
      <c r="G112" s="58">
        <v>37056.47</v>
      </c>
      <c r="H112" s="16">
        <f t="shared" si="20"/>
        <v>10570.339999999997</v>
      </c>
      <c r="I112" s="16">
        <f t="shared" si="21"/>
        <v>10570.339999999997</v>
      </c>
      <c r="J112" s="84">
        <f t="shared" si="10"/>
        <v>0.81777475132311628</v>
      </c>
      <c r="K112" s="84">
        <f t="shared" si="11"/>
        <v>0.81777475132311628</v>
      </c>
    </row>
    <row r="113" spans="1:24" x14ac:dyDescent="0.3">
      <c r="A113" s="26" t="s">
        <v>132</v>
      </c>
      <c r="B113" s="57">
        <v>0</v>
      </c>
      <c r="C113" s="58">
        <v>169</v>
      </c>
      <c r="D113" s="58">
        <v>169</v>
      </c>
      <c r="E113" s="58">
        <v>168.06</v>
      </c>
      <c r="F113" s="58">
        <v>168.06</v>
      </c>
      <c r="G113" s="58">
        <v>155.88</v>
      </c>
      <c r="H113" s="16">
        <f t="shared" si="20"/>
        <v>0.93999999999999773</v>
      </c>
      <c r="I113" s="16">
        <f t="shared" si="21"/>
        <v>0.93999999999999773</v>
      </c>
      <c r="J113" s="84">
        <f t="shared" si="10"/>
        <v>0.99443786982248517</v>
      </c>
      <c r="K113" s="84">
        <f t="shared" si="11"/>
        <v>0.99443786982248517</v>
      </c>
    </row>
    <row r="114" spans="1:24" x14ac:dyDescent="0.3">
      <c r="A114" s="26" t="s">
        <v>133</v>
      </c>
      <c r="B114" s="57">
        <v>0</v>
      </c>
      <c r="C114" s="58">
        <v>9270</v>
      </c>
      <c r="D114" s="58">
        <v>9270</v>
      </c>
      <c r="E114" s="58">
        <v>7563.27</v>
      </c>
      <c r="F114" s="58">
        <v>7563.27</v>
      </c>
      <c r="G114" s="59">
        <v>0</v>
      </c>
      <c r="H114" s="16">
        <f t="shared" si="20"/>
        <v>1706.7299999999996</v>
      </c>
      <c r="I114" s="16">
        <f t="shared" si="21"/>
        <v>1706.7299999999996</v>
      </c>
      <c r="J114" s="85">
        <f t="shared" si="10"/>
        <v>0.81588673139158585</v>
      </c>
      <c r="K114" s="85">
        <f t="shared" si="11"/>
        <v>0.81588673139158585</v>
      </c>
    </row>
    <row r="115" spans="1:24" x14ac:dyDescent="0.3">
      <c r="A115" s="22" t="s">
        <v>37</v>
      </c>
      <c r="B115" s="17">
        <f>SUM(B116:B127)</f>
        <v>10619442</v>
      </c>
      <c r="C115" s="17">
        <f t="shared" ref="C115:I115" si="22">SUM(C116:C127)</f>
        <v>13309943</v>
      </c>
      <c r="D115" s="17">
        <f t="shared" si="22"/>
        <v>12951650</v>
      </c>
      <c r="E115" s="17">
        <f t="shared" si="22"/>
        <v>6196083.4100000001</v>
      </c>
      <c r="F115" s="17">
        <f t="shared" si="22"/>
        <v>2114456.94</v>
      </c>
      <c r="G115" s="17">
        <f t="shared" si="22"/>
        <v>1711886.3800000001</v>
      </c>
      <c r="H115" s="17">
        <f t="shared" si="22"/>
        <v>6755084.5900000008</v>
      </c>
      <c r="I115" s="17">
        <f t="shared" si="22"/>
        <v>7113377.5900000008</v>
      </c>
      <c r="J115" s="9">
        <f t="shared" si="10"/>
        <v>0.16325772700775576</v>
      </c>
      <c r="K115" s="9">
        <f t="shared" si="11"/>
        <v>0.15886295981883619</v>
      </c>
      <c r="M115" s="20"/>
    </row>
    <row r="116" spans="1:24" customFormat="1" x14ac:dyDescent="0.3">
      <c r="A116" s="26" t="s">
        <v>53</v>
      </c>
      <c r="B116" s="61">
        <v>1500806</v>
      </c>
      <c r="C116" s="63">
        <v>0</v>
      </c>
      <c r="D116" s="63">
        <v>0</v>
      </c>
      <c r="E116" s="64">
        <v>0</v>
      </c>
      <c r="F116" s="64">
        <v>0</v>
      </c>
      <c r="G116" s="64">
        <v>0</v>
      </c>
      <c r="H116" s="16">
        <f t="shared" si="20"/>
        <v>0</v>
      </c>
      <c r="I116" s="16">
        <f t="shared" si="21"/>
        <v>0</v>
      </c>
      <c r="J116" s="83">
        <v>0</v>
      </c>
      <c r="K116" s="83">
        <v>0</v>
      </c>
      <c r="L116" s="21"/>
      <c r="M116" s="21"/>
      <c r="N116" s="89"/>
      <c r="O116" s="89"/>
      <c r="P116" s="89"/>
      <c r="Q116" s="89"/>
      <c r="R116" s="89"/>
      <c r="S116" s="89"/>
      <c r="T116" s="89"/>
      <c r="U116" s="89"/>
      <c r="V116" s="89"/>
      <c r="W116" s="89"/>
      <c r="X116" s="89"/>
    </row>
    <row r="117" spans="1:24" customFormat="1" x14ac:dyDescent="0.3">
      <c r="A117" s="26" t="s">
        <v>54</v>
      </c>
      <c r="B117" s="62">
        <v>1556000</v>
      </c>
      <c r="C117" s="63">
        <v>1854705</v>
      </c>
      <c r="D117" s="63">
        <v>1854705</v>
      </c>
      <c r="E117" s="63">
        <v>1845455.98</v>
      </c>
      <c r="F117" s="64">
        <v>865171.46</v>
      </c>
      <c r="G117" s="64">
        <v>603145.5</v>
      </c>
      <c r="H117" s="16">
        <f t="shared" si="20"/>
        <v>9249.0200000000186</v>
      </c>
      <c r="I117" s="16">
        <f t="shared" si="21"/>
        <v>9249.0200000000186</v>
      </c>
      <c r="J117" s="84">
        <f t="shared" si="10"/>
        <v>0.46647389207448081</v>
      </c>
      <c r="K117" s="84">
        <f t="shared" si="11"/>
        <v>0.46647389207448081</v>
      </c>
      <c r="L117" s="21"/>
      <c r="M117" s="21"/>
      <c r="N117" s="89"/>
      <c r="O117" s="89"/>
      <c r="P117" s="89"/>
      <c r="Q117" s="89"/>
      <c r="R117" s="89"/>
      <c r="S117" s="89"/>
      <c r="T117" s="89"/>
      <c r="U117" s="89"/>
      <c r="V117" s="89"/>
      <c r="W117" s="89"/>
      <c r="X117" s="89"/>
    </row>
    <row r="118" spans="1:24" customFormat="1" x14ac:dyDescent="0.3">
      <c r="A118" s="26" t="s">
        <v>134</v>
      </c>
      <c r="B118" s="61">
        <v>287965</v>
      </c>
      <c r="C118" s="63">
        <v>287965</v>
      </c>
      <c r="D118" s="63">
        <v>287965</v>
      </c>
      <c r="E118" s="63">
        <v>287963.76</v>
      </c>
      <c r="F118" s="63">
        <v>143981.88</v>
      </c>
      <c r="G118" s="63">
        <v>119984.9</v>
      </c>
      <c r="H118" s="16">
        <f t="shared" si="20"/>
        <v>1.2399999999906868</v>
      </c>
      <c r="I118" s="16">
        <f t="shared" si="21"/>
        <v>1.2399999999906868</v>
      </c>
      <c r="J118" s="84">
        <f t="shared" si="10"/>
        <v>0.49999784696056815</v>
      </c>
      <c r="K118" s="84">
        <f t="shared" si="11"/>
        <v>0.49999784696056815</v>
      </c>
      <c r="L118" s="21"/>
      <c r="M118" s="21"/>
      <c r="N118" s="89"/>
      <c r="O118" s="89"/>
      <c r="P118" s="89"/>
      <c r="Q118" s="89"/>
      <c r="R118" s="89"/>
      <c r="S118" s="89"/>
      <c r="T118" s="89"/>
      <c r="U118" s="89"/>
      <c r="V118" s="89"/>
      <c r="W118" s="89"/>
      <c r="X118" s="89"/>
    </row>
    <row r="119" spans="1:24" customFormat="1" x14ac:dyDescent="0.3">
      <c r="A119" s="26" t="s">
        <v>58</v>
      </c>
      <c r="B119" s="61">
        <v>812958</v>
      </c>
      <c r="C119" s="63">
        <v>812958</v>
      </c>
      <c r="D119" s="63">
        <v>812958</v>
      </c>
      <c r="E119" s="63">
        <v>812956.53</v>
      </c>
      <c r="F119" s="63">
        <v>85469.14</v>
      </c>
      <c r="G119" s="63">
        <v>85469.14</v>
      </c>
      <c r="H119" s="16">
        <f t="shared" si="20"/>
        <v>1.4699999999720603</v>
      </c>
      <c r="I119" s="16">
        <f t="shared" si="21"/>
        <v>1.4699999999720603</v>
      </c>
      <c r="J119" s="84">
        <f t="shared" si="10"/>
        <v>0.10513352473313504</v>
      </c>
      <c r="K119" s="84">
        <f t="shared" si="11"/>
        <v>0.10513352473313504</v>
      </c>
      <c r="L119" s="21"/>
      <c r="M119" s="21"/>
      <c r="N119" s="89"/>
      <c r="O119" s="89"/>
      <c r="P119" s="89"/>
      <c r="Q119" s="89"/>
      <c r="R119" s="89"/>
      <c r="S119" s="89"/>
      <c r="T119" s="89"/>
      <c r="U119" s="89"/>
      <c r="V119" s="89"/>
      <c r="W119" s="89"/>
      <c r="X119" s="89"/>
    </row>
    <row r="120" spans="1:24" customFormat="1" x14ac:dyDescent="0.3">
      <c r="A120" s="26" t="s">
        <v>61</v>
      </c>
      <c r="B120" s="62">
        <v>0</v>
      </c>
      <c r="C120" s="63">
        <v>2000</v>
      </c>
      <c r="D120" s="63">
        <v>2000</v>
      </c>
      <c r="E120" s="63">
        <v>2000</v>
      </c>
      <c r="F120" s="63">
        <v>2000</v>
      </c>
      <c r="G120" s="63">
        <v>2000</v>
      </c>
      <c r="H120" s="16">
        <f t="shared" si="20"/>
        <v>0</v>
      </c>
      <c r="I120" s="16">
        <f t="shared" si="21"/>
        <v>0</v>
      </c>
      <c r="J120" s="84">
        <f t="shared" si="10"/>
        <v>1</v>
      </c>
      <c r="K120" s="84">
        <f t="shared" si="11"/>
        <v>1</v>
      </c>
      <c r="L120" s="21"/>
      <c r="M120" s="21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89"/>
    </row>
    <row r="121" spans="1:24" customFormat="1" x14ac:dyDescent="0.3">
      <c r="A121" s="26" t="s">
        <v>63</v>
      </c>
      <c r="B121" s="62">
        <v>0</v>
      </c>
      <c r="C121" s="63">
        <v>3600</v>
      </c>
      <c r="D121" s="63">
        <v>3600</v>
      </c>
      <c r="E121" s="63">
        <v>3140.55</v>
      </c>
      <c r="F121" s="63">
        <v>3140.55</v>
      </c>
      <c r="G121" s="63">
        <v>3140.55</v>
      </c>
      <c r="H121" s="16">
        <f t="shared" si="20"/>
        <v>459.44999999999982</v>
      </c>
      <c r="I121" s="16">
        <f t="shared" si="21"/>
        <v>459.44999999999982</v>
      </c>
      <c r="J121" s="84">
        <f t="shared" si="10"/>
        <v>0.87237500000000001</v>
      </c>
      <c r="K121" s="84">
        <f t="shared" si="11"/>
        <v>0.87237500000000001</v>
      </c>
      <c r="L121" s="21"/>
      <c r="M121" s="21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</row>
    <row r="122" spans="1:24" customFormat="1" x14ac:dyDescent="0.3">
      <c r="A122" s="26" t="s">
        <v>64</v>
      </c>
      <c r="B122" s="62">
        <v>0</v>
      </c>
      <c r="C122" s="63">
        <v>1800</v>
      </c>
      <c r="D122" s="63">
        <v>1800</v>
      </c>
      <c r="E122" s="63">
        <v>1595.45</v>
      </c>
      <c r="F122" s="63">
        <v>1595.45</v>
      </c>
      <c r="G122" s="63">
        <v>1595.45</v>
      </c>
      <c r="H122" s="16">
        <f t="shared" si="20"/>
        <v>204.54999999999995</v>
      </c>
      <c r="I122" s="16">
        <f t="shared" si="21"/>
        <v>204.54999999999995</v>
      </c>
      <c r="J122" s="84">
        <f t="shared" si="10"/>
        <v>0.88636111111111116</v>
      </c>
      <c r="K122" s="84">
        <f t="shared" si="11"/>
        <v>0.88636111111111116</v>
      </c>
      <c r="L122" s="21"/>
      <c r="M122" s="21"/>
      <c r="N122" s="89"/>
      <c r="O122" s="89"/>
      <c r="P122" s="89"/>
      <c r="Q122" s="89"/>
      <c r="R122" s="89"/>
      <c r="S122" s="89"/>
      <c r="T122" s="89"/>
      <c r="U122" s="89"/>
      <c r="V122" s="89"/>
      <c r="W122" s="89"/>
      <c r="X122" s="89"/>
    </row>
    <row r="123" spans="1:24" customFormat="1" x14ac:dyDescent="0.3">
      <c r="A123" s="26" t="s">
        <v>66</v>
      </c>
      <c r="B123" s="62">
        <v>482000</v>
      </c>
      <c r="C123" s="63">
        <v>608667</v>
      </c>
      <c r="D123" s="63">
        <v>608667</v>
      </c>
      <c r="E123" s="64">
        <v>70731.39</v>
      </c>
      <c r="F123" s="64">
        <v>21833.53</v>
      </c>
      <c r="G123" s="64">
        <v>15750.58</v>
      </c>
      <c r="H123" s="16">
        <f t="shared" si="20"/>
        <v>537935.61</v>
      </c>
      <c r="I123" s="16">
        <f t="shared" si="21"/>
        <v>537935.61</v>
      </c>
      <c r="J123" s="84">
        <f t="shared" si="10"/>
        <v>3.5871059216287395E-2</v>
      </c>
      <c r="K123" s="84">
        <f t="shared" si="11"/>
        <v>3.5871059216287395E-2</v>
      </c>
      <c r="L123" s="21"/>
      <c r="M123" s="21"/>
      <c r="N123" s="89"/>
      <c r="O123" s="89"/>
      <c r="P123" s="89"/>
      <c r="Q123" s="89"/>
      <c r="R123" s="89"/>
      <c r="S123" s="89"/>
      <c r="T123" s="89"/>
      <c r="U123" s="89"/>
      <c r="V123" s="89"/>
      <c r="W123" s="89"/>
      <c r="X123" s="89"/>
    </row>
    <row r="124" spans="1:24" s="60" customFormat="1" x14ac:dyDescent="0.3">
      <c r="A124" s="26" t="s">
        <v>67</v>
      </c>
      <c r="B124" s="62">
        <v>0</v>
      </c>
      <c r="C124" s="63">
        <v>482</v>
      </c>
      <c r="D124" s="63">
        <v>482</v>
      </c>
      <c r="E124" s="64">
        <v>0</v>
      </c>
      <c r="F124" s="64">
        <v>0</v>
      </c>
      <c r="G124" s="64">
        <v>0</v>
      </c>
      <c r="H124" s="16"/>
      <c r="I124" s="16"/>
      <c r="J124" s="84">
        <v>0</v>
      </c>
      <c r="K124" s="84">
        <f t="shared" si="11"/>
        <v>0</v>
      </c>
      <c r="L124" s="21"/>
      <c r="M124" s="21"/>
      <c r="N124" s="89"/>
      <c r="O124" s="89"/>
      <c r="P124" s="89"/>
      <c r="Q124" s="89"/>
      <c r="R124" s="89"/>
      <c r="S124" s="89"/>
      <c r="T124" s="89"/>
      <c r="U124" s="89"/>
      <c r="V124" s="89"/>
      <c r="W124" s="89"/>
      <c r="X124" s="89"/>
    </row>
    <row r="125" spans="1:24" customFormat="1" x14ac:dyDescent="0.3">
      <c r="A125" s="26" t="s">
        <v>68</v>
      </c>
      <c r="B125" s="61">
        <v>2876112</v>
      </c>
      <c r="C125" s="63">
        <v>3105794</v>
      </c>
      <c r="D125" s="63">
        <v>2970007</v>
      </c>
      <c r="E125" s="63">
        <v>1465759.95</v>
      </c>
      <c r="F125" s="63">
        <v>313369.25</v>
      </c>
      <c r="G125" s="63">
        <v>283634</v>
      </c>
      <c r="H125" s="16">
        <f t="shared" si="20"/>
        <v>1504247.05</v>
      </c>
      <c r="I125" s="16">
        <f t="shared" si="21"/>
        <v>1640034.05</v>
      </c>
      <c r="J125" s="84">
        <f t="shared" si="10"/>
        <v>0.10551128330673969</v>
      </c>
      <c r="K125" s="84">
        <f t="shared" si="11"/>
        <v>0.10089827271222754</v>
      </c>
      <c r="L125" s="21"/>
      <c r="M125" s="21"/>
      <c r="N125" s="89"/>
      <c r="O125" s="89"/>
      <c r="P125" s="89"/>
      <c r="Q125" s="89"/>
      <c r="R125" s="89"/>
      <c r="S125" s="89"/>
      <c r="T125" s="89"/>
      <c r="U125" s="89"/>
      <c r="V125" s="89"/>
      <c r="W125" s="89"/>
      <c r="X125" s="89"/>
    </row>
    <row r="126" spans="1:24" customFormat="1" x14ac:dyDescent="0.3">
      <c r="A126" s="26" t="s">
        <v>72</v>
      </c>
      <c r="B126" s="61">
        <v>3103601</v>
      </c>
      <c r="C126" s="63">
        <v>4321472</v>
      </c>
      <c r="D126" s="63">
        <v>4098966</v>
      </c>
      <c r="E126" s="63">
        <v>1621771.42</v>
      </c>
      <c r="F126" s="63">
        <v>593187.38</v>
      </c>
      <c r="G126" s="63">
        <v>512457.96000000008</v>
      </c>
      <c r="H126" s="16">
        <f t="shared" si="20"/>
        <v>2477194.58</v>
      </c>
      <c r="I126" s="16">
        <f t="shared" si="21"/>
        <v>2699700.58</v>
      </c>
      <c r="J126" s="84">
        <f t="shared" si="10"/>
        <v>0.14471634553689883</v>
      </c>
      <c r="K126" s="84">
        <f t="shared" si="11"/>
        <v>0.13726512169927285</v>
      </c>
      <c r="L126" s="21"/>
      <c r="M126" s="21"/>
      <c r="N126" s="89"/>
      <c r="O126" s="89"/>
      <c r="P126" s="89"/>
      <c r="Q126" s="89"/>
      <c r="R126" s="89"/>
      <c r="S126" s="89"/>
      <c r="T126" s="89"/>
      <c r="U126" s="89"/>
      <c r="V126" s="89"/>
      <c r="W126" s="89"/>
      <c r="X126" s="89"/>
    </row>
    <row r="127" spans="1:24" customFormat="1" x14ac:dyDescent="0.3">
      <c r="A127" s="26" t="s">
        <v>78</v>
      </c>
      <c r="B127" s="62">
        <v>0</v>
      </c>
      <c r="C127" s="63">
        <v>2310500</v>
      </c>
      <c r="D127" s="63">
        <v>2310500</v>
      </c>
      <c r="E127" s="64">
        <v>84708.38</v>
      </c>
      <c r="F127" s="64">
        <v>84708.3</v>
      </c>
      <c r="G127" s="64">
        <v>84708.3</v>
      </c>
      <c r="H127" s="16">
        <f t="shared" si="20"/>
        <v>2225791.62</v>
      </c>
      <c r="I127" s="16">
        <f t="shared" si="21"/>
        <v>2225791.62</v>
      </c>
      <c r="J127" s="85">
        <f t="shared" si="10"/>
        <v>3.6662324172257087E-2</v>
      </c>
      <c r="K127" s="85">
        <f t="shared" si="11"/>
        <v>3.6662324172257087E-2</v>
      </c>
      <c r="L127" s="21"/>
      <c r="M127" s="21"/>
      <c r="N127" s="89"/>
      <c r="O127" s="89"/>
      <c r="P127" s="89"/>
      <c r="Q127" s="89"/>
      <c r="R127" s="89"/>
      <c r="S127" s="89"/>
      <c r="T127" s="89"/>
      <c r="U127" s="89"/>
      <c r="V127" s="89"/>
      <c r="W127" s="89"/>
      <c r="X127" s="89"/>
    </row>
    <row r="128" spans="1:24" x14ac:dyDescent="0.3">
      <c r="A128" s="22" t="s">
        <v>142</v>
      </c>
      <c r="B128" s="17">
        <f>SUM(B129:B131)</f>
        <v>0</v>
      </c>
      <c r="C128" s="17">
        <f t="shared" ref="C128:I128" si="23">SUM(C129:C131)</f>
        <v>9960</v>
      </c>
      <c r="D128" s="17">
        <f t="shared" si="23"/>
        <v>9960</v>
      </c>
      <c r="E128" s="17">
        <f t="shared" si="23"/>
        <v>8867.75</v>
      </c>
      <c r="F128" s="17">
        <f t="shared" si="23"/>
        <v>8439.75</v>
      </c>
      <c r="G128" s="17">
        <f t="shared" si="23"/>
        <v>0</v>
      </c>
      <c r="H128" s="17">
        <f>SUM(H129:H131)</f>
        <v>1092.25</v>
      </c>
      <c r="I128" s="17">
        <f t="shared" si="23"/>
        <v>1092.25</v>
      </c>
      <c r="J128" s="9">
        <f t="shared" si="10"/>
        <v>0.8473644578313253</v>
      </c>
      <c r="K128" s="9">
        <f t="shared" si="11"/>
        <v>0.8473644578313253</v>
      </c>
    </row>
    <row r="129" spans="1:11" x14ac:dyDescent="0.3">
      <c r="A129" s="65" t="s">
        <v>100</v>
      </c>
      <c r="B129" s="66">
        <v>0</v>
      </c>
      <c r="C129" s="67">
        <v>8500</v>
      </c>
      <c r="D129" s="67">
        <v>8500</v>
      </c>
      <c r="E129" s="67">
        <v>8439.75</v>
      </c>
      <c r="F129" s="67">
        <v>8439.75</v>
      </c>
      <c r="G129" s="68">
        <v>0</v>
      </c>
      <c r="H129" s="16">
        <f t="shared" ref="H129:H131" si="24">D129-E129</f>
        <v>60.25</v>
      </c>
      <c r="I129" s="16">
        <f t="shared" ref="I129:I131" si="25">C129-E129</f>
        <v>60.25</v>
      </c>
      <c r="J129" s="83">
        <f t="shared" si="10"/>
        <v>0.99291176470588238</v>
      </c>
      <c r="K129" s="83">
        <f t="shared" si="11"/>
        <v>0.99291176470588238</v>
      </c>
    </row>
    <row r="130" spans="1:11" x14ac:dyDescent="0.3">
      <c r="A130" s="65" t="s">
        <v>143</v>
      </c>
      <c r="B130" s="66">
        <v>0</v>
      </c>
      <c r="C130" s="67">
        <v>500</v>
      </c>
      <c r="D130" s="67">
        <v>500</v>
      </c>
      <c r="E130" s="68">
        <v>428</v>
      </c>
      <c r="F130" s="68">
        <v>0</v>
      </c>
      <c r="G130" s="68">
        <v>0</v>
      </c>
      <c r="H130" s="16">
        <f t="shared" si="24"/>
        <v>72</v>
      </c>
      <c r="I130" s="16">
        <f t="shared" si="25"/>
        <v>72</v>
      </c>
      <c r="J130" s="84">
        <v>0</v>
      </c>
      <c r="K130" s="84">
        <f t="shared" si="11"/>
        <v>0</v>
      </c>
    </row>
    <row r="131" spans="1:11" x14ac:dyDescent="0.3">
      <c r="A131" s="65" t="s">
        <v>107</v>
      </c>
      <c r="B131" s="66">
        <v>0</v>
      </c>
      <c r="C131" s="67">
        <v>960</v>
      </c>
      <c r="D131" s="67">
        <v>960</v>
      </c>
      <c r="E131" s="68">
        <v>0</v>
      </c>
      <c r="F131" s="68">
        <v>0</v>
      </c>
      <c r="G131" s="68">
        <v>0</v>
      </c>
      <c r="H131" s="16">
        <f t="shared" si="24"/>
        <v>960</v>
      </c>
      <c r="I131" s="16">
        <f t="shared" si="25"/>
        <v>960</v>
      </c>
      <c r="J131" s="85">
        <v>0</v>
      </c>
      <c r="K131" s="85">
        <f t="shared" si="11"/>
        <v>0</v>
      </c>
    </row>
    <row r="132" spans="1:11" x14ac:dyDescent="0.3">
      <c r="A132" s="22" t="s">
        <v>39</v>
      </c>
      <c r="B132" s="17">
        <f>SUM(B133:B136)</f>
        <v>3595768</v>
      </c>
      <c r="C132" s="17">
        <f t="shared" ref="C132:I132" si="26">SUM(C133:C136)</f>
        <v>2888634</v>
      </c>
      <c r="D132" s="17">
        <f t="shared" si="26"/>
        <v>2097645</v>
      </c>
      <c r="E132" s="17">
        <f t="shared" si="26"/>
        <v>62570.3</v>
      </c>
      <c r="F132" s="17">
        <f t="shared" si="26"/>
        <v>50408.56</v>
      </c>
      <c r="G132" s="17">
        <f t="shared" si="26"/>
        <v>8160.6</v>
      </c>
      <c r="H132" s="17">
        <f t="shared" si="26"/>
        <v>2035058.74</v>
      </c>
      <c r="I132" s="17">
        <f t="shared" si="26"/>
        <v>2826047.74</v>
      </c>
      <c r="J132" s="9">
        <f t="shared" si="10"/>
        <v>2.4031025268813358E-2</v>
      </c>
      <c r="K132" s="9">
        <f t="shared" si="11"/>
        <v>1.7450656607933022E-2</v>
      </c>
    </row>
    <row r="133" spans="1:11" x14ac:dyDescent="0.3">
      <c r="A133" s="26" t="s">
        <v>116</v>
      </c>
      <c r="B133" s="82">
        <v>0</v>
      </c>
      <c r="C133" s="81">
        <v>500</v>
      </c>
      <c r="D133" s="81">
        <v>500</v>
      </c>
      <c r="E133" s="81">
        <v>208.37</v>
      </c>
      <c r="F133" s="82">
        <v>0</v>
      </c>
      <c r="G133" s="82">
        <v>0</v>
      </c>
      <c r="H133" s="16">
        <f t="shared" si="20"/>
        <v>291.63</v>
      </c>
      <c r="I133" s="16">
        <f t="shared" si="21"/>
        <v>291.63</v>
      </c>
      <c r="J133" s="83">
        <f t="shared" si="10"/>
        <v>0</v>
      </c>
      <c r="K133" s="83">
        <f t="shared" si="11"/>
        <v>0</v>
      </c>
    </row>
    <row r="134" spans="1:11" x14ac:dyDescent="0.3">
      <c r="A134" s="26" t="s">
        <v>117</v>
      </c>
      <c r="B134" s="82">
        <v>0</v>
      </c>
      <c r="C134" s="81">
        <v>200</v>
      </c>
      <c r="D134" s="81">
        <v>200</v>
      </c>
      <c r="E134" s="81">
        <v>184.04</v>
      </c>
      <c r="F134" s="82">
        <v>0</v>
      </c>
      <c r="G134" s="82">
        <v>0</v>
      </c>
      <c r="H134" s="16"/>
      <c r="I134" s="16"/>
      <c r="J134" s="84">
        <v>0</v>
      </c>
      <c r="K134" s="84">
        <f t="shared" si="11"/>
        <v>0</v>
      </c>
    </row>
    <row r="135" spans="1:11" x14ac:dyDescent="0.3">
      <c r="A135" s="26" t="s">
        <v>135</v>
      </c>
      <c r="B135" s="82">
        <v>0</v>
      </c>
      <c r="C135" s="81">
        <v>3194</v>
      </c>
      <c r="D135" s="81">
        <v>3194</v>
      </c>
      <c r="E135" s="81">
        <v>3193.95</v>
      </c>
      <c r="F135" s="82">
        <v>0</v>
      </c>
      <c r="G135" s="82">
        <v>0</v>
      </c>
      <c r="H135" s="16">
        <f t="shared" si="20"/>
        <v>5.0000000000181899E-2</v>
      </c>
      <c r="I135" s="16">
        <f t="shared" si="21"/>
        <v>5.0000000000181899E-2</v>
      </c>
      <c r="J135" s="84">
        <f t="shared" si="10"/>
        <v>0</v>
      </c>
      <c r="K135" s="84">
        <f t="shared" si="11"/>
        <v>0</v>
      </c>
    </row>
    <row r="136" spans="1:11" x14ac:dyDescent="0.3">
      <c r="A136" s="26" t="s">
        <v>136</v>
      </c>
      <c r="B136" s="81">
        <v>3595768</v>
      </c>
      <c r="C136" s="81">
        <v>2884740</v>
      </c>
      <c r="D136" s="81">
        <v>2093751</v>
      </c>
      <c r="E136" s="81">
        <v>58983.94</v>
      </c>
      <c r="F136" s="81">
        <v>50408.56</v>
      </c>
      <c r="G136" s="82">
        <v>8160.6</v>
      </c>
      <c r="H136" s="16">
        <f t="shared" si="20"/>
        <v>2034767.06</v>
      </c>
      <c r="I136" s="16">
        <f t="shared" si="21"/>
        <v>2825756.06</v>
      </c>
      <c r="J136" s="85">
        <f t="shared" si="10"/>
        <v>2.4075718650403033E-2</v>
      </c>
      <c r="K136" s="85">
        <f t="shared" si="11"/>
        <v>1.7474212580683181E-2</v>
      </c>
    </row>
    <row r="137" spans="1:11" x14ac:dyDescent="0.3">
      <c r="A137" s="22" t="s">
        <v>42</v>
      </c>
      <c r="B137" s="17">
        <f>B138</f>
        <v>950000</v>
      </c>
      <c r="C137" s="17">
        <f t="shared" ref="C137:I137" si="27">C138</f>
        <v>172538</v>
      </c>
      <c r="D137" s="17">
        <f t="shared" si="27"/>
        <v>172538</v>
      </c>
      <c r="E137" s="17">
        <f t="shared" si="27"/>
        <v>0</v>
      </c>
      <c r="F137" s="17">
        <f t="shared" si="27"/>
        <v>0</v>
      </c>
      <c r="G137" s="17">
        <f t="shared" si="27"/>
        <v>0</v>
      </c>
      <c r="H137" s="17">
        <f t="shared" si="27"/>
        <v>172538</v>
      </c>
      <c r="I137" s="17">
        <f t="shared" si="27"/>
        <v>172538</v>
      </c>
      <c r="J137" s="9">
        <f t="shared" ref="J137:J144" si="28">F137/D137</f>
        <v>0</v>
      </c>
      <c r="K137" s="9">
        <f t="shared" ref="K137:K144" si="29">F137/C137</f>
        <v>0</v>
      </c>
    </row>
    <row r="138" spans="1:11" x14ac:dyDescent="0.3">
      <c r="A138" s="26" t="s">
        <v>137</v>
      </c>
      <c r="B138" s="69">
        <v>950000</v>
      </c>
      <c r="C138" s="70">
        <v>172538</v>
      </c>
      <c r="D138" s="70">
        <v>172538</v>
      </c>
      <c r="E138" s="71">
        <v>0</v>
      </c>
      <c r="F138" s="71">
        <v>0</v>
      </c>
      <c r="G138" s="71">
        <v>0</v>
      </c>
      <c r="H138" s="16">
        <f t="shared" si="20"/>
        <v>172538</v>
      </c>
      <c r="I138" s="16">
        <f t="shared" si="21"/>
        <v>172538</v>
      </c>
      <c r="J138" s="9">
        <f t="shared" si="28"/>
        <v>0</v>
      </c>
      <c r="K138" s="9">
        <f t="shared" si="29"/>
        <v>0</v>
      </c>
    </row>
    <row r="139" spans="1:11" x14ac:dyDescent="0.3">
      <c r="A139" s="22" t="s">
        <v>40</v>
      </c>
      <c r="B139" s="17">
        <f>SUM(B140:B141)</f>
        <v>553500</v>
      </c>
      <c r="C139" s="17">
        <f t="shared" ref="C139:I139" si="30">SUM(C140:C141)</f>
        <v>423228</v>
      </c>
      <c r="D139" s="17">
        <f t="shared" si="30"/>
        <v>414028</v>
      </c>
      <c r="E139" s="17">
        <f>SUM(E140:E141)</f>
        <v>99685.42</v>
      </c>
      <c r="F139" s="17">
        <f t="shared" si="30"/>
        <v>8827.5</v>
      </c>
      <c r="G139" s="17">
        <f t="shared" si="30"/>
        <v>8827.5</v>
      </c>
      <c r="H139" s="17">
        <f t="shared" si="30"/>
        <v>314342.58</v>
      </c>
      <c r="I139" s="17">
        <f t="shared" si="30"/>
        <v>323542.58</v>
      </c>
      <c r="J139" s="9">
        <f t="shared" si="28"/>
        <v>2.1321021766643803E-2</v>
      </c>
      <c r="K139" s="9">
        <f t="shared" si="29"/>
        <v>2.0857551957809976E-2</v>
      </c>
    </row>
    <row r="140" spans="1:11" x14ac:dyDescent="0.3">
      <c r="A140" s="26" t="s">
        <v>123</v>
      </c>
      <c r="B140" s="72">
        <v>553500</v>
      </c>
      <c r="C140" s="74">
        <v>315228</v>
      </c>
      <c r="D140" s="74">
        <v>306028</v>
      </c>
      <c r="E140" s="74">
        <v>99685.42</v>
      </c>
      <c r="F140" s="75">
        <v>8827.5</v>
      </c>
      <c r="G140" s="75">
        <v>8827.5</v>
      </c>
      <c r="H140" s="16">
        <f t="shared" si="20"/>
        <v>206342.58000000002</v>
      </c>
      <c r="I140" s="16">
        <f t="shared" si="21"/>
        <v>215542.58000000002</v>
      </c>
      <c r="J140" s="83">
        <f t="shared" si="28"/>
        <v>2.8845399767341552E-2</v>
      </c>
      <c r="K140" s="83">
        <f t="shared" si="29"/>
        <v>2.8003540294643876E-2</v>
      </c>
    </row>
    <row r="141" spans="1:11" x14ac:dyDescent="0.3">
      <c r="A141" s="26" t="s">
        <v>138</v>
      </c>
      <c r="B141" s="73">
        <v>0</v>
      </c>
      <c r="C141" s="74">
        <v>108000</v>
      </c>
      <c r="D141" s="74">
        <v>108000</v>
      </c>
      <c r="E141" s="75">
        <v>0</v>
      </c>
      <c r="F141" s="75">
        <v>0</v>
      </c>
      <c r="G141" s="75">
        <v>0</v>
      </c>
      <c r="H141" s="16">
        <f t="shared" si="20"/>
        <v>108000</v>
      </c>
      <c r="I141" s="16">
        <f t="shared" si="21"/>
        <v>108000</v>
      </c>
      <c r="J141" s="85">
        <f t="shared" si="28"/>
        <v>0</v>
      </c>
      <c r="K141" s="85">
        <f t="shared" si="29"/>
        <v>0</v>
      </c>
    </row>
    <row r="142" spans="1:11" x14ac:dyDescent="0.3">
      <c r="A142" s="22" t="s">
        <v>43</v>
      </c>
      <c r="B142" s="17">
        <f>SUM(B143:B144)</f>
        <v>1273000</v>
      </c>
      <c r="C142" s="17">
        <f t="shared" ref="C142:I142" si="31">SUM(C143:C144)</f>
        <v>1071570</v>
      </c>
      <c r="D142" s="17">
        <f t="shared" si="31"/>
        <v>1071570</v>
      </c>
      <c r="E142" s="17">
        <f t="shared" si="31"/>
        <v>0</v>
      </c>
      <c r="F142" s="17">
        <f t="shared" si="31"/>
        <v>0</v>
      </c>
      <c r="G142" s="17">
        <f t="shared" si="31"/>
        <v>0</v>
      </c>
      <c r="H142" s="17">
        <f>SUM(H143:H144)</f>
        <v>1071570</v>
      </c>
      <c r="I142" s="17">
        <f t="shared" si="31"/>
        <v>1071570</v>
      </c>
      <c r="J142" s="9">
        <f t="shared" si="28"/>
        <v>0</v>
      </c>
      <c r="K142" s="9">
        <f t="shared" si="29"/>
        <v>0</v>
      </c>
    </row>
    <row r="143" spans="1:11" x14ac:dyDescent="0.3">
      <c r="A143" s="31" t="s">
        <v>139</v>
      </c>
      <c r="B143" s="76">
        <v>1200000</v>
      </c>
      <c r="C143" s="77">
        <v>998570</v>
      </c>
      <c r="D143" s="77">
        <v>998570</v>
      </c>
      <c r="E143" s="78">
        <v>0</v>
      </c>
      <c r="F143" s="78">
        <v>0</v>
      </c>
      <c r="G143" s="78">
        <v>0</v>
      </c>
      <c r="H143" s="32">
        <f t="shared" si="20"/>
        <v>998570</v>
      </c>
      <c r="I143" s="16">
        <f t="shared" si="21"/>
        <v>998570</v>
      </c>
      <c r="J143" s="83">
        <f t="shared" si="28"/>
        <v>0</v>
      </c>
      <c r="K143" s="83">
        <f t="shared" si="29"/>
        <v>0</v>
      </c>
    </row>
    <row r="144" spans="1:11" x14ac:dyDescent="0.3">
      <c r="A144" s="33" t="s">
        <v>140</v>
      </c>
      <c r="B144" s="79">
        <v>73000</v>
      </c>
      <c r="C144" s="79">
        <v>73000</v>
      </c>
      <c r="D144" s="79">
        <v>73000</v>
      </c>
      <c r="E144" s="80">
        <v>0</v>
      </c>
      <c r="F144" s="80">
        <v>0</v>
      </c>
      <c r="G144" s="80">
        <v>0</v>
      </c>
      <c r="H144" s="18">
        <f t="shared" si="20"/>
        <v>73000</v>
      </c>
      <c r="I144" s="18">
        <f t="shared" si="21"/>
        <v>73000</v>
      </c>
      <c r="J144" s="85">
        <f t="shared" si="28"/>
        <v>0</v>
      </c>
      <c r="K144" s="85">
        <f t="shared" si="29"/>
        <v>0</v>
      </c>
    </row>
  </sheetData>
  <mergeCells count="3">
    <mergeCell ref="A3:K3"/>
    <mergeCell ref="A1:K1"/>
    <mergeCell ref="A2:K2"/>
  </mergeCells>
  <pageMargins left="0.25" right="0.25" top="0.75" bottom="0.75" header="0.3" footer="0.3"/>
  <pageSetup paperSize="5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 </vt:lpstr>
      <vt:lpstr>'EJEC 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Franco</dc:creator>
  <cp:lastModifiedBy>Olga Olivares</cp:lastModifiedBy>
  <cp:lastPrinted>2020-09-10T02:12:17Z</cp:lastPrinted>
  <dcterms:created xsi:type="dcterms:W3CDTF">2019-08-06T21:48:30Z</dcterms:created>
  <dcterms:modified xsi:type="dcterms:W3CDTF">2020-09-10T02:12:50Z</dcterms:modified>
</cp:coreProperties>
</file>