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S MENSUAL\INFORME DE DATOS ABIERTOS\ENERO\"/>
    </mc:Choice>
  </mc:AlternateContent>
  <bookViews>
    <workbookView xWindow="0" yWindow="0" windowWidth="28800" windowHeight="13596"/>
  </bookViews>
  <sheets>
    <sheet name="EJEC " sheetId="1" r:id="rId1"/>
    <sheet name="Hoja1" sheetId="2" r:id="rId2"/>
  </sheets>
  <definedNames>
    <definedName name="_xlnm._FilterDatabase" localSheetId="0" hidden="1">'EJEC '!$A$6:$G$79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6" i="1" l="1"/>
  <c r="K103" i="1"/>
  <c r="K104" i="1"/>
  <c r="K102" i="1"/>
  <c r="K100" i="1"/>
  <c r="K98" i="1"/>
  <c r="K83" i="1"/>
  <c r="K84" i="1"/>
  <c r="K85" i="1"/>
  <c r="K86" i="1"/>
  <c r="K87" i="1"/>
  <c r="K90" i="1"/>
  <c r="K91" i="1"/>
  <c r="K92" i="1"/>
  <c r="K93" i="1"/>
  <c r="K94" i="1"/>
  <c r="K95" i="1"/>
  <c r="K96" i="1"/>
  <c r="K89" i="1"/>
  <c r="K105" i="1"/>
  <c r="J105" i="1"/>
  <c r="K82" i="1"/>
  <c r="K79" i="1"/>
  <c r="K78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46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18" i="1"/>
  <c r="K11" i="1"/>
  <c r="K12" i="1"/>
  <c r="K13" i="1"/>
  <c r="K14" i="1"/>
  <c r="K9" i="1" s="1"/>
  <c r="K15" i="1"/>
  <c r="K16" i="1"/>
  <c r="K10" i="1"/>
  <c r="K77" i="1" l="1"/>
  <c r="M11" i="1"/>
  <c r="L11" i="1"/>
  <c r="L84" i="1"/>
  <c r="M103" i="1"/>
  <c r="M104" i="1"/>
  <c r="M102" i="1"/>
  <c r="L102" i="1"/>
  <c r="M95" i="1"/>
  <c r="L96" i="1"/>
  <c r="M96" i="1"/>
  <c r="L51" i="1"/>
  <c r="M51" i="1"/>
  <c r="L52" i="1"/>
  <c r="M52" i="1"/>
  <c r="L53" i="1"/>
  <c r="M53" i="1"/>
  <c r="L54" i="1"/>
  <c r="M54" i="1"/>
  <c r="L60" i="1"/>
  <c r="M60" i="1"/>
  <c r="L67" i="1"/>
  <c r="M67" i="1"/>
  <c r="M17" i="1"/>
  <c r="L17" i="1"/>
  <c r="L9" i="1"/>
  <c r="L10" i="1"/>
  <c r="L13" i="1"/>
  <c r="E8" i="1"/>
  <c r="I8" i="1"/>
  <c r="C17" i="1"/>
  <c r="D17" i="1"/>
  <c r="E17" i="1"/>
  <c r="F17" i="1"/>
  <c r="G17" i="1"/>
  <c r="H17" i="1"/>
  <c r="I17" i="1"/>
  <c r="J17" i="1"/>
  <c r="B17" i="1"/>
  <c r="C45" i="1"/>
  <c r="C8" i="1" s="1"/>
  <c r="D45" i="1"/>
  <c r="D8" i="1" s="1"/>
  <c r="E45" i="1"/>
  <c r="F45" i="1"/>
  <c r="F8" i="1" s="1"/>
  <c r="G45" i="1"/>
  <c r="G8" i="1" s="1"/>
  <c r="H45" i="1"/>
  <c r="H8" i="1" s="1"/>
  <c r="I45" i="1"/>
  <c r="J45" i="1"/>
  <c r="J8" i="1" s="1"/>
  <c r="C77" i="1"/>
  <c r="D77" i="1"/>
  <c r="E77" i="1"/>
  <c r="F77" i="1"/>
  <c r="G77" i="1"/>
  <c r="H77" i="1"/>
  <c r="I77" i="1"/>
  <c r="J77" i="1"/>
  <c r="C81" i="1"/>
  <c r="D81" i="1"/>
  <c r="E81" i="1"/>
  <c r="F81" i="1"/>
  <c r="G81" i="1"/>
  <c r="H81" i="1"/>
  <c r="I81" i="1"/>
  <c r="J81" i="1"/>
  <c r="K81" i="1"/>
  <c r="K88" i="1"/>
  <c r="C105" i="1"/>
  <c r="D105" i="1"/>
  <c r="D80" i="1" s="1"/>
  <c r="E105" i="1"/>
  <c r="F105" i="1"/>
  <c r="M105" i="1" s="1"/>
  <c r="G105" i="1"/>
  <c r="H105" i="1"/>
  <c r="I105" i="1"/>
  <c r="C101" i="1"/>
  <c r="C80" i="1" s="1"/>
  <c r="D101" i="1"/>
  <c r="E101" i="1"/>
  <c r="F101" i="1"/>
  <c r="G101" i="1"/>
  <c r="G80" i="1" s="1"/>
  <c r="H101" i="1"/>
  <c r="I101" i="1"/>
  <c r="J101" i="1"/>
  <c r="K101" i="1"/>
  <c r="C99" i="1"/>
  <c r="D99" i="1"/>
  <c r="E99" i="1"/>
  <c r="F99" i="1"/>
  <c r="G99" i="1"/>
  <c r="H99" i="1"/>
  <c r="I99" i="1"/>
  <c r="J99" i="1"/>
  <c r="K99" i="1"/>
  <c r="C97" i="1"/>
  <c r="D97" i="1"/>
  <c r="E97" i="1"/>
  <c r="F97" i="1"/>
  <c r="G97" i="1"/>
  <c r="H97" i="1"/>
  <c r="I97" i="1"/>
  <c r="J97" i="1"/>
  <c r="K97" i="1"/>
  <c r="J106" i="1"/>
  <c r="J103" i="1"/>
  <c r="J104" i="1"/>
  <c r="J102" i="1"/>
  <c r="J100" i="1"/>
  <c r="J98" i="1"/>
  <c r="J88" i="1"/>
  <c r="J9" i="1"/>
  <c r="J90" i="1"/>
  <c r="J91" i="1"/>
  <c r="J92" i="1"/>
  <c r="J93" i="1"/>
  <c r="J94" i="1"/>
  <c r="J95" i="1"/>
  <c r="J96" i="1"/>
  <c r="J89" i="1"/>
  <c r="J83" i="1"/>
  <c r="J84" i="1"/>
  <c r="J85" i="1"/>
  <c r="J86" i="1"/>
  <c r="J87" i="1"/>
  <c r="J82" i="1"/>
  <c r="J79" i="1"/>
  <c r="J78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46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18" i="1"/>
  <c r="J11" i="1"/>
  <c r="J12" i="1"/>
  <c r="J13" i="1"/>
  <c r="J14" i="1"/>
  <c r="J15" i="1"/>
  <c r="J16" i="1"/>
  <c r="J10" i="1"/>
  <c r="B8" i="1"/>
  <c r="B80" i="1"/>
  <c r="C88" i="1"/>
  <c r="D88" i="1"/>
  <c r="E88" i="1"/>
  <c r="F88" i="1"/>
  <c r="G88" i="1"/>
  <c r="H88" i="1"/>
  <c r="I88" i="1"/>
  <c r="B88" i="1"/>
  <c r="B77" i="1"/>
  <c r="B45" i="1"/>
  <c r="C9" i="1"/>
  <c r="D9" i="1"/>
  <c r="E9" i="1"/>
  <c r="F9" i="1"/>
  <c r="G9" i="1"/>
  <c r="H9" i="1"/>
  <c r="I9" i="1"/>
  <c r="B9" i="1"/>
  <c r="H80" i="1" l="1"/>
  <c r="H7" i="1"/>
  <c r="D7" i="1"/>
  <c r="G7" i="1"/>
  <c r="C7" i="1"/>
  <c r="K80" i="1"/>
  <c r="L8" i="1"/>
  <c r="M8" i="1"/>
  <c r="K45" i="1"/>
  <c r="K17" i="1"/>
  <c r="I80" i="1"/>
  <c r="I7" i="1" s="1"/>
  <c r="E80" i="1"/>
  <c r="E7" i="1" s="1"/>
  <c r="F80" i="1"/>
  <c r="F7" i="1" s="1"/>
  <c r="B165" i="2"/>
  <c r="B162" i="2"/>
  <c r="B156" i="2"/>
  <c r="B154" i="2"/>
  <c r="B148" i="2"/>
  <c r="B138" i="2"/>
  <c r="B120" i="2"/>
  <c r="B110" i="2"/>
  <c r="B104" i="2"/>
  <c r="B97" i="2"/>
  <c r="B57" i="2"/>
  <c r="B21" i="2"/>
  <c r="B9" i="2"/>
  <c r="M82" i="1"/>
  <c r="M83" i="1"/>
  <c r="M84" i="1"/>
  <c r="M85" i="1"/>
  <c r="M86" i="1"/>
  <c r="M87" i="1"/>
  <c r="M89" i="1"/>
  <c r="M90" i="1"/>
  <c r="M91" i="1"/>
  <c r="M92" i="1"/>
  <c r="M93" i="1"/>
  <c r="M94" i="1"/>
  <c r="M98" i="1"/>
  <c r="M106" i="1"/>
  <c r="M27" i="1"/>
  <c r="M13" i="1"/>
  <c r="L82" i="1"/>
  <c r="L98" i="1"/>
  <c r="L94" i="1"/>
  <c r="L89" i="1"/>
  <c r="L85" i="1"/>
  <c r="L86" i="1"/>
  <c r="L87" i="1"/>
  <c r="L78" i="1"/>
  <c r="L47" i="1"/>
  <c r="M48" i="1"/>
  <c r="M46" i="1"/>
  <c r="L44" i="1"/>
  <c r="L21" i="1"/>
  <c r="M22" i="1"/>
  <c r="L23" i="1"/>
  <c r="L24" i="1"/>
  <c r="L26" i="1"/>
  <c r="L27" i="1"/>
  <c r="L28" i="1"/>
  <c r="L31" i="1"/>
  <c r="L32" i="1"/>
  <c r="L34" i="1"/>
  <c r="L35" i="1"/>
  <c r="L38" i="1"/>
  <c r="M39" i="1"/>
  <c r="L41" i="1"/>
  <c r="L42" i="1"/>
  <c r="M43" i="1"/>
  <c r="M18" i="1"/>
  <c r="L14" i="1"/>
  <c r="M15" i="1"/>
  <c r="L16" i="1"/>
  <c r="B101" i="1"/>
  <c r="B97" i="1"/>
  <c r="B105" i="1"/>
  <c r="B81" i="1"/>
  <c r="L7" i="1" l="1"/>
  <c r="M7" i="1"/>
  <c r="J80" i="1"/>
  <c r="J7" i="1" s="1"/>
  <c r="M101" i="1"/>
  <c r="M41" i="1"/>
  <c r="L92" i="1"/>
  <c r="L93" i="1"/>
  <c r="M10" i="1"/>
  <c r="L48" i="1"/>
  <c r="M35" i="1"/>
  <c r="M31" i="1"/>
  <c r="M78" i="1"/>
  <c r="L88" i="1"/>
  <c r="L15" i="1"/>
  <c r="L43" i="1"/>
  <c r="L39" i="1"/>
  <c r="L22" i="1"/>
  <c r="M47" i="1"/>
  <c r="M88" i="1"/>
  <c r="L101" i="1"/>
  <c r="M16" i="1"/>
  <c r="M14" i="1"/>
  <c r="L18" i="1"/>
  <c r="M44" i="1"/>
  <c r="M42" i="1"/>
  <c r="M38" i="1"/>
  <c r="M34" i="1"/>
  <c r="M32" i="1"/>
  <c r="M28" i="1"/>
  <c r="M26" i="1"/>
  <c r="M24" i="1"/>
  <c r="M23" i="1"/>
  <c r="M21" i="1"/>
  <c r="L46" i="1"/>
  <c r="B8" i="2"/>
  <c r="B109" i="2"/>
  <c r="L81" i="1"/>
  <c r="B7" i="2" l="1"/>
  <c r="K8" i="1" l="1"/>
  <c r="K7" i="1" s="1"/>
  <c r="M97" i="1"/>
  <c r="L97" i="1"/>
  <c r="M45" i="1" l="1"/>
  <c r="L45" i="1"/>
  <c r="M77" i="1" l="1"/>
  <c r="L77" i="1"/>
  <c r="B99" i="1" l="1"/>
  <c r="B7" i="1" s="1"/>
  <c r="M9" i="1" l="1"/>
  <c r="L80" i="1"/>
  <c r="M81" i="1"/>
  <c r="M80" i="1" l="1"/>
</calcChain>
</file>

<file path=xl/sharedStrings.xml><?xml version="1.0" encoding="utf-8"?>
<sst xmlns="http://schemas.openxmlformats.org/spreadsheetml/2006/main" count="299" uniqueCount="172">
  <si>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</si>
  <si>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</si>
  <si>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</si>
  <si>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</si>
  <si>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</si>
  <si>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</si>
  <si>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</si>
  <si>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</si>
  <si>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</si>
  <si>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</si>
  <si>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</si>
  <si>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</si>
  <si>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</si>
  <si>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</si>
  <si>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</si>
  <si>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</si>
  <si>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</si>
  <si>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</si>
  <si>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</si>
  <si>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</si>
  <si>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</si>
  <si>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</si>
  <si>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</si>
  <si>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</si>
  <si>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</si>
  <si>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</si>
  <si>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</si>
  <si>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</si>
  <si>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</si>
  <si>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</si>
  <si>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</si>
  <si>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</si>
  <si>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</si>
  <si>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</si>
  <si>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</si>
  <si>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</si>
  <si>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</si>
  <si>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</si>
  <si>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</si>
  <si>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</si>
  <si>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</si>
  <si>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</si>
  <si>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</si>
  <si>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</si>
  <si>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</si>
  <si>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</si>
  <si>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</si>
  <si>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</si>
  <si>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</si>
  <si>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</si>
  <si>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</si>
  <si>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</si>
  <si>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</si>
  <si>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</si>
  <si>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</si>
  <si>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</si>
  <si>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</si>
  <si>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</si>
  <si>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</si>
  <si>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</si>
  <si>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</si>
  <si>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</si>
  <si>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</si>
  <si>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</si>
  <si>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</si>
  <si>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</si>
  <si>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</si>
  <si>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</si>
  <si>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</si>
  <si>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</si>
  <si>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</si>
  <si>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</si>
  <si>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</si>
  <si>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</si>
  <si>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</si>
  <si>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</si>
  <si>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</si>
  <si>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</si>
  <si>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</si>
  <si>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</si>
  <si>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</si>
  <si>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</si>
  <si>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</si>
  <si>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</si>
  <si>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</si>
  <si>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</si>
  <si>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</si>
  <si>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</si>
  <si>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</si>
  <si>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</si>
  <si>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</si>
  <si>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</si>
  <si>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</si>
  <si>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</si>
  <si>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</si>
  <si>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</si>
  <si>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</si>
  <si>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</si>
  <si>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</si>
  <si>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</si>
  <si>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</si>
  <si>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</si>
  <si>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</si>
  <si>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</si>
  <si>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</si>
  <si>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</si>
  <si>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</si>
  <si>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</si>
  <si>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</si>
  <si>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</si>
  <si>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</si>
  <si>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</si>
  <si>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</si>
  <si>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</si>
  <si>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</si>
  <si>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</si>
  <si>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ACUMULADO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</si>
  <si>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</si>
  <si>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</si>
  <si>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</si>
  <si>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</si>
  <si>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</si>
  <si>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</si>
  <si>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</si>
  <si>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</si>
  <si>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</si>
  <si>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</si>
  <si>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</si>
  <si>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</si>
  <si>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</si>
  <si>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</si>
  <si>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</si>
  <si>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</si>
  <si>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</si>
  <si>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</si>
  <si>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</si>
  <si>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693 BECAS DE ESTUDIOS</t>
  </si>
  <si>
    <t>*   2 MATERIALES Y SUMINISTROS</t>
  </si>
  <si>
    <t>253 MADERA</t>
  </si>
  <si>
    <t>* 9 ASIGNACIONES GLOBALES</t>
  </si>
  <si>
    <t>911 EMERCIAS NACIONALES</t>
  </si>
  <si>
    <t>189 OTROS MANT. y reparación</t>
  </si>
  <si>
    <t>113 CORREO</t>
  </si>
  <si>
    <t>252 CEMENTO</t>
  </si>
  <si>
    <t xml:space="preserve"> 131 ANUNCIOS Y AVISOS</t>
  </si>
  <si>
    <t>182 MANT. DE MAQUINARIA</t>
  </si>
  <si>
    <t>255  MATERIAL ELÉCTRICO</t>
  </si>
  <si>
    <t>256  MATERIAL METÁLICO</t>
  </si>
  <si>
    <t>262  HERRAMIENTAS E INSTRUMENTOS</t>
  </si>
  <si>
    <t>265  MATERIALES Y SUMINISTROS DE CO</t>
  </si>
  <si>
    <t>269  OTROS PRODUCTOS VARIOS</t>
  </si>
  <si>
    <t>275  ÚTILES Y MATERIALES DE OFICINA</t>
  </si>
  <si>
    <t>279  OTROS ÚTILES Y MATERIALES</t>
  </si>
  <si>
    <t>350  MOBILIARIO</t>
  </si>
  <si>
    <t>639  OTRAS SIN FINES DE LUCRO</t>
  </si>
  <si>
    <t>611  DONATIVOS A PERSONAS</t>
  </si>
  <si>
    <t>PRESUPUESTO
MODIFICADO</t>
  </si>
  <si>
    <t>PERIODO: DEL 01 DE ENERO AL 31 DE DICIEMBRE 2020</t>
  </si>
  <si>
    <t>PRELIMINAR</t>
  </si>
  <si>
    <t>(7)</t>
  </si>
  <si>
    <t>(10=6/4)</t>
  </si>
  <si>
    <t>(11=6/4)</t>
  </si>
  <si>
    <t>CONTENCIÓN 
APLICADA 
MEF</t>
  </si>
  <si>
    <t>SALDO DE BLOQUEO</t>
  </si>
  <si>
    <t>197  SERVICIOS COMERCIALES Y FINANC</t>
  </si>
  <si>
    <t>198  CONSULTORÍAS Y SERVICIOS ESPEC</t>
  </si>
  <si>
    <t>694  A INSTITUCIONES PRIVADAS</t>
  </si>
  <si>
    <t>(8)</t>
  </si>
  <si>
    <t>(9=4-7-8)</t>
  </si>
  <si>
    <t>(10=2-4-7-8)</t>
  </si>
  <si>
    <t>PERIODO: AL 31 DE ENERO 2021</t>
  </si>
  <si>
    <t xml:space="preserve">AIG-CUADRO DE EJECUCIÓN PRESUPUESTARIA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</si>
</sst>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"/>
    <numFmt numFmtId="165" formatCode="0.0%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49" fontId="0" fillId="0" borderId="3" xfId="0" applyNumberFormat="1" applyFill="1" applyBorder="1" applyAlignment="1">
      <alignment horizontal="left"/>
    </xf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4" fontId="1" fillId="3" borderId="5" xfId="0" applyNumberFormat="1" applyFont="1" applyFill="1" applyBorder="1" applyAlignment="1">
      <alignment horizontal="center"/>
    </xf>
    <xf numFmtId="4" fontId="1" fillId="3" borderId="5" xfId="0" applyNumberFormat="1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9" fontId="4" fillId="0" borderId="3" xfId="1" applyNumberFormat="1" applyFill="1" applyBorder="1" applyAlignment="1">
      <alignment horizontal="left"/>
    </xf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4" fillId="0" borderId="4" xfId="1" applyNumberFormat="1" applyFill="1" applyBorder="1"/>
    <xf numFmtId="4" fontId="4" fillId="0" borderId="2" xfId="1" applyNumberFormat="1" applyFill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0" xfId="0" applyFont="1"/>
    <xf numFmtId="4" fontId="2" fillId="0" borderId="0" xfId="0" applyNumberFormat="1" applyFont="1"/>
    <xf numFmtId="0" fontId="2" fillId="0" borderId="1" xfId="0" applyFont="1" applyFill="1" applyBorder="1"/>
    <xf numFmtId="4" fontId="0" fillId="0" borderId="1" xfId="0" applyNumberFormat="1" applyFont="1" applyFill="1" applyBorder="1"/>
    <xf numFmtId="0" fontId="0" fillId="0" borderId="2" xfId="0" applyFont="1" applyFill="1" applyBorder="1"/>
    <xf numFmtId="4" fontId="2" fillId="0" borderId="1" xfId="0" applyNumberFormat="1" applyFont="1" applyBorder="1"/>
    <xf numFmtId="4" fontId="0" fillId="0" borderId="3" xfId="0" applyNumberFormat="1" applyFill="1" applyBorder="1"/>
    <xf numFmtId="164" fontId="0" fillId="0" borderId="0" xfId="2" applyNumberFormat="1" applyFont="1" applyFill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0" fillId="0" borderId="3" xfId="0" applyNumberFormat="1" applyFont="1" applyFill="1" applyBorder="1" applyAlignment="1">
      <alignment horizontal="left"/>
    </xf>
    <xf numFmtId="4" fontId="0" fillId="0" borderId="1" xfId="0" applyNumberFormat="1" applyFill="1" applyBorder="1"/>
    <xf numFmtId="0" fontId="1" fillId="3" borderId="7" xfId="0" applyFont="1" applyFill="1" applyBorder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  <xf numFmtId="9" fontId="1" fillId="3" borderId="8" xfId="0" applyNumberFormat="1" applyFont="1" applyFill="1" applyBorder="1" applyAlignment="1">
      <alignment horizontal="center" wrapText="1"/>
    </xf>
    <xf numFmtId="9" fontId="1" fillId="3" borderId="9" xfId="0" applyNumberFormat="1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5" xfId="0" applyNumberFormat="1" applyFont="1" applyFill="1" applyBorder="1" applyAlignment="1">
      <alignment horizontal="center" wrapText="1"/>
    </xf>
    <xf numFmtId="2" fontId="1" fillId="3" borderId="11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5" fontId="2" fillId="2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4" xfId="0" applyNumberFormat="1" applyFont="1" applyFill="1" applyBorder="1"/>
    <xf numFmtId="165" fontId="0" fillId="0" borderId="3" xfId="0" applyNumberFormat="1" applyFont="1" applyFill="1" applyBorder="1"/>
    <xf numFmtId="165" fontId="0" fillId="0" borderId="2" xfId="0" applyNumberFormat="1" applyFont="1" applyFill="1" applyBorder="1"/>
    <xf numFmtId="165" fontId="0" fillId="0" borderId="1" xfId="0" applyNumberFormat="1" applyFont="1" applyFill="1" applyBorder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4" fontId="1" fillId="3" borderId="6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6"/>
  <sheetViews>
    <sheetView tabSelected="1" zoomScale="130" zoomScaleNormal="130" workbookViewId="0">
      <selection activeCell="F5" sqref="F5"/>
    </sheetView>
  </sheetViews>
  <sheetFormatPr baseColWidth="10" defaultColWidth="11.33203125" defaultRowHeight="14.4" x14ac:dyDescent="0.3"/>
  <cols>
    <col min="1" max="1" width="43.21875" style="1" customWidth="1"/>
    <col min="2" max="2" width="13.77734375" style="2" bestFit="1" customWidth="1"/>
    <col min="3" max="3" width="14.88671875" style="2" customWidth="1"/>
    <col min="4" max="4" width="12.88671875" style="2" bestFit="1" customWidth="1"/>
    <col min="5" max="5" width="15.21875" style="2" customWidth="1"/>
    <col min="6" max="6" width="11.77734375" style="2" bestFit="1" customWidth="1"/>
    <col min="7" max="7" width="8.44140625" style="2" bestFit="1" customWidth="1"/>
    <col min="8" max="8" width="12.44140625" style="2" bestFit="1" customWidth="1"/>
    <col min="9" max="9" width="11.6640625" style="2" bestFit="1" customWidth="1"/>
    <col min="10" max="10" width="12.33203125" style="2" bestFit="1" customWidth="1"/>
    <col min="11" max="11" width="12.6640625" style="1" customWidth="1"/>
    <col min="12" max="12" width="12.5546875" style="9" customWidth="1"/>
    <col min="13" max="13" width="11.88671875" style="9" bestFit="1" customWidth="1"/>
    <col min="14" max="16" width="12.44140625" style="2" bestFit="1" customWidth="1"/>
    <col min="17" max="20" width="11.44140625" style="2" bestFit="1" customWidth="1"/>
    <col min="21" max="26" width="11.33203125" style="2"/>
    <col min="27" max="16384" width="11.33203125" style="1"/>
  </cols>
  <sheetData>
    <row r="1" spans="1:26" x14ac:dyDescent="0.3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26" x14ac:dyDescent="0.3">
      <c r="A2" s="73" t="s">
        <v>171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26" x14ac:dyDescent="0.3">
      <c r="A3" s="72" t="s">
        <v>170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</row>
    <row r="4" spans="1:26" s="65" customFormat="1" x14ac:dyDescent="0.3">
      <c r="A4" s="57"/>
      <c r="B4" s="57" t="s">
        <v>1</v>
      </c>
      <c r="C4" s="57" t="s">
        <v>2</v>
      </c>
      <c r="D4" s="57" t="s">
        <v>3</v>
      </c>
      <c r="E4" s="57" t="s">
        <v>4</v>
      </c>
      <c r="F4" s="57" t="s">
        <v>5</v>
      </c>
      <c r="G4" s="57" t="s">
        <v>6</v>
      </c>
      <c r="H4" s="57" t="s">
        <v>159</v>
      </c>
      <c r="I4" s="57" t="s">
        <v>167</v>
      </c>
      <c r="J4" s="57" t="s">
        <v>168</v>
      </c>
      <c r="K4" s="57" t="s">
        <v>169</v>
      </c>
      <c r="L4" s="57" t="s">
        <v>160</v>
      </c>
      <c r="M4" s="57" t="s">
        <v>161</v>
      </c>
    </row>
    <row r="5" spans="1:26" ht="43.8" customHeight="1" x14ac:dyDescent="0.3">
      <c r="A5" s="51" t="s">
        <v>7</v>
      </c>
      <c r="B5" s="52" t="s">
        <v>8</v>
      </c>
      <c r="C5" s="74" t="s">
        <v>156</v>
      </c>
      <c r="D5" s="52" t="s">
        <v>9</v>
      </c>
      <c r="E5" s="52" t="s">
        <v>10</v>
      </c>
      <c r="F5" s="52" t="s">
        <v>11</v>
      </c>
      <c r="G5" s="52" t="s">
        <v>12</v>
      </c>
      <c r="H5" s="58" t="s">
        <v>162</v>
      </c>
      <c r="I5" s="58" t="s">
        <v>163</v>
      </c>
      <c r="J5" s="52" t="s">
        <v>13</v>
      </c>
      <c r="K5" s="53"/>
      <c r="L5" s="54" t="s">
        <v>14</v>
      </c>
      <c r="M5" s="55" t="s">
        <v>15</v>
      </c>
    </row>
    <row r="6" spans="1:26" s="4" customFormat="1" ht="15.6" customHeight="1" x14ac:dyDescent="0.3">
      <c r="A6" s="56"/>
      <c r="B6" s="24" t="s">
        <v>16</v>
      </c>
      <c r="C6" s="75"/>
      <c r="D6" s="25"/>
      <c r="E6" s="25" t="s">
        <v>116</v>
      </c>
      <c r="F6" s="25"/>
      <c r="G6" s="25"/>
      <c r="H6" s="25"/>
      <c r="I6" s="25"/>
      <c r="J6" s="25" t="s">
        <v>17</v>
      </c>
      <c r="K6" s="26" t="s">
        <v>18</v>
      </c>
      <c r="L6" s="61" t="s">
        <v>11</v>
      </c>
      <c r="M6" s="62" t="s">
        <v>11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3">
      <c r="A7" s="27" t="s">
        <v>19</v>
      </c>
      <c r="B7" s="10">
        <f>B8+B80</f>
        <v>24363303</v>
      </c>
      <c r="C7" s="10">
        <f t="shared" ref="C7:K7" si="0">C8+C80</f>
        <v>24363303</v>
      </c>
      <c r="D7" s="10">
        <f t="shared" si="0"/>
        <v>5413267</v>
      </c>
      <c r="E7" s="10">
        <f t="shared" si="0"/>
        <v>1253244.23</v>
      </c>
      <c r="F7" s="10">
        <f t="shared" si="0"/>
        <v>281310.99</v>
      </c>
      <c r="G7" s="10">
        <f t="shared" si="0"/>
        <v>0</v>
      </c>
      <c r="H7" s="10">
        <f t="shared" si="0"/>
        <v>4324790</v>
      </c>
      <c r="I7" s="10">
        <f t="shared" si="0"/>
        <v>2515157.6900000004</v>
      </c>
      <c r="J7" s="10">
        <f t="shared" si="0"/>
        <v>-2679924.9200000004</v>
      </c>
      <c r="K7" s="10">
        <f>K8+K80</f>
        <v>16270111.079999998</v>
      </c>
      <c r="L7" s="66">
        <f>F7/D7</f>
        <v>5.196695267386589E-2</v>
      </c>
      <c r="M7" s="66">
        <f>F7/D7</f>
        <v>5.196695267386589E-2</v>
      </c>
      <c r="N7" s="30"/>
      <c r="O7" s="30"/>
    </row>
    <row r="8" spans="1:26" s="6" customFormat="1" x14ac:dyDescent="0.3">
      <c r="A8" s="18" t="s">
        <v>20</v>
      </c>
      <c r="B8" s="10">
        <f>B9+B17+B45+B77</f>
        <v>5867374</v>
      </c>
      <c r="C8" s="10">
        <f t="shared" ref="C8:K8" si="1">C9+C17+C45+C77</f>
        <v>5867374</v>
      </c>
      <c r="D8" s="10">
        <f t="shared" si="1"/>
        <v>630127</v>
      </c>
      <c r="E8" s="10">
        <f t="shared" si="1"/>
        <v>283871</v>
      </c>
      <c r="F8" s="10">
        <f t="shared" si="1"/>
        <v>281310.99</v>
      </c>
      <c r="G8" s="10">
        <f t="shared" si="1"/>
        <v>0</v>
      </c>
      <c r="H8" s="10">
        <f t="shared" si="1"/>
        <v>349497</v>
      </c>
      <c r="I8" s="10">
        <f t="shared" si="1"/>
        <v>6331.85</v>
      </c>
      <c r="J8" s="10">
        <f t="shared" si="1"/>
        <v>-9572.849999999984</v>
      </c>
      <c r="K8" s="10">
        <f>K9+K17+K45+K77</f>
        <v>5227674.1499999994</v>
      </c>
      <c r="L8" s="66">
        <f>F8/D8</f>
        <v>0.44643538524773574</v>
      </c>
      <c r="M8" s="66">
        <f>F8/D8</f>
        <v>0.44643538524773574</v>
      </c>
      <c r="N8" s="31"/>
      <c r="O8" s="31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s="6" customFormat="1" x14ac:dyDescent="0.3">
      <c r="A9" s="17" t="s">
        <v>21</v>
      </c>
      <c r="B9" s="11">
        <f>SUM(B10:B16)</f>
        <v>3777642</v>
      </c>
      <c r="C9" s="11">
        <f t="shared" ref="C9:I9" si="2">SUM(C10:C16)</f>
        <v>3777642</v>
      </c>
      <c r="D9" s="11">
        <f t="shared" si="2"/>
        <v>310656</v>
      </c>
      <c r="E9" s="11">
        <f t="shared" si="2"/>
        <v>280710.99</v>
      </c>
      <c r="F9" s="11">
        <f t="shared" si="2"/>
        <v>280710.99</v>
      </c>
      <c r="G9" s="11">
        <f t="shared" si="2"/>
        <v>0</v>
      </c>
      <c r="H9" s="11">
        <f t="shared" si="2"/>
        <v>0</v>
      </c>
      <c r="I9" s="11">
        <f t="shared" si="2"/>
        <v>0</v>
      </c>
      <c r="J9" s="13">
        <f>SUM(J10:J16)</f>
        <v>29945.010000000002</v>
      </c>
      <c r="K9" s="11">
        <f>SUM(K10:K16)</f>
        <v>3496931.01</v>
      </c>
      <c r="L9" s="67">
        <f t="shared" ref="L9" si="3">F9/D9</f>
        <v>0.90360717320766371</v>
      </c>
      <c r="M9" s="67">
        <f t="shared" ref="M9" si="4">F9/D9</f>
        <v>0.90360717320766371</v>
      </c>
      <c r="N9" s="31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s="6" customFormat="1" x14ac:dyDescent="0.3">
      <c r="A10" s="19" t="s">
        <v>22</v>
      </c>
      <c r="B10" s="34">
        <v>2968212</v>
      </c>
      <c r="C10" s="34">
        <v>2968212</v>
      </c>
      <c r="D10" s="34">
        <v>247351</v>
      </c>
      <c r="E10" s="34">
        <v>225965</v>
      </c>
      <c r="F10" s="34">
        <v>225965</v>
      </c>
      <c r="G10" s="34">
        <v>0</v>
      </c>
      <c r="H10" s="34">
        <v>0</v>
      </c>
      <c r="I10" s="34">
        <v>0</v>
      </c>
      <c r="J10" s="12">
        <f>D10-E10-H10-I10</f>
        <v>21386</v>
      </c>
      <c r="K10" s="12">
        <f>C10-E10-H10-I10</f>
        <v>2742247</v>
      </c>
      <c r="L10" s="68">
        <f t="shared" ref="L10" si="5">F10/D10</f>
        <v>0.91353986844605439</v>
      </c>
      <c r="M10" s="68">
        <f>F10/D10</f>
        <v>0.91353986844605439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s="6" customFormat="1" x14ac:dyDescent="0.3">
      <c r="A11" s="19" t="s">
        <v>23</v>
      </c>
      <c r="B11" s="34">
        <v>222000</v>
      </c>
      <c r="C11" s="34">
        <v>222000</v>
      </c>
      <c r="D11" s="34">
        <v>18500</v>
      </c>
      <c r="E11" s="34">
        <v>16000</v>
      </c>
      <c r="F11" s="34">
        <v>16000</v>
      </c>
      <c r="G11" s="34">
        <v>0</v>
      </c>
      <c r="H11" s="34">
        <v>0</v>
      </c>
      <c r="I11" s="34">
        <v>0</v>
      </c>
      <c r="J11" s="12">
        <f t="shared" ref="J11:J16" si="6">D11-E11-H11-I11</f>
        <v>2500</v>
      </c>
      <c r="K11" s="12">
        <f t="shared" ref="K11:K74" si="7">C11-E11-H11-I11</f>
        <v>206000</v>
      </c>
      <c r="L11" s="69">
        <f>F11/D11</f>
        <v>0.86486486486486491</v>
      </c>
      <c r="M11" s="69">
        <f>F11/D11</f>
        <v>0.86486486486486491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s="6" customFormat="1" x14ac:dyDescent="0.3">
      <c r="A12" s="19" t="s">
        <v>24</v>
      </c>
      <c r="B12" s="34">
        <v>69050</v>
      </c>
      <c r="C12" s="34">
        <v>69050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12">
        <f t="shared" si="6"/>
        <v>0</v>
      </c>
      <c r="K12" s="12">
        <f t="shared" si="7"/>
        <v>69050</v>
      </c>
      <c r="L12" s="69">
        <v>0</v>
      </c>
      <c r="M12" s="69">
        <v>0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s="6" customFormat="1" x14ac:dyDescent="0.3">
      <c r="A13" s="19" t="s">
        <v>25</v>
      </c>
      <c r="B13" s="34">
        <v>415717</v>
      </c>
      <c r="C13" s="34">
        <v>415717</v>
      </c>
      <c r="D13" s="34">
        <v>34643</v>
      </c>
      <c r="E13" s="34">
        <v>29640.739999999998</v>
      </c>
      <c r="F13" s="34">
        <v>29640.739999999998</v>
      </c>
      <c r="G13" s="34">
        <v>0</v>
      </c>
      <c r="H13" s="34">
        <v>0</v>
      </c>
      <c r="I13" s="34">
        <v>0</v>
      </c>
      <c r="J13" s="12">
        <f t="shared" si="6"/>
        <v>5002.260000000002</v>
      </c>
      <c r="K13" s="12">
        <f t="shared" si="7"/>
        <v>386076.26</v>
      </c>
      <c r="L13" s="69">
        <f t="shared" ref="L13:L16" si="8">F13/D13</f>
        <v>0.85560546142077754</v>
      </c>
      <c r="M13" s="69">
        <f t="shared" ref="M13:M16" si="9">F13/D13</f>
        <v>0.85560546142077754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s="6" customFormat="1" x14ac:dyDescent="0.3">
      <c r="A14" s="19" t="s">
        <v>26</v>
      </c>
      <c r="B14" s="34">
        <v>46665</v>
      </c>
      <c r="C14" s="34">
        <v>46665</v>
      </c>
      <c r="D14" s="34">
        <v>3895</v>
      </c>
      <c r="E14" s="34">
        <v>3371.2</v>
      </c>
      <c r="F14" s="34">
        <v>3371.2</v>
      </c>
      <c r="G14" s="34">
        <v>0</v>
      </c>
      <c r="H14" s="34">
        <v>0</v>
      </c>
      <c r="I14" s="34">
        <v>0</v>
      </c>
      <c r="J14" s="12">
        <f t="shared" si="6"/>
        <v>523.80000000000018</v>
      </c>
      <c r="K14" s="12">
        <f t="shared" si="7"/>
        <v>43293.8</v>
      </c>
      <c r="L14" s="69">
        <f t="shared" si="8"/>
        <v>0.86551989730423617</v>
      </c>
      <c r="M14" s="69">
        <f t="shared" si="9"/>
        <v>0.86551989730423617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s="6" customFormat="1" x14ac:dyDescent="0.3">
      <c r="A15" s="19" t="s">
        <v>27</v>
      </c>
      <c r="B15" s="34">
        <v>46665</v>
      </c>
      <c r="C15" s="34">
        <v>46665</v>
      </c>
      <c r="D15" s="34">
        <v>5507</v>
      </c>
      <c r="E15" s="34">
        <v>5081.2799999999988</v>
      </c>
      <c r="F15" s="34">
        <v>5081.2799999999988</v>
      </c>
      <c r="G15" s="34">
        <v>0</v>
      </c>
      <c r="H15" s="34">
        <v>0</v>
      </c>
      <c r="I15" s="34">
        <v>0</v>
      </c>
      <c r="J15" s="12">
        <f t="shared" si="6"/>
        <v>425.72000000000116</v>
      </c>
      <c r="K15" s="12">
        <f t="shared" si="7"/>
        <v>41583.72</v>
      </c>
      <c r="L15" s="69">
        <f t="shared" si="8"/>
        <v>0.92269475213364782</v>
      </c>
      <c r="M15" s="69">
        <f t="shared" si="9"/>
        <v>0.92269475213364782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6" customFormat="1" x14ac:dyDescent="0.3">
      <c r="A16" s="19" t="s">
        <v>28</v>
      </c>
      <c r="B16" s="34">
        <v>9333</v>
      </c>
      <c r="C16" s="34">
        <v>9333</v>
      </c>
      <c r="D16" s="34">
        <v>760</v>
      </c>
      <c r="E16" s="34">
        <v>652.7700000000001</v>
      </c>
      <c r="F16" s="34">
        <v>652.7700000000001</v>
      </c>
      <c r="G16" s="34">
        <v>0</v>
      </c>
      <c r="H16" s="34">
        <v>0</v>
      </c>
      <c r="I16" s="34">
        <v>0</v>
      </c>
      <c r="J16" s="12">
        <f t="shared" si="6"/>
        <v>107.2299999999999</v>
      </c>
      <c r="K16" s="12">
        <f t="shared" si="7"/>
        <v>8680.23</v>
      </c>
      <c r="L16" s="69">
        <f t="shared" si="8"/>
        <v>0.85890789473684226</v>
      </c>
      <c r="M16" s="69">
        <f t="shared" si="9"/>
        <v>0.85890789473684226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s="6" customFormat="1" x14ac:dyDescent="0.3">
      <c r="A17" s="17" t="s">
        <v>32</v>
      </c>
      <c r="B17" s="13">
        <f>SUM(B18:B44)</f>
        <v>1905553</v>
      </c>
      <c r="C17" s="13">
        <f t="shared" ref="C17:K17" si="10">SUM(C18:C44)</f>
        <v>1905553</v>
      </c>
      <c r="D17" s="13">
        <f t="shared" si="10"/>
        <v>296666</v>
      </c>
      <c r="E17" s="13">
        <f t="shared" si="10"/>
        <v>2860.76</v>
      </c>
      <c r="F17" s="13">
        <f t="shared" si="10"/>
        <v>600</v>
      </c>
      <c r="G17" s="13">
        <f t="shared" si="10"/>
        <v>0</v>
      </c>
      <c r="H17" s="13">
        <f t="shared" si="10"/>
        <v>312539</v>
      </c>
      <c r="I17" s="13">
        <f t="shared" si="10"/>
        <v>6032.6</v>
      </c>
      <c r="J17" s="13">
        <f t="shared" si="10"/>
        <v>-24766.359999999986</v>
      </c>
      <c r="K17" s="13">
        <f t="shared" si="10"/>
        <v>1584120.64</v>
      </c>
      <c r="L17" s="67">
        <f>F17/D17</f>
        <v>2.0224764550032695E-3</v>
      </c>
      <c r="M17" s="67">
        <f>F17/D17</f>
        <v>2.0224764550032695E-3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s="6" customFormat="1" x14ac:dyDescent="0.3">
      <c r="A18" s="21" t="s">
        <v>41</v>
      </c>
      <c r="B18" s="59">
        <v>544186</v>
      </c>
      <c r="C18" s="59">
        <v>544186</v>
      </c>
      <c r="D18" s="59">
        <v>38839</v>
      </c>
      <c r="E18" s="59">
        <v>0</v>
      </c>
      <c r="F18" s="59">
        <v>0</v>
      </c>
      <c r="G18" s="59">
        <v>0</v>
      </c>
      <c r="H18" s="59">
        <v>0</v>
      </c>
      <c r="I18" s="59">
        <v>0</v>
      </c>
      <c r="J18" s="12">
        <f>D18-E18-H18-I18</f>
        <v>38839</v>
      </c>
      <c r="K18" s="12">
        <f t="shared" si="7"/>
        <v>544186</v>
      </c>
      <c r="L18" s="69">
        <f t="shared" ref="L18" si="11">F18/D18</f>
        <v>0</v>
      </c>
      <c r="M18" s="69">
        <f t="shared" ref="M18" si="12">F18/D18</f>
        <v>0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s="6" customFormat="1" x14ac:dyDescent="0.3">
      <c r="A19" s="21" t="s">
        <v>42</v>
      </c>
      <c r="B19" s="59">
        <v>2500</v>
      </c>
      <c r="C19" s="59">
        <v>2500</v>
      </c>
      <c r="D19" s="59">
        <v>0</v>
      </c>
      <c r="E19" s="59">
        <v>0</v>
      </c>
      <c r="F19" s="59">
        <v>0</v>
      </c>
      <c r="G19" s="59">
        <v>0</v>
      </c>
      <c r="H19" s="59">
        <v>0</v>
      </c>
      <c r="I19" s="59">
        <v>0</v>
      </c>
      <c r="J19" s="12">
        <f t="shared" ref="J19:J44" si="13">D19-E19-H19-I19</f>
        <v>0</v>
      </c>
      <c r="K19" s="12">
        <f t="shared" si="7"/>
        <v>2500</v>
      </c>
      <c r="L19" s="69">
        <v>0</v>
      </c>
      <c r="M19" s="69"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s="6" customFormat="1" x14ac:dyDescent="0.3">
      <c r="A20" s="21" t="s">
        <v>43</v>
      </c>
      <c r="B20" s="59">
        <v>7500</v>
      </c>
      <c r="C20" s="59">
        <v>7500</v>
      </c>
      <c r="D20" s="59">
        <v>0</v>
      </c>
      <c r="E20" s="59">
        <v>0</v>
      </c>
      <c r="F20" s="59">
        <v>0</v>
      </c>
      <c r="G20" s="59">
        <v>0</v>
      </c>
      <c r="H20" s="59">
        <v>0</v>
      </c>
      <c r="I20" s="59">
        <v>0</v>
      </c>
      <c r="J20" s="12">
        <f t="shared" si="13"/>
        <v>0</v>
      </c>
      <c r="K20" s="12">
        <f t="shared" si="7"/>
        <v>7500</v>
      </c>
      <c r="L20" s="69">
        <v>0</v>
      </c>
      <c r="M20" s="69">
        <v>0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s="6" customFormat="1" x14ac:dyDescent="0.3">
      <c r="A21" s="21" t="s">
        <v>44</v>
      </c>
      <c r="B21" s="59">
        <v>43008</v>
      </c>
      <c r="C21" s="59">
        <v>43008</v>
      </c>
      <c r="D21" s="59">
        <v>3584</v>
      </c>
      <c r="E21" s="59">
        <v>0</v>
      </c>
      <c r="F21" s="59">
        <v>0</v>
      </c>
      <c r="G21" s="59">
        <v>0</v>
      </c>
      <c r="H21" s="59">
        <v>0</v>
      </c>
      <c r="I21" s="59">
        <v>0</v>
      </c>
      <c r="J21" s="12">
        <f t="shared" si="13"/>
        <v>3584</v>
      </c>
      <c r="K21" s="12">
        <f t="shared" si="7"/>
        <v>43008</v>
      </c>
      <c r="L21" s="69">
        <f t="shared" ref="L21:L44" si="14">F21/D21</f>
        <v>0</v>
      </c>
      <c r="M21" s="69">
        <f t="shared" ref="M21:M44" si="15">F21/D21</f>
        <v>0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s="6" customFormat="1" x14ac:dyDescent="0.3">
      <c r="A22" s="21" t="s">
        <v>45</v>
      </c>
      <c r="B22" s="59">
        <v>17300</v>
      </c>
      <c r="C22" s="59">
        <v>17300</v>
      </c>
      <c r="D22" s="59">
        <v>2000</v>
      </c>
      <c r="E22" s="59">
        <v>0</v>
      </c>
      <c r="F22" s="59">
        <v>0</v>
      </c>
      <c r="G22" s="59">
        <v>0</v>
      </c>
      <c r="H22" s="59">
        <v>0</v>
      </c>
      <c r="I22" s="59">
        <v>0</v>
      </c>
      <c r="J22" s="12">
        <f t="shared" si="13"/>
        <v>2000</v>
      </c>
      <c r="K22" s="12">
        <f t="shared" si="7"/>
        <v>17300</v>
      </c>
      <c r="L22" s="69">
        <f t="shared" si="14"/>
        <v>0</v>
      </c>
      <c r="M22" s="69">
        <f t="shared" si="15"/>
        <v>0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s="6" customFormat="1" x14ac:dyDescent="0.3">
      <c r="A23" s="21" t="s">
        <v>46</v>
      </c>
      <c r="B23" s="59">
        <v>600</v>
      </c>
      <c r="C23" s="59">
        <v>600</v>
      </c>
      <c r="D23" s="59">
        <v>50</v>
      </c>
      <c r="E23" s="59">
        <v>0</v>
      </c>
      <c r="F23" s="59">
        <v>0</v>
      </c>
      <c r="G23" s="59">
        <v>0</v>
      </c>
      <c r="H23" s="59">
        <v>0</v>
      </c>
      <c r="I23" s="59">
        <v>0</v>
      </c>
      <c r="J23" s="12">
        <f t="shared" si="13"/>
        <v>50</v>
      </c>
      <c r="K23" s="12">
        <f t="shared" si="7"/>
        <v>600</v>
      </c>
      <c r="L23" s="69">
        <f t="shared" si="14"/>
        <v>0</v>
      </c>
      <c r="M23" s="69">
        <f t="shared" si="15"/>
        <v>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s="6" customFormat="1" x14ac:dyDescent="0.3">
      <c r="A24" s="21" t="s">
        <v>47</v>
      </c>
      <c r="B24" s="59">
        <v>101965</v>
      </c>
      <c r="C24" s="59">
        <v>101965</v>
      </c>
      <c r="D24" s="59">
        <v>8498</v>
      </c>
      <c r="E24" s="59">
        <v>0</v>
      </c>
      <c r="F24" s="59">
        <v>0</v>
      </c>
      <c r="G24" s="59">
        <v>0</v>
      </c>
      <c r="H24" s="59">
        <v>0</v>
      </c>
      <c r="I24" s="59">
        <v>0</v>
      </c>
      <c r="J24" s="12">
        <f t="shared" si="13"/>
        <v>8498</v>
      </c>
      <c r="K24" s="12">
        <f t="shared" si="7"/>
        <v>101965</v>
      </c>
      <c r="L24" s="69">
        <f t="shared" si="14"/>
        <v>0</v>
      </c>
      <c r="M24" s="69">
        <f t="shared" si="15"/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s="6" customFormat="1" x14ac:dyDescent="0.3">
      <c r="A25" s="21" t="s">
        <v>48</v>
      </c>
      <c r="B25" s="59">
        <v>11999</v>
      </c>
      <c r="C25" s="59">
        <v>11999</v>
      </c>
      <c r="D25" s="59">
        <v>0</v>
      </c>
      <c r="E25" s="59">
        <v>0</v>
      </c>
      <c r="F25" s="59">
        <v>0</v>
      </c>
      <c r="G25" s="59">
        <v>0</v>
      </c>
      <c r="H25" s="59">
        <v>0</v>
      </c>
      <c r="I25" s="59">
        <v>0</v>
      </c>
      <c r="J25" s="12">
        <f t="shared" si="13"/>
        <v>0</v>
      </c>
      <c r="K25" s="12">
        <f t="shared" si="7"/>
        <v>11999</v>
      </c>
      <c r="L25" s="69">
        <v>0</v>
      </c>
      <c r="M25" s="69">
        <v>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s="6" customFormat="1" x14ac:dyDescent="0.3">
      <c r="A26" s="21" t="s">
        <v>49</v>
      </c>
      <c r="B26" s="59">
        <v>102700</v>
      </c>
      <c r="C26" s="59">
        <v>102700</v>
      </c>
      <c r="D26" s="59">
        <v>62700</v>
      </c>
      <c r="E26" s="59">
        <v>999.36</v>
      </c>
      <c r="F26" s="59">
        <v>0</v>
      </c>
      <c r="G26" s="59">
        <v>0</v>
      </c>
      <c r="H26" s="59">
        <v>0</v>
      </c>
      <c r="I26" s="59">
        <v>4171.2</v>
      </c>
      <c r="J26" s="12">
        <f t="shared" si="13"/>
        <v>57529.440000000002</v>
      </c>
      <c r="K26" s="12">
        <f t="shared" si="7"/>
        <v>97529.44</v>
      </c>
      <c r="L26" s="69">
        <f t="shared" si="14"/>
        <v>0</v>
      </c>
      <c r="M26" s="69">
        <f t="shared" si="15"/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s="6" customFormat="1" x14ac:dyDescent="0.3">
      <c r="A27" s="21" t="s">
        <v>50</v>
      </c>
      <c r="B27" s="59">
        <v>32000</v>
      </c>
      <c r="C27" s="59">
        <v>32000</v>
      </c>
      <c r="D27" s="59">
        <v>24000</v>
      </c>
      <c r="E27" s="59">
        <v>0</v>
      </c>
      <c r="F27" s="59">
        <v>0</v>
      </c>
      <c r="G27" s="59">
        <v>0</v>
      </c>
      <c r="H27" s="59">
        <v>0</v>
      </c>
      <c r="I27" s="59">
        <v>0</v>
      </c>
      <c r="J27" s="12">
        <f t="shared" si="13"/>
        <v>24000</v>
      </c>
      <c r="K27" s="12">
        <f t="shared" si="7"/>
        <v>32000</v>
      </c>
      <c r="L27" s="69">
        <f t="shared" si="14"/>
        <v>0</v>
      </c>
      <c r="M27" s="69">
        <f t="shared" si="15"/>
        <v>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s="6" customFormat="1" x14ac:dyDescent="0.3">
      <c r="A28" s="21" t="s">
        <v>51</v>
      </c>
      <c r="B28" s="59">
        <v>11200</v>
      </c>
      <c r="C28" s="59">
        <v>11200</v>
      </c>
      <c r="D28" s="59">
        <v>4200</v>
      </c>
      <c r="E28" s="59">
        <v>0</v>
      </c>
      <c r="F28" s="59">
        <v>0</v>
      </c>
      <c r="G28" s="59">
        <v>0</v>
      </c>
      <c r="H28" s="59">
        <v>3360</v>
      </c>
      <c r="I28" s="59">
        <v>0</v>
      </c>
      <c r="J28" s="12">
        <f t="shared" si="13"/>
        <v>840</v>
      </c>
      <c r="K28" s="12">
        <f t="shared" si="7"/>
        <v>7840</v>
      </c>
      <c r="L28" s="69">
        <f t="shared" si="14"/>
        <v>0</v>
      </c>
      <c r="M28" s="69">
        <f t="shared" si="15"/>
        <v>0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s="6" customFormat="1" x14ac:dyDescent="0.3">
      <c r="A29" s="21" t="s">
        <v>52</v>
      </c>
      <c r="B29" s="59">
        <v>24000</v>
      </c>
      <c r="C29" s="59">
        <v>24000</v>
      </c>
      <c r="D29" s="59">
        <v>0</v>
      </c>
      <c r="E29" s="59">
        <v>0</v>
      </c>
      <c r="F29" s="59">
        <v>0</v>
      </c>
      <c r="G29" s="59">
        <v>0</v>
      </c>
      <c r="H29" s="59">
        <v>7200</v>
      </c>
      <c r="I29" s="59">
        <v>0</v>
      </c>
      <c r="J29" s="12">
        <f t="shared" si="13"/>
        <v>-7200</v>
      </c>
      <c r="K29" s="12">
        <f t="shared" si="7"/>
        <v>16800</v>
      </c>
      <c r="L29" s="69">
        <v>0</v>
      </c>
      <c r="M29" s="69">
        <v>0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s="6" customFormat="1" x14ac:dyDescent="0.3">
      <c r="A30" s="21" t="s">
        <v>53</v>
      </c>
      <c r="B30" s="59">
        <v>53000</v>
      </c>
      <c r="C30" s="59">
        <v>53000</v>
      </c>
      <c r="D30" s="59">
        <v>11000</v>
      </c>
      <c r="E30" s="59">
        <v>0</v>
      </c>
      <c r="F30" s="59">
        <v>0</v>
      </c>
      <c r="G30" s="59">
        <v>0</v>
      </c>
      <c r="H30" s="59">
        <v>15900</v>
      </c>
      <c r="I30" s="59">
        <v>0</v>
      </c>
      <c r="J30" s="12">
        <f t="shared" si="13"/>
        <v>-4900</v>
      </c>
      <c r="K30" s="12">
        <f t="shared" si="7"/>
        <v>37100</v>
      </c>
      <c r="L30" s="69">
        <v>0</v>
      </c>
      <c r="M30" s="69">
        <v>0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s="6" customFormat="1" x14ac:dyDescent="0.3">
      <c r="A31" s="21" t="s">
        <v>54</v>
      </c>
      <c r="B31" s="59">
        <v>32432</v>
      </c>
      <c r="C31" s="59">
        <v>32432</v>
      </c>
      <c r="D31" s="59">
        <v>2723</v>
      </c>
      <c r="E31" s="59">
        <v>0</v>
      </c>
      <c r="F31" s="59">
        <v>0</v>
      </c>
      <c r="G31" s="59">
        <v>0</v>
      </c>
      <c r="H31" s="59">
        <v>9730</v>
      </c>
      <c r="I31" s="59">
        <v>0</v>
      </c>
      <c r="J31" s="12">
        <f t="shared" si="13"/>
        <v>-7007</v>
      </c>
      <c r="K31" s="12">
        <f t="shared" si="7"/>
        <v>22702</v>
      </c>
      <c r="L31" s="69">
        <f t="shared" si="14"/>
        <v>0</v>
      </c>
      <c r="M31" s="69">
        <f t="shared" si="15"/>
        <v>0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s="6" customFormat="1" x14ac:dyDescent="0.3">
      <c r="A32" s="21" t="s">
        <v>55</v>
      </c>
      <c r="B32" s="59">
        <v>21000</v>
      </c>
      <c r="C32" s="59">
        <v>21000</v>
      </c>
      <c r="D32" s="59">
        <v>5000</v>
      </c>
      <c r="E32" s="59">
        <v>0</v>
      </c>
      <c r="F32" s="59">
        <v>0</v>
      </c>
      <c r="G32" s="59">
        <v>0</v>
      </c>
      <c r="H32" s="59">
        <v>6300</v>
      </c>
      <c r="I32" s="59">
        <v>0</v>
      </c>
      <c r="J32" s="12">
        <f t="shared" si="13"/>
        <v>-1300</v>
      </c>
      <c r="K32" s="12">
        <f t="shared" si="7"/>
        <v>14700</v>
      </c>
      <c r="L32" s="69">
        <f t="shared" si="14"/>
        <v>0</v>
      </c>
      <c r="M32" s="69">
        <f t="shared" si="15"/>
        <v>0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s="6" customFormat="1" x14ac:dyDescent="0.3">
      <c r="A33" s="21" t="s">
        <v>56</v>
      </c>
      <c r="B33" s="34">
        <v>0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12">
        <f t="shared" si="13"/>
        <v>0</v>
      </c>
      <c r="K33" s="12">
        <f t="shared" si="7"/>
        <v>0</v>
      </c>
      <c r="L33" s="69">
        <v>0</v>
      </c>
      <c r="M33" s="69">
        <v>0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s="6" customFormat="1" x14ac:dyDescent="0.3">
      <c r="A34" s="21" t="s">
        <v>57</v>
      </c>
      <c r="B34" s="34">
        <v>6100</v>
      </c>
      <c r="C34" s="34">
        <v>6100</v>
      </c>
      <c r="D34" s="34">
        <v>900</v>
      </c>
      <c r="E34" s="34">
        <v>0</v>
      </c>
      <c r="F34" s="34">
        <v>0</v>
      </c>
      <c r="G34" s="34">
        <v>0</v>
      </c>
      <c r="H34" s="34">
        <v>1830</v>
      </c>
      <c r="I34" s="34">
        <v>0</v>
      </c>
      <c r="J34" s="12">
        <f t="shared" si="13"/>
        <v>-930</v>
      </c>
      <c r="K34" s="12">
        <f t="shared" si="7"/>
        <v>4270</v>
      </c>
      <c r="L34" s="69">
        <f t="shared" si="14"/>
        <v>0</v>
      </c>
      <c r="M34" s="69">
        <f t="shared" si="15"/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s="6" customFormat="1" x14ac:dyDescent="0.3">
      <c r="A35" s="21" t="s">
        <v>58</v>
      </c>
      <c r="B35" s="34">
        <v>15000</v>
      </c>
      <c r="C35" s="34">
        <v>15000</v>
      </c>
      <c r="D35" s="34">
        <v>5000</v>
      </c>
      <c r="E35" s="34">
        <v>0</v>
      </c>
      <c r="F35" s="34">
        <v>0</v>
      </c>
      <c r="G35" s="34">
        <v>0</v>
      </c>
      <c r="H35" s="34">
        <v>4500</v>
      </c>
      <c r="I35" s="34">
        <v>0</v>
      </c>
      <c r="J35" s="12">
        <f t="shared" si="13"/>
        <v>500</v>
      </c>
      <c r="K35" s="12">
        <f t="shared" si="7"/>
        <v>10500</v>
      </c>
      <c r="L35" s="69">
        <f t="shared" si="14"/>
        <v>0</v>
      </c>
      <c r="M35" s="69">
        <f t="shared" si="15"/>
        <v>0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s="6" customFormat="1" x14ac:dyDescent="0.3">
      <c r="A36" s="21" t="s">
        <v>59</v>
      </c>
      <c r="B36" s="34">
        <v>0</v>
      </c>
      <c r="C36" s="34">
        <v>0</v>
      </c>
      <c r="D36" s="34">
        <v>0</v>
      </c>
      <c r="E36" s="34">
        <v>0</v>
      </c>
      <c r="F36" s="34">
        <v>0</v>
      </c>
      <c r="G36" s="34">
        <v>0</v>
      </c>
      <c r="H36" s="34">
        <v>0</v>
      </c>
      <c r="I36" s="34">
        <v>0</v>
      </c>
      <c r="J36" s="12">
        <f t="shared" si="13"/>
        <v>0</v>
      </c>
      <c r="K36" s="12">
        <f t="shared" si="7"/>
        <v>0</v>
      </c>
      <c r="L36" s="69">
        <v>0</v>
      </c>
      <c r="M36" s="69">
        <v>0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s="6" customFormat="1" x14ac:dyDescent="0.3">
      <c r="A37" s="21" t="s">
        <v>60</v>
      </c>
      <c r="B37" s="34">
        <v>10000</v>
      </c>
      <c r="C37" s="34">
        <v>10000</v>
      </c>
      <c r="D37" s="34">
        <v>0</v>
      </c>
      <c r="E37" s="34">
        <v>0</v>
      </c>
      <c r="F37" s="34">
        <v>0</v>
      </c>
      <c r="G37" s="34">
        <v>0</v>
      </c>
      <c r="H37" s="34">
        <v>3000</v>
      </c>
      <c r="I37" s="34">
        <v>0</v>
      </c>
      <c r="J37" s="12">
        <f t="shared" si="13"/>
        <v>-3000</v>
      </c>
      <c r="K37" s="12">
        <f t="shared" si="7"/>
        <v>7000</v>
      </c>
      <c r="L37" s="69">
        <v>0</v>
      </c>
      <c r="M37" s="69">
        <v>0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s="6" customFormat="1" x14ac:dyDescent="0.3">
      <c r="A38" s="21" t="s">
        <v>61</v>
      </c>
      <c r="B38" s="34">
        <v>103437</v>
      </c>
      <c r="C38" s="34">
        <v>103437</v>
      </c>
      <c r="D38" s="34">
        <v>72828</v>
      </c>
      <c r="E38" s="34">
        <v>1861.4</v>
      </c>
      <c r="F38" s="34">
        <v>600</v>
      </c>
      <c r="G38" s="34">
        <v>0</v>
      </c>
      <c r="H38" s="34">
        <v>31031</v>
      </c>
      <c r="I38" s="34">
        <v>1861.4</v>
      </c>
      <c r="J38" s="12">
        <f t="shared" si="13"/>
        <v>38074.200000000004</v>
      </c>
      <c r="K38" s="12">
        <f t="shared" si="7"/>
        <v>68683.200000000012</v>
      </c>
      <c r="L38" s="69">
        <f t="shared" si="14"/>
        <v>8.2385895534684457E-3</v>
      </c>
      <c r="M38" s="69">
        <f t="shared" si="15"/>
        <v>8.2385895534684457E-3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s="6" customFormat="1" x14ac:dyDescent="0.3">
      <c r="A39" s="21" t="s">
        <v>62</v>
      </c>
      <c r="B39" s="34">
        <v>20000</v>
      </c>
      <c r="C39" s="34">
        <v>20000</v>
      </c>
      <c r="D39" s="34">
        <v>2500</v>
      </c>
      <c r="E39" s="34">
        <v>0</v>
      </c>
      <c r="F39" s="34">
        <v>0</v>
      </c>
      <c r="G39" s="34">
        <v>0</v>
      </c>
      <c r="H39" s="34">
        <v>6000</v>
      </c>
      <c r="I39" s="34">
        <v>0</v>
      </c>
      <c r="J39" s="12">
        <f t="shared" si="13"/>
        <v>-3500</v>
      </c>
      <c r="K39" s="12">
        <f t="shared" si="7"/>
        <v>14000</v>
      </c>
      <c r="L39" s="69">
        <f t="shared" si="14"/>
        <v>0</v>
      </c>
      <c r="M39" s="69">
        <f t="shared" si="15"/>
        <v>0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s="6" customFormat="1" x14ac:dyDescent="0.3">
      <c r="A40" s="21" t="s">
        <v>63</v>
      </c>
      <c r="B40" s="34">
        <v>100000</v>
      </c>
      <c r="C40" s="34">
        <v>100000</v>
      </c>
      <c r="D40" s="34">
        <v>0</v>
      </c>
      <c r="E40" s="34">
        <v>0</v>
      </c>
      <c r="F40" s="34">
        <v>0</v>
      </c>
      <c r="G40" s="34">
        <v>0</v>
      </c>
      <c r="H40" s="34">
        <v>30000</v>
      </c>
      <c r="I40" s="34">
        <v>0</v>
      </c>
      <c r="J40" s="12">
        <f t="shared" si="13"/>
        <v>-30000</v>
      </c>
      <c r="K40" s="12">
        <f t="shared" si="7"/>
        <v>70000</v>
      </c>
      <c r="L40" s="69">
        <v>0</v>
      </c>
      <c r="M40" s="69">
        <v>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s="6" customFormat="1" x14ac:dyDescent="0.3">
      <c r="A41" s="21" t="s">
        <v>64</v>
      </c>
      <c r="B41" s="34">
        <v>142800</v>
      </c>
      <c r="C41" s="34">
        <v>142800</v>
      </c>
      <c r="D41" s="34">
        <v>11900</v>
      </c>
      <c r="E41" s="34">
        <v>0</v>
      </c>
      <c r="F41" s="34">
        <v>0</v>
      </c>
      <c r="G41" s="34">
        <v>0</v>
      </c>
      <c r="H41" s="34">
        <v>42840</v>
      </c>
      <c r="I41" s="34">
        <v>0</v>
      </c>
      <c r="J41" s="12">
        <f t="shared" si="13"/>
        <v>-30940</v>
      </c>
      <c r="K41" s="12">
        <f t="shared" si="7"/>
        <v>99960</v>
      </c>
      <c r="L41" s="69">
        <f t="shared" si="14"/>
        <v>0</v>
      </c>
      <c r="M41" s="69">
        <f t="shared" si="15"/>
        <v>0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s="6" customFormat="1" x14ac:dyDescent="0.3">
      <c r="A42" s="21" t="s">
        <v>65</v>
      </c>
      <c r="B42" s="34">
        <v>97000</v>
      </c>
      <c r="C42" s="34">
        <v>97000</v>
      </c>
      <c r="D42" s="34">
        <v>7250</v>
      </c>
      <c r="E42" s="34">
        <v>0</v>
      </c>
      <c r="F42" s="34">
        <v>0</v>
      </c>
      <c r="G42" s="34">
        <v>0</v>
      </c>
      <c r="H42" s="34">
        <v>29100</v>
      </c>
      <c r="I42" s="34">
        <v>0</v>
      </c>
      <c r="J42" s="12">
        <f t="shared" si="13"/>
        <v>-21850</v>
      </c>
      <c r="K42" s="12">
        <f t="shared" si="7"/>
        <v>67900</v>
      </c>
      <c r="L42" s="69">
        <f t="shared" si="14"/>
        <v>0</v>
      </c>
      <c r="M42" s="69">
        <f t="shared" si="15"/>
        <v>0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s="6" customFormat="1" x14ac:dyDescent="0.3">
      <c r="A43" s="21" t="s">
        <v>66</v>
      </c>
      <c r="B43" s="34">
        <v>18000</v>
      </c>
      <c r="C43" s="34">
        <v>18000</v>
      </c>
      <c r="D43" s="34">
        <v>1500</v>
      </c>
      <c r="E43" s="34">
        <v>0</v>
      </c>
      <c r="F43" s="34">
        <v>0</v>
      </c>
      <c r="G43" s="34">
        <v>0</v>
      </c>
      <c r="H43" s="34">
        <v>5400</v>
      </c>
      <c r="I43" s="34">
        <v>0</v>
      </c>
      <c r="J43" s="12">
        <f t="shared" si="13"/>
        <v>-3900</v>
      </c>
      <c r="K43" s="12">
        <f t="shared" si="7"/>
        <v>12600</v>
      </c>
      <c r="L43" s="69">
        <f t="shared" si="14"/>
        <v>0</v>
      </c>
      <c r="M43" s="69">
        <f t="shared" si="15"/>
        <v>0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s="6" customFormat="1" x14ac:dyDescent="0.3">
      <c r="A44" s="21" t="s">
        <v>67</v>
      </c>
      <c r="B44" s="34">
        <v>387826</v>
      </c>
      <c r="C44" s="34">
        <v>387826</v>
      </c>
      <c r="D44" s="34">
        <v>32194</v>
      </c>
      <c r="E44" s="34">
        <v>0</v>
      </c>
      <c r="F44" s="34">
        <v>0</v>
      </c>
      <c r="G44" s="34">
        <v>0</v>
      </c>
      <c r="H44" s="34">
        <v>116348</v>
      </c>
      <c r="I44" s="34">
        <v>0</v>
      </c>
      <c r="J44" s="12">
        <f t="shared" si="13"/>
        <v>-84154</v>
      </c>
      <c r="K44" s="12">
        <f t="shared" si="7"/>
        <v>271478</v>
      </c>
      <c r="L44" s="69">
        <f t="shared" si="14"/>
        <v>0</v>
      </c>
      <c r="M44" s="69">
        <f t="shared" si="15"/>
        <v>0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s="6" customFormat="1" x14ac:dyDescent="0.3">
      <c r="A45" s="17" t="s">
        <v>33</v>
      </c>
      <c r="B45" s="13">
        <f>SUM(B46:B76)</f>
        <v>135794</v>
      </c>
      <c r="C45" s="13">
        <f t="shared" ref="C45:K45" si="16">SUM(C46:C76)</f>
        <v>135794</v>
      </c>
      <c r="D45" s="13">
        <f t="shared" si="16"/>
        <v>18583</v>
      </c>
      <c r="E45" s="13">
        <f t="shared" si="16"/>
        <v>299.25</v>
      </c>
      <c r="F45" s="13">
        <f t="shared" si="16"/>
        <v>0</v>
      </c>
      <c r="G45" s="13">
        <f t="shared" si="16"/>
        <v>0</v>
      </c>
      <c r="H45" s="13">
        <f t="shared" si="16"/>
        <v>36958</v>
      </c>
      <c r="I45" s="13">
        <f t="shared" si="16"/>
        <v>299.25</v>
      </c>
      <c r="J45" s="13">
        <f t="shared" si="16"/>
        <v>-18973.5</v>
      </c>
      <c r="K45" s="13">
        <f t="shared" si="16"/>
        <v>98237.5</v>
      </c>
      <c r="L45" s="67">
        <f t="shared" ref="L45" si="17">F45/D45</f>
        <v>0</v>
      </c>
      <c r="M45" s="67">
        <f t="shared" ref="M45" si="18">F45/D45</f>
        <v>0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s="6" customFormat="1" x14ac:dyDescent="0.3">
      <c r="A46" s="21" t="s">
        <v>74</v>
      </c>
      <c r="B46" s="45">
        <v>9000</v>
      </c>
      <c r="C46" s="45">
        <v>9000</v>
      </c>
      <c r="D46" s="45">
        <v>2000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12">
        <f>D46-E46-H46-I46</f>
        <v>2000</v>
      </c>
      <c r="K46" s="12">
        <f t="shared" si="7"/>
        <v>9000</v>
      </c>
      <c r="L46" s="69">
        <f t="shared" ref="L46" si="19">F46/D46</f>
        <v>0</v>
      </c>
      <c r="M46" s="69">
        <f t="shared" ref="M46" si="20">F46/D46</f>
        <v>0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s="6" customFormat="1" x14ac:dyDescent="0.3">
      <c r="A47" s="21" t="s">
        <v>75</v>
      </c>
      <c r="B47" s="45">
        <v>3600</v>
      </c>
      <c r="C47" s="45">
        <v>3600</v>
      </c>
      <c r="D47" s="45">
        <v>300</v>
      </c>
      <c r="E47" s="45">
        <v>299.25</v>
      </c>
      <c r="F47" s="45">
        <v>0</v>
      </c>
      <c r="G47" s="45">
        <v>0</v>
      </c>
      <c r="H47" s="45">
        <v>0</v>
      </c>
      <c r="I47" s="45">
        <v>299.25</v>
      </c>
      <c r="J47" s="12">
        <f t="shared" ref="J47:J106" si="21">D47-E47-H47-I47</f>
        <v>-298.5</v>
      </c>
      <c r="K47" s="12">
        <f t="shared" si="7"/>
        <v>3001.5</v>
      </c>
      <c r="L47" s="69">
        <f t="shared" ref="L47:L48" si="22">F47/D47</f>
        <v>0</v>
      </c>
      <c r="M47" s="69">
        <f t="shared" ref="M47:M48" si="23">F47/D47</f>
        <v>0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s="6" customFormat="1" x14ac:dyDescent="0.3">
      <c r="A48" s="21" t="s">
        <v>76</v>
      </c>
      <c r="B48" s="45">
        <v>500</v>
      </c>
      <c r="C48" s="45">
        <v>500</v>
      </c>
      <c r="D48" s="45">
        <v>500</v>
      </c>
      <c r="E48" s="45">
        <v>0</v>
      </c>
      <c r="F48" s="45">
        <v>0</v>
      </c>
      <c r="G48" s="45">
        <v>0</v>
      </c>
      <c r="H48" s="45">
        <v>150</v>
      </c>
      <c r="I48" s="45">
        <v>0</v>
      </c>
      <c r="J48" s="12">
        <f t="shared" si="21"/>
        <v>350</v>
      </c>
      <c r="K48" s="12">
        <f t="shared" si="7"/>
        <v>350</v>
      </c>
      <c r="L48" s="69">
        <f t="shared" si="22"/>
        <v>0</v>
      </c>
      <c r="M48" s="69">
        <f t="shared" si="23"/>
        <v>0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s="6" customFormat="1" x14ac:dyDescent="0.3">
      <c r="A49" s="21" t="s">
        <v>77</v>
      </c>
      <c r="B49" s="45">
        <v>300</v>
      </c>
      <c r="C49" s="45">
        <v>300</v>
      </c>
      <c r="D49" s="45">
        <v>0</v>
      </c>
      <c r="E49" s="45">
        <v>0</v>
      </c>
      <c r="F49" s="45">
        <v>0</v>
      </c>
      <c r="G49" s="45">
        <v>0</v>
      </c>
      <c r="H49" s="45">
        <v>90</v>
      </c>
      <c r="I49" s="45">
        <v>0</v>
      </c>
      <c r="J49" s="12">
        <f t="shared" si="21"/>
        <v>-90</v>
      </c>
      <c r="K49" s="12">
        <f t="shared" si="7"/>
        <v>210</v>
      </c>
      <c r="L49" s="69">
        <v>0</v>
      </c>
      <c r="M49" s="69">
        <v>0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s="6" customFormat="1" x14ac:dyDescent="0.3">
      <c r="A50" s="21" t="s">
        <v>78</v>
      </c>
      <c r="B50" s="45">
        <v>10000</v>
      </c>
      <c r="C50" s="45">
        <v>10000</v>
      </c>
      <c r="D50" s="45">
        <v>0</v>
      </c>
      <c r="E50" s="45">
        <v>0</v>
      </c>
      <c r="F50" s="45">
        <v>0</v>
      </c>
      <c r="G50" s="45">
        <v>0</v>
      </c>
      <c r="H50" s="45">
        <v>3000</v>
      </c>
      <c r="I50" s="45">
        <v>0</v>
      </c>
      <c r="J50" s="12">
        <f t="shared" si="21"/>
        <v>-3000</v>
      </c>
      <c r="K50" s="12">
        <f t="shared" si="7"/>
        <v>7000</v>
      </c>
      <c r="L50" s="69">
        <v>0</v>
      </c>
      <c r="M50" s="69">
        <v>0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s="6" customFormat="1" x14ac:dyDescent="0.3">
      <c r="A51" s="21" t="s">
        <v>79</v>
      </c>
      <c r="B51" s="45">
        <v>15000</v>
      </c>
      <c r="C51" s="45">
        <v>15000</v>
      </c>
      <c r="D51" s="45">
        <v>1250</v>
      </c>
      <c r="E51" s="45">
        <v>0</v>
      </c>
      <c r="F51" s="45">
        <v>0</v>
      </c>
      <c r="G51" s="45">
        <v>0</v>
      </c>
      <c r="H51" s="45">
        <v>4500</v>
      </c>
      <c r="I51" s="45">
        <v>0</v>
      </c>
      <c r="J51" s="12">
        <f t="shared" si="21"/>
        <v>-3250</v>
      </c>
      <c r="K51" s="12">
        <f t="shared" si="7"/>
        <v>10500</v>
      </c>
      <c r="L51" s="69">
        <f t="shared" ref="L51:L67" si="24">F51/D51</f>
        <v>0</v>
      </c>
      <c r="M51" s="69">
        <f t="shared" ref="M51:M67" si="25">F51/D51</f>
        <v>0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s="6" customFormat="1" x14ac:dyDescent="0.3">
      <c r="A52" s="21" t="s">
        <v>80</v>
      </c>
      <c r="B52" s="45">
        <v>10000</v>
      </c>
      <c r="C52" s="45">
        <v>10000</v>
      </c>
      <c r="D52" s="45">
        <v>833</v>
      </c>
      <c r="E52" s="45">
        <v>0</v>
      </c>
      <c r="F52" s="45">
        <v>0</v>
      </c>
      <c r="G52" s="45">
        <v>0</v>
      </c>
      <c r="H52" s="45">
        <v>3000</v>
      </c>
      <c r="I52" s="45">
        <v>0</v>
      </c>
      <c r="J52" s="12">
        <f t="shared" si="21"/>
        <v>-2167</v>
      </c>
      <c r="K52" s="12">
        <f t="shared" si="7"/>
        <v>7000</v>
      </c>
      <c r="L52" s="69">
        <f t="shared" si="24"/>
        <v>0</v>
      </c>
      <c r="M52" s="69">
        <f t="shared" si="25"/>
        <v>0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s="6" customFormat="1" x14ac:dyDescent="0.3">
      <c r="A53" s="21" t="s">
        <v>81</v>
      </c>
      <c r="B53" s="45">
        <v>800</v>
      </c>
      <c r="C53" s="45">
        <v>800</v>
      </c>
      <c r="D53" s="45">
        <v>100</v>
      </c>
      <c r="E53" s="45">
        <v>0</v>
      </c>
      <c r="F53" s="45">
        <v>0</v>
      </c>
      <c r="G53" s="45">
        <v>0</v>
      </c>
      <c r="H53" s="45">
        <v>240</v>
      </c>
      <c r="I53" s="45">
        <v>0</v>
      </c>
      <c r="J53" s="12">
        <f t="shared" si="21"/>
        <v>-140</v>
      </c>
      <c r="K53" s="12">
        <f t="shared" si="7"/>
        <v>560</v>
      </c>
      <c r="L53" s="69">
        <f t="shared" si="24"/>
        <v>0</v>
      </c>
      <c r="M53" s="69">
        <f t="shared" si="25"/>
        <v>0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s="6" customFormat="1" x14ac:dyDescent="0.3">
      <c r="A54" s="21" t="s">
        <v>82</v>
      </c>
      <c r="B54" s="45">
        <v>8500</v>
      </c>
      <c r="C54" s="45">
        <v>8500</v>
      </c>
      <c r="D54" s="45">
        <v>4500</v>
      </c>
      <c r="E54" s="45">
        <v>0</v>
      </c>
      <c r="F54" s="45">
        <v>0</v>
      </c>
      <c r="G54" s="45">
        <v>0</v>
      </c>
      <c r="H54" s="45">
        <v>2550</v>
      </c>
      <c r="I54" s="45">
        <v>0</v>
      </c>
      <c r="J54" s="12">
        <f t="shared" si="21"/>
        <v>1950</v>
      </c>
      <c r="K54" s="12">
        <f t="shared" si="7"/>
        <v>5950</v>
      </c>
      <c r="L54" s="69">
        <f t="shared" si="24"/>
        <v>0</v>
      </c>
      <c r="M54" s="69">
        <f t="shared" si="25"/>
        <v>0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s="6" customFormat="1" x14ac:dyDescent="0.3">
      <c r="A55" s="21" t="s">
        <v>83</v>
      </c>
      <c r="B55" s="45">
        <v>4500</v>
      </c>
      <c r="C55" s="45">
        <v>4500</v>
      </c>
      <c r="D55" s="45">
        <v>0</v>
      </c>
      <c r="E55" s="45">
        <v>0</v>
      </c>
      <c r="F55" s="45">
        <v>0</v>
      </c>
      <c r="G55" s="45">
        <v>0</v>
      </c>
      <c r="H55" s="45">
        <v>1350</v>
      </c>
      <c r="I55" s="45">
        <v>0</v>
      </c>
      <c r="J55" s="12">
        <f t="shared" si="21"/>
        <v>-1350</v>
      </c>
      <c r="K55" s="12">
        <f t="shared" si="7"/>
        <v>3150</v>
      </c>
      <c r="L55" s="69">
        <v>0</v>
      </c>
      <c r="M55" s="69">
        <v>0</v>
      </c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s="6" customFormat="1" x14ac:dyDescent="0.3">
      <c r="A56" s="21" t="s">
        <v>84</v>
      </c>
      <c r="B56" s="45">
        <v>2000</v>
      </c>
      <c r="C56" s="45">
        <v>2000</v>
      </c>
      <c r="D56" s="45">
        <v>0</v>
      </c>
      <c r="E56" s="45">
        <v>0</v>
      </c>
      <c r="F56" s="45">
        <v>0</v>
      </c>
      <c r="G56" s="45">
        <v>0</v>
      </c>
      <c r="H56" s="45">
        <v>600</v>
      </c>
      <c r="I56" s="45">
        <v>0</v>
      </c>
      <c r="J56" s="12">
        <f t="shared" si="21"/>
        <v>-600</v>
      </c>
      <c r="K56" s="12">
        <f t="shared" si="7"/>
        <v>1400</v>
      </c>
      <c r="L56" s="69">
        <v>0</v>
      </c>
      <c r="M56" s="69">
        <v>0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s="6" customFormat="1" x14ac:dyDescent="0.3">
      <c r="A57" s="21" t="s">
        <v>85</v>
      </c>
      <c r="B57" s="45">
        <v>0</v>
      </c>
      <c r="C57" s="45">
        <v>0</v>
      </c>
      <c r="D57" s="45">
        <v>0</v>
      </c>
      <c r="E57" s="45">
        <v>0</v>
      </c>
      <c r="F57" s="45">
        <v>0</v>
      </c>
      <c r="G57" s="45">
        <v>0</v>
      </c>
      <c r="H57" s="45">
        <v>0</v>
      </c>
      <c r="I57" s="45">
        <v>0</v>
      </c>
      <c r="J57" s="12">
        <f t="shared" si="21"/>
        <v>0</v>
      </c>
      <c r="K57" s="12">
        <f t="shared" si="7"/>
        <v>0</v>
      </c>
      <c r="L57" s="69">
        <v>0</v>
      </c>
      <c r="M57" s="69">
        <v>0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s="6" customFormat="1" x14ac:dyDescent="0.3">
      <c r="A58" s="21" t="s">
        <v>86</v>
      </c>
      <c r="B58" s="45">
        <v>600</v>
      </c>
      <c r="C58" s="45">
        <v>600</v>
      </c>
      <c r="D58" s="45">
        <v>0</v>
      </c>
      <c r="E58" s="45">
        <v>0</v>
      </c>
      <c r="F58" s="45">
        <v>0</v>
      </c>
      <c r="G58" s="45">
        <v>0</v>
      </c>
      <c r="H58" s="45">
        <v>180</v>
      </c>
      <c r="I58" s="45">
        <v>0</v>
      </c>
      <c r="J58" s="12">
        <f t="shared" si="21"/>
        <v>-180</v>
      </c>
      <c r="K58" s="12">
        <f t="shared" si="7"/>
        <v>420</v>
      </c>
      <c r="L58" s="69">
        <v>0</v>
      </c>
      <c r="M58" s="69">
        <v>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s="6" customFormat="1" x14ac:dyDescent="0.3">
      <c r="A59" s="21" t="s">
        <v>87</v>
      </c>
      <c r="B59" s="45">
        <v>500</v>
      </c>
      <c r="C59" s="45">
        <v>500</v>
      </c>
      <c r="D59" s="45">
        <v>0</v>
      </c>
      <c r="E59" s="45">
        <v>0</v>
      </c>
      <c r="F59" s="45">
        <v>0</v>
      </c>
      <c r="G59" s="45">
        <v>0</v>
      </c>
      <c r="H59" s="45">
        <v>150</v>
      </c>
      <c r="I59" s="45">
        <v>0</v>
      </c>
      <c r="J59" s="12">
        <f t="shared" si="21"/>
        <v>-150</v>
      </c>
      <c r="K59" s="12">
        <f t="shared" si="7"/>
        <v>350</v>
      </c>
      <c r="L59" s="69">
        <v>0</v>
      </c>
      <c r="M59" s="69">
        <v>0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s="6" customFormat="1" x14ac:dyDescent="0.3">
      <c r="A60" s="21" t="s">
        <v>88</v>
      </c>
      <c r="B60" s="45">
        <v>2004</v>
      </c>
      <c r="C60" s="45">
        <v>2004</v>
      </c>
      <c r="D60" s="45">
        <v>800</v>
      </c>
      <c r="E60" s="45">
        <v>0</v>
      </c>
      <c r="F60" s="45">
        <v>0</v>
      </c>
      <c r="G60" s="45">
        <v>0</v>
      </c>
      <c r="H60" s="45">
        <v>601</v>
      </c>
      <c r="I60" s="45">
        <v>0</v>
      </c>
      <c r="J60" s="12">
        <f t="shared" si="21"/>
        <v>199</v>
      </c>
      <c r="K60" s="12">
        <f t="shared" si="7"/>
        <v>1403</v>
      </c>
      <c r="L60" s="69">
        <f t="shared" si="24"/>
        <v>0</v>
      </c>
      <c r="M60" s="69">
        <f t="shared" si="25"/>
        <v>0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s="6" customFormat="1" x14ac:dyDescent="0.3">
      <c r="A61" s="21" t="s">
        <v>143</v>
      </c>
      <c r="B61" s="45">
        <v>0</v>
      </c>
      <c r="C61" s="45">
        <v>0</v>
      </c>
      <c r="D61" s="45">
        <v>0</v>
      </c>
      <c r="E61" s="45">
        <v>0</v>
      </c>
      <c r="F61" s="45">
        <v>0</v>
      </c>
      <c r="G61" s="45">
        <v>0</v>
      </c>
      <c r="H61" s="45">
        <v>0</v>
      </c>
      <c r="I61" s="45">
        <v>0</v>
      </c>
      <c r="J61" s="12">
        <f t="shared" si="21"/>
        <v>0</v>
      </c>
      <c r="K61" s="12">
        <f t="shared" si="7"/>
        <v>0</v>
      </c>
      <c r="L61" s="69">
        <v>0</v>
      </c>
      <c r="M61" s="69">
        <v>0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s="6" customFormat="1" x14ac:dyDescent="0.3">
      <c r="A62" s="21" t="s">
        <v>138</v>
      </c>
      <c r="B62" s="45">
        <v>0</v>
      </c>
      <c r="C62" s="45">
        <v>0</v>
      </c>
      <c r="D62" s="45">
        <v>0</v>
      </c>
      <c r="E62" s="45">
        <v>0</v>
      </c>
      <c r="F62" s="45">
        <v>0</v>
      </c>
      <c r="G62" s="45">
        <v>0</v>
      </c>
      <c r="H62" s="45">
        <v>0</v>
      </c>
      <c r="I62" s="45">
        <v>0</v>
      </c>
      <c r="J62" s="12">
        <f t="shared" si="21"/>
        <v>0</v>
      </c>
      <c r="K62" s="12">
        <f t="shared" si="7"/>
        <v>0</v>
      </c>
      <c r="L62" s="69">
        <v>0</v>
      </c>
      <c r="M62" s="69">
        <v>0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s="6" customFormat="1" x14ac:dyDescent="0.3">
      <c r="A63" s="21" t="s">
        <v>89</v>
      </c>
      <c r="B63" s="45">
        <v>0</v>
      </c>
      <c r="C63" s="45">
        <v>0</v>
      </c>
      <c r="D63" s="45">
        <v>0</v>
      </c>
      <c r="E63" s="45">
        <v>0</v>
      </c>
      <c r="F63" s="45">
        <v>0</v>
      </c>
      <c r="G63" s="45">
        <v>0</v>
      </c>
      <c r="H63" s="45">
        <v>0</v>
      </c>
      <c r="I63" s="45">
        <v>0</v>
      </c>
      <c r="J63" s="12">
        <f t="shared" si="21"/>
        <v>0</v>
      </c>
      <c r="K63" s="12">
        <f t="shared" si="7"/>
        <v>0</v>
      </c>
      <c r="L63" s="69">
        <v>0</v>
      </c>
      <c r="M63" s="69">
        <v>0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s="6" customFormat="1" x14ac:dyDescent="0.3">
      <c r="A64" s="21" t="s">
        <v>90</v>
      </c>
      <c r="B64" s="45">
        <v>1000</v>
      </c>
      <c r="C64" s="45">
        <v>1000</v>
      </c>
      <c r="D64" s="45">
        <v>0</v>
      </c>
      <c r="E64" s="45">
        <v>0</v>
      </c>
      <c r="F64" s="45">
        <v>0</v>
      </c>
      <c r="G64" s="45">
        <v>0</v>
      </c>
      <c r="H64" s="45">
        <v>300</v>
      </c>
      <c r="I64" s="45">
        <v>0</v>
      </c>
      <c r="J64" s="12">
        <f t="shared" si="21"/>
        <v>-300</v>
      </c>
      <c r="K64" s="12">
        <f t="shared" si="7"/>
        <v>700</v>
      </c>
      <c r="L64" s="69">
        <v>0</v>
      </c>
      <c r="M64" s="69">
        <v>0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s="6" customFormat="1" x14ac:dyDescent="0.3">
      <c r="A65" s="21" t="s">
        <v>91</v>
      </c>
      <c r="B65" s="45">
        <v>0</v>
      </c>
      <c r="C65" s="45">
        <v>0</v>
      </c>
      <c r="D65" s="45">
        <v>0</v>
      </c>
      <c r="E65" s="45">
        <v>0</v>
      </c>
      <c r="F65" s="45">
        <v>0</v>
      </c>
      <c r="G65" s="45">
        <v>0</v>
      </c>
      <c r="H65" s="45">
        <v>0</v>
      </c>
      <c r="I65" s="45">
        <v>0</v>
      </c>
      <c r="J65" s="12">
        <f t="shared" si="21"/>
        <v>0</v>
      </c>
      <c r="K65" s="12">
        <f t="shared" si="7"/>
        <v>0</v>
      </c>
      <c r="L65" s="69">
        <v>0</v>
      </c>
      <c r="M65" s="69">
        <v>0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s="6" customFormat="1" x14ac:dyDescent="0.3">
      <c r="A66" s="21" t="s">
        <v>92</v>
      </c>
      <c r="B66" s="45">
        <v>500</v>
      </c>
      <c r="C66" s="45">
        <v>500</v>
      </c>
      <c r="D66" s="45">
        <v>0</v>
      </c>
      <c r="E66" s="45">
        <v>0</v>
      </c>
      <c r="F66" s="45">
        <v>0</v>
      </c>
      <c r="G66" s="45">
        <v>0</v>
      </c>
      <c r="H66" s="45">
        <v>150</v>
      </c>
      <c r="I66" s="45">
        <v>0</v>
      </c>
      <c r="J66" s="12">
        <f t="shared" si="21"/>
        <v>-150</v>
      </c>
      <c r="K66" s="12">
        <f t="shared" si="7"/>
        <v>350</v>
      </c>
      <c r="L66" s="69">
        <v>0</v>
      </c>
      <c r="M66" s="69">
        <v>0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s="6" customFormat="1" x14ac:dyDescent="0.3">
      <c r="A67" s="21" t="s">
        <v>93</v>
      </c>
      <c r="B67" s="45">
        <v>2500</v>
      </c>
      <c r="C67" s="45">
        <v>2500</v>
      </c>
      <c r="D67" s="45">
        <v>1000</v>
      </c>
      <c r="E67" s="45">
        <v>0</v>
      </c>
      <c r="F67" s="45">
        <v>0</v>
      </c>
      <c r="G67" s="45">
        <v>0</v>
      </c>
      <c r="H67" s="45">
        <v>750</v>
      </c>
      <c r="I67" s="45">
        <v>0</v>
      </c>
      <c r="J67" s="12">
        <f t="shared" si="21"/>
        <v>250</v>
      </c>
      <c r="K67" s="12">
        <f t="shared" si="7"/>
        <v>1750</v>
      </c>
      <c r="L67" s="69">
        <f t="shared" si="24"/>
        <v>0</v>
      </c>
      <c r="M67" s="69">
        <f t="shared" si="25"/>
        <v>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s="6" customFormat="1" x14ac:dyDescent="0.3">
      <c r="A68" s="21" t="s">
        <v>94</v>
      </c>
      <c r="B68" s="45">
        <v>490</v>
      </c>
      <c r="C68" s="45">
        <v>490</v>
      </c>
      <c r="D68" s="45">
        <v>0</v>
      </c>
      <c r="E68" s="45">
        <v>0</v>
      </c>
      <c r="F68" s="45">
        <v>0</v>
      </c>
      <c r="G68" s="45">
        <v>0</v>
      </c>
      <c r="H68" s="45">
        <v>147</v>
      </c>
      <c r="I68" s="45">
        <v>0</v>
      </c>
      <c r="J68" s="12">
        <f t="shared" si="21"/>
        <v>-147</v>
      </c>
      <c r="K68" s="12">
        <f t="shared" si="7"/>
        <v>343</v>
      </c>
      <c r="L68" s="69">
        <v>0</v>
      </c>
      <c r="M68" s="69">
        <v>0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s="6" customFormat="1" x14ac:dyDescent="0.3">
      <c r="A69" s="21" t="s">
        <v>95</v>
      </c>
      <c r="B69" s="45">
        <v>31500</v>
      </c>
      <c r="C69" s="45">
        <v>31500</v>
      </c>
      <c r="D69" s="45">
        <v>3000</v>
      </c>
      <c r="E69" s="45">
        <v>0</v>
      </c>
      <c r="F69" s="45">
        <v>0</v>
      </c>
      <c r="G69" s="45">
        <v>0</v>
      </c>
      <c r="H69" s="45">
        <v>9450</v>
      </c>
      <c r="I69" s="45">
        <v>0</v>
      </c>
      <c r="J69" s="12">
        <f t="shared" si="21"/>
        <v>-6450</v>
      </c>
      <c r="K69" s="12">
        <f t="shared" si="7"/>
        <v>22050</v>
      </c>
      <c r="L69" s="69">
        <v>0</v>
      </c>
      <c r="M69" s="69">
        <v>0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s="6" customFormat="1" x14ac:dyDescent="0.3">
      <c r="A70" s="21" t="s">
        <v>96</v>
      </c>
      <c r="B70" s="45">
        <v>3000</v>
      </c>
      <c r="C70" s="45">
        <v>3000</v>
      </c>
      <c r="D70" s="45">
        <v>1800</v>
      </c>
      <c r="E70" s="45">
        <v>0</v>
      </c>
      <c r="F70" s="45">
        <v>0</v>
      </c>
      <c r="G70" s="45">
        <v>0</v>
      </c>
      <c r="H70" s="45">
        <v>900</v>
      </c>
      <c r="I70" s="45">
        <v>0</v>
      </c>
      <c r="J70" s="12">
        <f t="shared" si="21"/>
        <v>900</v>
      </c>
      <c r="K70" s="12">
        <f t="shared" si="7"/>
        <v>2100</v>
      </c>
      <c r="L70" s="69">
        <v>0</v>
      </c>
      <c r="M70" s="69">
        <v>0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s="6" customFormat="1" x14ac:dyDescent="0.3">
      <c r="A71" s="21" t="s">
        <v>97</v>
      </c>
      <c r="B71" s="45">
        <v>1500</v>
      </c>
      <c r="C71" s="45">
        <v>1500</v>
      </c>
      <c r="D71" s="45">
        <v>0</v>
      </c>
      <c r="E71" s="45">
        <v>0</v>
      </c>
      <c r="F71" s="45">
        <v>0</v>
      </c>
      <c r="G71" s="45">
        <v>0</v>
      </c>
      <c r="H71" s="45">
        <v>450</v>
      </c>
      <c r="I71" s="45">
        <v>0</v>
      </c>
      <c r="J71" s="12">
        <f t="shared" si="21"/>
        <v>-450</v>
      </c>
      <c r="K71" s="12">
        <f t="shared" si="7"/>
        <v>1050</v>
      </c>
      <c r="L71" s="69">
        <v>0</v>
      </c>
      <c r="M71" s="69">
        <v>0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s="6" customFormat="1" x14ac:dyDescent="0.3">
      <c r="A72" s="21" t="s">
        <v>98</v>
      </c>
      <c r="B72" s="45">
        <v>6000</v>
      </c>
      <c r="C72" s="45">
        <v>6000</v>
      </c>
      <c r="D72" s="45">
        <v>1000</v>
      </c>
      <c r="E72" s="45">
        <v>0</v>
      </c>
      <c r="F72" s="45">
        <v>0</v>
      </c>
      <c r="G72" s="45">
        <v>0</v>
      </c>
      <c r="H72" s="45">
        <v>1800</v>
      </c>
      <c r="I72" s="45">
        <v>0</v>
      </c>
      <c r="J72" s="12">
        <f t="shared" si="21"/>
        <v>-800</v>
      </c>
      <c r="K72" s="12">
        <f t="shared" si="7"/>
        <v>4200</v>
      </c>
      <c r="L72" s="69">
        <v>0</v>
      </c>
      <c r="M72" s="69">
        <v>0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s="6" customFormat="1" x14ac:dyDescent="0.3">
      <c r="A73" s="21" t="s">
        <v>99</v>
      </c>
      <c r="B73" s="45">
        <v>17000</v>
      </c>
      <c r="C73" s="45">
        <v>17000</v>
      </c>
      <c r="D73" s="45">
        <v>1000</v>
      </c>
      <c r="E73" s="45">
        <v>0</v>
      </c>
      <c r="F73" s="45">
        <v>0</v>
      </c>
      <c r="G73" s="45">
        <v>0</v>
      </c>
      <c r="H73" s="45">
        <v>5100</v>
      </c>
      <c r="I73" s="45">
        <v>0</v>
      </c>
      <c r="J73" s="12">
        <f t="shared" si="21"/>
        <v>-4100</v>
      </c>
      <c r="K73" s="12">
        <f t="shared" si="7"/>
        <v>11900</v>
      </c>
      <c r="L73" s="69">
        <v>0</v>
      </c>
      <c r="M73" s="69">
        <v>0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s="6" customFormat="1" x14ac:dyDescent="0.3">
      <c r="A74" s="21" t="s">
        <v>100</v>
      </c>
      <c r="B74" s="45">
        <v>0</v>
      </c>
      <c r="C74" s="45">
        <v>0</v>
      </c>
      <c r="D74" s="45">
        <v>0</v>
      </c>
      <c r="E74" s="45">
        <v>0</v>
      </c>
      <c r="F74" s="45">
        <v>0</v>
      </c>
      <c r="G74" s="45">
        <v>0</v>
      </c>
      <c r="H74" s="45">
        <v>0</v>
      </c>
      <c r="I74" s="45">
        <v>0</v>
      </c>
      <c r="J74" s="12">
        <f t="shared" si="21"/>
        <v>0</v>
      </c>
      <c r="K74" s="12">
        <f t="shared" si="7"/>
        <v>0</v>
      </c>
      <c r="L74" s="69">
        <v>0</v>
      </c>
      <c r="M74" s="69">
        <v>0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s="6" customFormat="1" x14ac:dyDescent="0.3">
      <c r="A75" s="21" t="s">
        <v>101</v>
      </c>
      <c r="B75" s="45">
        <v>1500</v>
      </c>
      <c r="C75" s="45">
        <v>1500</v>
      </c>
      <c r="D75" s="45">
        <v>500</v>
      </c>
      <c r="E75" s="45">
        <v>0</v>
      </c>
      <c r="F75" s="45">
        <v>0</v>
      </c>
      <c r="G75" s="45">
        <v>0</v>
      </c>
      <c r="H75" s="45">
        <v>450</v>
      </c>
      <c r="I75" s="45">
        <v>0</v>
      </c>
      <c r="J75" s="12">
        <f t="shared" si="21"/>
        <v>50</v>
      </c>
      <c r="K75" s="12">
        <f t="shared" ref="K75:K79" si="26">C75-E75-H75-I75</f>
        <v>1050</v>
      </c>
      <c r="L75" s="69">
        <v>0</v>
      </c>
      <c r="M75" s="69">
        <v>0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s="6" customFormat="1" x14ac:dyDescent="0.3">
      <c r="A76" s="21" t="s">
        <v>102</v>
      </c>
      <c r="B76" s="45">
        <v>3500</v>
      </c>
      <c r="C76" s="45">
        <v>3500</v>
      </c>
      <c r="D76" s="45">
        <v>0</v>
      </c>
      <c r="E76" s="45">
        <v>0</v>
      </c>
      <c r="F76" s="45">
        <v>0</v>
      </c>
      <c r="G76" s="45">
        <v>0</v>
      </c>
      <c r="H76" s="45">
        <v>1050</v>
      </c>
      <c r="I76" s="45">
        <v>0</v>
      </c>
      <c r="J76" s="12">
        <f t="shared" si="21"/>
        <v>-1050</v>
      </c>
      <c r="K76" s="12">
        <f t="shared" si="26"/>
        <v>2450</v>
      </c>
      <c r="L76" s="69">
        <v>0</v>
      </c>
      <c r="M76" s="69">
        <v>0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s="6" customFormat="1" x14ac:dyDescent="0.3">
      <c r="A77" s="17" t="s">
        <v>35</v>
      </c>
      <c r="B77" s="13">
        <f>SUM(B78:B79)</f>
        <v>48385</v>
      </c>
      <c r="C77" s="13">
        <f t="shared" ref="C77:J77" si="27">SUM(C78:C79)</f>
        <v>48385</v>
      </c>
      <c r="D77" s="13">
        <f t="shared" si="27"/>
        <v>4222</v>
      </c>
      <c r="E77" s="13">
        <f t="shared" si="27"/>
        <v>0</v>
      </c>
      <c r="F77" s="13">
        <f t="shared" si="27"/>
        <v>0</v>
      </c>
      <c r="G77" s="13">
        <f t="shared" si="27"/>
        <v>0</v>
      </c>
      <c r="H77" s="13">
        <f t="shared" si="27"/>
        <v>0</v>
      </c>
      <c r="I77" s="13">
        <f t="shared" si="27"/>
        <v>0</v>
      </c>
      <c r="J77" s="13">
        <f t="shared" si="27"/>
        <v>4222</v>
      </c>
      <c r="K77" s="13">
        <f>SUM(K78:K79)</f>
        <v>48385</v>
      </c>
      <c r="L77" s="67">
        <f t="shared" ref="L77" si="28">F77/D77</f>
        <v>0</v>
      </c>
      <c r="M77" s="67">
        <f t="shared" ref="M77" si="29">F77/D77</f>
        <v>0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s="6" customFormat="1" x14ac:dyDescent="0.3">
      <c r="A78" s="21" t="s">
        <v>118</v>
      </c>
      <c r="B78" s="45">
        <v>21724</v>
      </c>
      <c r="C78" s="34">
        <v>21724</v>
      </c>
      <c r="D78" s="45">
        <v>2000</v>
      </c>
      <c r="E78" s="34">
        <v>0</v>
      </c>
      <c r="F78" s="34">
        <v>0</v>
      </c>
      <c r="G78" s="34">
        <v>0</v>
      </c>
      <c r="H78" s="34">
        <v>0</v>
      </c>
      <c r="I78" s="34">
        <v>0</v>
      </c>
      <c r="J78" s="12">
        <f t="shared" si="21"/>
        <v>2000</v>
      </c>
      <c r="K78" s="12">
        <f t="shared" si="26"/>
        <v>21724</v>
      </c>
      <c r="L78" s="69">
        <f t="shared" ref="L78" si="30">F78/D78</f>
        <v>0</v>
      </c>
      <c r="M78" s="69">
        <f t="shared" ref="M78" si="31">F78/D78</f>
        <v>0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s="6" customFormat="1" x14ac:dyDescent="0.3">
      <c r="A79" s="21" t="s">
        <v>119</v>
      </c>
      <c r="B79" s="45">
        <v>26661</v>
      </c>
      <c r="C79" s="34">
        <v>26661</v>
      </c>
      <c r="D79" s="45">
        <v>2222</v>
      </c>
      <c r="E79" s="34">
        <v>0</v>
      </c>
      <c r="F79" s="34">
        <v>0</v>
      </c>
      <c r="G79" s="34">
        <v>0</v>
      </c>
      <c r="H79" s="34">
        <v>0</v>
      </c>
      <c r="I79" s="34">
        <v>0</v>
      </c>
      <c r="J79" s="12">
        <f t="shared" si="21"/>
        <v>2222</v>
      </c>
      <c r="K79" s="12">
        <f t="shared" si="26"/>
        <v>26661</v>
      </c>
      <c r="L79" s="69">
        <v>0</v>
      </c>
      <c r="M79" s="69">
        <v>0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3">
      <c r="A80" s="18" t="s">
        <v>36</v>
      </c>
      <c r="B80" s="10">
        <f>B81+B88+B97+B99+B101+B105</f>
        <v>18495929</v>
      </c>
      <c r="C80" s="10">
        <f t="shared" ref="C80:K80" si="32">C81+C88+C97+C99+C101+C105</f>
        <v>18495929</v>
      </c>
      <c r="D80" s="10">
        <f t="shared" si="32"/>
        <v>4783140</v>
      </c>
      <c r="E80" s="10">
        <f t="shared" si="32"/>
        <v>969373.2300000001</v>
      </c>
      <c r="F80" s="10">
        <f t="shared" si="32"/>
        <v>0</v>
      </c>
      <c r="G80" s="10">
        <f t="shared" si="32"/>
        <v>0</v>
      </c>
      <c r="H80" s="10">
        <f t="shared" si="32"/>
        <v>3975293</v>
      </c>
      <c r="I80" s="10">
        <f t="shared" si="32"/>
        <v>2508825.8400000003</v>
      </c>
      <c r="J80" s="10">
        <f t="shared" si="21"/>
        <v>-2670352.0700000003</v>
      </c>
      <c r="K80" s="10">
        <f t="shared" si="32"/>
        <v>11042436.93</v>
      </c>
      <c r="L80" s="66">
        <f>F80/D80</f>
        <v>0</v>
      </c>
      <c r="M80" s="66">
        <f t="shared" ref="M80:M94" si="33">F80/C80</f>
        <v>0</v>
      </c>
      <c r="N80" s="46"/>
      <c r="O80" s="31"/>
    </row>
    <row r="81" spans="1:26" s="8" customFormat="1" x14ac:dyDescent="0.3">
      <c r="A81" s="17" t="s">
        <v>21</v>
      </c>
      <c r="B81" s="13">
        <f>SUM(B82:B87)</f>
        <v>907862</v>
      </c>
      <c r="C81" s="13">
        <f t="shared" ref="C81:K81" si="34">SUM(C82:C87)</f>
        <v>907862</v>
      </c>
      <c r="D81" s="13">
        <f t="shared" si="34"/>
        <v>69268</v>
      </c>
      <c r="E81" s="13">
        <f t="shared" si="34"/>
        <v>45630.03</v>
      </c>
      <c r="F81" s="13">
        <f t="shared" si="34"/>
        <v>0</v>
      </c>
      <c r="G81" s="13">
        <f t="shared" si="34"/>
        <v>0</v>
      </c>
      <c r="H81" s="13">
        <f t="shared" si="34"/>
        <v>179930</v>
      </c>
      <c r="I81" s="13">
        <f t="shared" si="34"/>
        <v>0</v>
      </c>
      <c r="J81" s="13">
        <f t="shared" si="34"/>
        <v>-156292.03</v>
      </c>
      <c r="K81" s="13">
        <f t="shared" si="34"/>
        <v>682301.97</v>
      </c>
      <c r="L81" s="67">
        <f>F81/D81</f>
        <v>0</v>
      </c>
      <c r="M81" s="67">
        <f t="shared" si="33"/>
        <v>0</v>
      </c>
      <c r="N81" s="32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x14ac:dyDescent="0.3">
      <c r="A82" s="21" t="s">
        <v>120</v>
      </c>
      <c r="B82" s="12">
        <v>770400</v>
      </c>
      <c r="C82" s="34">
        <v>770400</v>
      </c>
      <c r="D82" s="45">
        <v>64200</v>
      </c>
      <c r="E82" s="34">
        <v>39336.67</v>
      </c>
      <c r="F82" s="34">
        <v>0</v>
      </c>
      <c r="G82" s="34">
        <v>0</v>
      </c>
      <c r="H82" s="34">
        <v>151920</v>
      </c>
      <c r="I82" s="34">
        <v>0</v>
      </c>
      <c r="J82" s="12">
        <f t="shared" si="21"/>
        <v>-127056.67</v>
      </c>
      <c r="K82" s="12">
        <f t="shared" ref="K82:K104" si="35">C82-E82-H82-I82</f>
        <v>579143.32999999996</v>
      </c>
      <c r="L82" s="68">
        <f t="shared" ref="L82:L101" si="36">F82/D82</f>
        <v>0</v>
      </c>
      <c r="M82" s="68">
        <f t="shared" si="33"/>
        <v>0</v>
      </c>
    </row>
    <row r="83" spans="1:26" x14ac:dyDescent="0.3">
      <c r="A83" s="21" t="s">
        <v>121</v>
      </c>
      <c r="B83" s="12">
        <v>15950</v>
      </c>
      <c r="C83" s="34">
        <v>15950</v>
      </c>
      <c r="D83" s="45">
        <v>0</v>
      </c>
      <c r="E83" s="34">
        <v>0</v>
      </c>
      <c r="F83" s="34">
        <v>0</v>
      </c>
      <c r="G83" s="34">
        <v>0</v>
      </c>
      <c r="H83" s="34">
        <v>3960</v>
      </c>
      <c r="I83" s="34">
        <v>0</v>
      </c>
      <c r="J83" s="12">
        <f t="shared" si="21"/>
        <v>-3960</v>
      </c>
      <c r="K83" s="12">
        <f t="shared" si="35"/>
        <v>11990</v>
      </c>
      <c r="L83" s="69">
        <v>0</v>
      </c>
      <c r="M83" s="69">
        <f t="shared" si="33"/>
        <v>0</v>
      </c>
    </row>
    <row r="84" spans="1:26" x14ac:dyDescent="0.3">
      <c r="A84" s="21" t="s">
        <v>122</v>
      </c>
      <c r="B84" s="12">
        <v>96089</v>
      </c>
      <c r="C84" s="34">
        <v>96089</v>
      </c>
      <c r="D84" s="45">
        <v>2695</v>
      </c>
      <c r="E84" s="34">
        <v>4818.74</v>
      </c>
      <c r="F84" s="34">
        <v>0</v>
      </c>
      <c r="G84" s="34">
        <v>0</v>
      </c>
      <c r="H84" s="34">
        <v>19036</v>
      </c>
      <c r="I84" s="34">
        <v>0</v>
      </c>
      <c r="J84" s="12">
        <f t="shared" si="21"/>
        <v>-21159.739999999998</v>
      </c>
      <c r="K84" s="12">
        <f t="shared" si="35"/>
        <v>72234.259999999995</v>
      </c>
      <c r="L84" s="69">
        <f>F84/D84</f>
        <v>0</v>
      </c>
      <c r="M84" s="69">
        <f t="shared" si="33"/>
        <v>0</v>
      </c>
    </row>
    <row r="85" spans="1:26" x14ac:dyDescent="0.3">
      <c r="A85" s="21" t="s">
        <v>123</v>
      </c>
      <c r="B85" s="12">
        <v>11556</v>
      </c>
      <c r="C85" s="34">
        <v>11556</v>
      </c>
      <c r="D85" s="45">
        <v>963</v>
      </c>
      <c r="E85" s="34">
        <v>590.04999999999995</v>
      </c>
      <c r="F85" s="34">
        <v>0</v>
      </c>
      <c r="G85" s="34">
        <v>0</v>
      </c>
      <c r="H85" s="34">
        <v>2279</v>
      </c>
      <c r="I85" s="34">
        <v>0</v>
      </c>
      <c r="J85" s="12">
        <f t="shared" si="21"/>
        <v>-1906.05</v>
      </c>
      <c r="K85" s="12">
        <f t="shared" si="35"/>
        <v>8686.9500000000007</v>
      </c>
      <c r="L85" s="69">
        <f t="shared" si="36"/>
        <v>0</v>
      </c>
      <c r="M85" s="69">
        <f t="shared" si="33"/>
        <v>0</v>
      </c>
    </row>
    <row r="86" spans="1:26" x14ac:dyDescent="0.3">
      <c r="A86" s="21" t="s">
        <v>124</v>
      </c>
      <c r="B86" s="12">
        <v>11556</v>
      </c>
      <c r="C86" s="34">
        <v>11556</v>
      </c>
      <c r="D86" s="45">
        <v>1217</v>
      </c>
      <c r="E86" s="34">
        <v>826.06999999999994</v>
      </c>
      <c r="F86" s="34">
        <v>0</v>
      </c>
      <c r="G86" s="34">
        <v>0</v>
      </c>
      <c r="H86" s="34">
        <v>2279</v>
      </c>
      <c r="I86" s="34">
        <v>0</v>
      </c>
      <c r="J86" s="12">
        <f t="shared" si="21"/>
        <v>-1888.07</v>
      </c>
      <c r="K86" s="12">
        <f t="shared" si="35"/>
        <v>8450.93</v>
      </c>
      <c r="L86" s="69">
        <f t="shared" si="36"/>
        <v>0</v>
      </c>
      <c r="M86" s="69">
        <f t="shared" si="33"/>
        <v>0</v>
      </c>
    </row>
    <row r="87" spans="1:26" x14ac:dyDescent="0.3">
      <c r="A87" s="21" t="s">
        <v>125</v>
      </c>
      <c r="B87" s="12">
        <v>2311</v>
      </c>
      <c r="C87" s="34">
        <v>2311</v>
      </c>
      <c r="D87" s="45">
        <v>193</v>
      </c>
      <c r="E87" s="34">
        <v>58.5</v>
      </c>
      <c r="F87" s="34">
        <v>0</v>
      </c>
      <c r="G87" s="34">
        <v>0</v>
      </c>
      <c r="H87" s="34">
        <v>456</v>
      </c>
      <c r="I87" s="34">
        <v>0</v>
      </c>
      <c r="J87" s="12">
        <f t="shared" si="21"/>
        <v>-321.5</v>
      </c>
      <c r="K87" s="12">
        <f t="shared" si="35"/>
        <v>1796.5</v>
      </c>
      <c r="L87" s="69">
        <f t="shared" si="36"/>
        <v>0</v>
      </c>
      <c r="M87" s="69">
        <f t="shared" si="33"/>
        <v>0</v>
      </c>
    </row>
    <row r="88" spans="1:26" x14ac:dyDescent="0.3">
      <c r="A88" s="17" t="s">
        <v>32</v>
      </c>
      <c r="B88" s="13">
        <f>SUM(B89:B96)</f>
        <v>10922383</v>
      </c>
      <c r="C88" s="13">
        <f t="shared" ref="C88:I88" si="37">SUM(C89:C96)</f>
        <v>11259704</v>
      </c>
      <c r="D88" s="13">
        <f t="shared" si="37"/>
        <v>4012233</v>
      </c>
      <c r="E88" s="13">
        <f t="shared" si="37"/>
        <v>922673.20000000007</v>
      </c>
      <c r="F88" s="13">
        <f t="shared" si="37"/>
        <v>0</v>
      </c>
      <c r="G88" s="13">
        <f t="shared" si="37"/>
        <v>0</v>
      </c>
      <c r="H88" s="13">
        <f t="shared" si="37"/>
        <v>2364663</v>
      </c>
      <c r="I88" s="13">
        <f t="shared" si="37"/>
        <v>2507755.8400000003</v>
      </c>
      <c r="J88" s="13">
        <f>SUM(J89:J96)</f>
        <v>-1782859.04</v>
      </c>
      <c r="K88" s="13">
        <f>SUM(K89:K96)</f>
        <v>5464611.96</v>
      </c>
      <c r="L88" s="67">
        <f>F88/D88</f>
        <v>0</v>
      </c>
      <c r="M88" s="67">
        <f t="shared" si="33"/>
        <v>0</v>
      </c>
      <c r="O88" s="15"/>
    </row>
    <row r="89" spans="1:26" customFormat="1" x14ac:dyDescent="0.3">
      <c r="A89" s="21" t="s">
        <v>48</v>
      </c>
      <c r="B89" s="45">
        <v>1618000</v>
      </c>
      <c r="C89" s="45">
        <v>1618000</v>
      </c>
      <c r="D89" s="45">
        <v>905688</v>
      </c>
      <c r="E89" s="45">
        <v>905687.3</v>
      </c>
      <c r="F89" s="45">
        <v>0</v>
      </c>
      <c r="G89" s="45">
        <v>0</v>
      </c>
      <c r="H89" s="45">
        <v>485400</v>
      </c>
      <c r="I89" s="45">
        <v>905687.3</v>
      </c>
      <c r="J89" s="12">
        <f t="shared" si="21"/>
        <v>-1391086.6</v>
      </c>
      <c r="K89" s="12">
        <f>C89-E89-H89-I89</f>
        <v>-678774.60000000009</v>
      </c>
      <c r="L89" s="68">
        <f t="shared" si="36"/>
        <v>0</v>
      </c>
      <c r="M89" s="68">
        <f t="shared" si="33"/>
        <v>0</v>
      </c>
      <c r="N89" s="16"/>
      <c r="O89" s="16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spans="1:26" customFormat="1" x14ac:dyDescent="0.3">
      <c r="A90" s="21" t="s">
        <v>49</v>
      </c>
      <c r="B90" s="45">
        <v>1542000</v>
      </c>
      <c r="C90" s="45">
        <v>1542000</v>
      </c>
      <c r="D90" s="45">
        <v>0</v>
      </c>
      <c r="E90" s="45">
        <v>0</v>
      </c>
      <c r="F90" s="45">
        <v>0</v>
      </c>
      <c r="G90" s="45">
        <v>0</v>
      </c>
      <c r="H90" s="45">
        <v>446700</v>
      </c>
      <c r="I90" s="45">
        <v>0</v>
      </c>
      <c r="J90" s="12">
        <f t="shared" si="21"/>
        <v>-446700</v>
      </c>
      <c r="K90" s="12">
        <f t="shared" ref="K90:K96" si="38">C90-E90-H90-I90</f>
        <v>1095300</v>
      </c>
      <c r="L90" s="69">
        <v>0</v>
      </c>
      <c r="M90" s="69">
        <f t="shared" si="33"/>
        <v>0</v>
      </c>
      <c r="N90" s="16"/>
      <c r="O90" s="16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spans="1:26" customFormat="1" x14ac:dyDescent="0.3">
      <c r="A91" s="21" t="s">
        <v>53</v>
      </c>
      <c r="B91" s="45">
        <v>600000</v>
      </c>
      <c r="C91" s="45">
        <v>600000</v>
      </c>
      <c r="D91" s="45">
        <v>0</v>
      </c>
      <c r="E91" s="45">
        <v>0</v>
      </c>
      <c r="F91" s="45">
        <v>0</v>
      </c>
      <c r="G91" s="45">
        <v>0</v>
      </c>
      <c r="H91" s="45">
        <v>0</v>
      </c>
      <c r="I91" s="45">
        <v>0</v>
      </c>
      <c r="J91" s="12">
        <f t="shared" si="21"/>
        <v>0</v>
      </c>
      <c r="K91" s="12">
        <f t="shared" si="38"/>
        <v>600000</v>
      </c>
      <c r="L91" s="69">
        <v>0</v>
      </c>
      <c r="M91" s="69">
        <f t="shared" si="33"/>
        <v>0</v>
      </c>
      <c r="N91" s="16"/>
      <c r="O91" s="16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spans="1:26" customFormat="1" x14ac:dyDescent="0.3">
      <c r="A92" s="21" t="s">
        <v>61</v>
      </c>
      <c r="B92" s="45">
        <v>573650</v>
      </c>
      <c r="C92" s="45">
        <v>557921</v>
      </c>
      <c r="D92" s="45">
        <v>205732</v>
      </c>
      <c r="E92" s="45">
        <v>16985.900000000001</v>
      </c>
      <c r="F92" s="45">
        <v>0</v>
      </c>
      <c r="G92" s="45">
        <v>0</v>
      </c>
      <c r="H92" s="45">
        <v>121095</v>
      </c>
      <c r="I92" s="45">
        <v>32714.9</v>
      </c>
      <c r="J92" s="12">
        <f t="shared" si="21"/>
        <v>34936.200000000004</v>
      </c>
      <c r="K92" s="12">
        <f t="shared" si="38"/>
        <v>387125.19999999995</v>
      </c>
      <c r="L92" s="69">
        <f t="shared" si="36"/>
        <v>0</v>
      </c>
      <c r="M92" s="69">
        <f t="shared" si="33"/>
        <v>0</v>
      </c>
      <c r="N92" s="16"/>
      <c r="O92" s="16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spans="1:26" customFormat="1" x14ac:dyDescent="0.3">
      <c r="A93" s="21" t="s">
        <v>63</v>
      </c>
      <c r="B93" s="45">
        <v>3547261</v>
      </c>
      <c r="C93" s="45">
        <v>3599387</v>
      </c>
      <c r="D93" s="45">
        <v>1223701</v>
      </c>
      <c r="E93" s="45">
        <v>0</v>
      </c>
      <c r="F93" s="45">
        <v>0</v>
      </c>
      <c r="G93" s="45">
        <v>0</v>
      </c>
      <c r="H93" s="45">
        <v>597168</v>
      </c>
      <c r="I93" s="45">
        <v>857067.48</v>
      </c>
      <c r="J93" s="12">
        <f t="shared" si="21"/>
        <v>-230534.47999999998</v>
      </c>
      <c r="K93" s="12">
        <f t="shared" si="38"/>
        <v>2145151.52</v>
      </c>
      <c r="L93" s="69">
        <f>F93/D93</f>
        <v>0</v>
      </c>
      <c r="M93" s="69">
        <f t="shared" si="33"/>
        <v>0</v>
      </c>
      <c r="N93" s="16"/>
      <c r="O93" s="16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spans="1:26" customFormat="1" x14ac:dyDescent="0.3">
      <c r="A94" s="21" t="s">
        <v>67</v>
      </c>
      <c r="B94" s="45">
        <v>3041472</v>
      </c>
      <c r="C94" s="45">
        <v>3285472</v>
      </c>
      <c r="D94" s="45">
        <v>1635917</v>
      </c>
      <c r="E94" s="45">
        <v>0</v>
      </c>
      <c r="F94" s="45">
        <v>0</v>
      </c>
      <c r="G94" s="45">
        <v>0</v>
      </c>
      <c r="H94" s="45">
        <v>714300</v>
      </c>
      <c r="I94" s="45">
        <v>712286.16</v>
      </c>
      <c r="J94" s="12">
        <f t="shared" si="21"/>
        <v>209330.83999999997</v>
      </c>
      <c r="K94" s="12">
        <f t="shared" si="38"/>
        <v>1858885.8399999999</v>
      </c>
      <c r="L94" s="69">
        <f>F94/D94</f>
        <v>0</v>
      </c>
      <c r="M94" s="69">
        <f t="shared" si="33"/>
        <v>0</v>
      </c>
      <c r="N94" s="16"/>
      <c r="O94" s="16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spans="1:26" s="28" customFormat="1" x14ac:dyDescent="0.3">
      <c r="A95" s="60" t="s">
        <v>164</v>
      </c>
      <c r="B95" s="45">
        <v>0</v>
      </c>
      <c r="C95" s="45">
        <v>15729</v>
      </c>
      <c r="D95" s="45">
        <v>0</v>
      </c>
      <c r="E95" s="45">
        <v>0</v>
      </c>
      <c r="F95" s="45">
        <v>0</v>
      </c>
      <c r="G95" s="45">
        <v>0</v>
      </c>
      <c r="H95" s="45">
        <v>0</v>
      </c>
      <c r="I95" s="45">
        <v>0</v>
      </c>
      <c r="J95" s="12">
        <f t="shared" si="21"/>
        <v>0</v>
      </c>
      <c r="K95" s="12">
        <f t="shared" si="38"/>
        <v>15729</v>
      </c>
      <c r="L95" s="69">
        <v>0</v>
      </c>
      <c r="M95" s="69">
        <f t="shared" ref="M95:M96" si="39">F95/C95</f>
        <v>0</v>
      </c>
      <c r="N95" s="16"/>
      <c r="O95" s="16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spans="1:26" s="28" customFormat="1" ht="19.8" customHeight="1" x14ac:dyDescent="0.3">
      <c r="A96" s="60" t="s">
        <v>165</v>
      </c>
      <c r="B96" s="45">
        <v>0</v>
      </c>
      <c r="C96" s="45">
        <v>41195</v>
      </c>
      <c r="D96" s="45">
        <v>41195</v>
      </c>
      <c r="E96" s="45">
        <v>0</v>
      </c>
      <c r="F96" s="45">
        <v>0</v>
      </c>
      <c r="G96" s="45">
        <v>0</v>
      </c>
      <c r="H96" s="45">
        <v>0</v>
      </c>
      <c r="I96" s="45">
        <v>0</v>
      </c>
      <c r="J96" s="12">
        <f t="shared" si="21"/>
        <v>41195</v>
      </c>
      <c r="K96" s="12">
        <f t="shared" si="38"/>
        <v>41195</v>
      </c>
      <c r="L96" s="69">
        <f t="shared" ref="L96" si="40">F96/D96</f>
        <v>0</v>
      </c>
      <c r="M96" s="69">
        <f t="shared" si="39"/>
        <v>0</v>
      </c>
      <c r="N96" s="16"/>
      <c r="O96" s="16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spans="1:13" x14ac:dyDescent="0.3">
      <c r="A97" s="17" t="s">
        <v>34</v>
      </c>
      <c r="B97" s="13">
        <f>SUM(B98:B98)</f>
        <v>3894059</v>
      </c>
      <c r="C97" s="13">
        <f t="shared" ref="C97:K97" si="41">SUM(C98:C98)</f>
        <v>3726059</v>
      </c>
      <c r="D97" s="13">
        <f t="shared" si="41"/>
        <v>225930</v>
      </c>
      <c r="E97" s="13">
        <f t="shared" si="41"/>
        <v>0</v>
      </c>
      <c r="F97" s="13">
        <f t="shared" si="41"/>
        <v>0</v>
      </c>
      <c r="G97" s="13">
        <f t="shared" si="41"/>
        <v>0</v>
      </c>
      <c r="H97" s="13">
        <f t="shared" si="41"/>
        <v>884700</v>
      </c>
      <c r="I97" s="13">
        <f t="shared" si="41"/>
        <v>0</v>
      </c>
      <c r="J97" s="13">
        <f t="shared" si="41"/>
        <v>-658770</v>
      </c>
      <c r="K97" s="13">
        <f t="shared" si="41"/>
        <v>2841359</v>
      </c>
      <c r="L97" s="67">
        <f>F97/D97</f>
        <v>0</v>
      </c>
      <c r="M97" s="67">
        <f>F97/C97</f>
        <v>0</v>
      </c>
    </row>
    <row r="98" spans="1:13" x14ac:dyDescent="0.3">
      <c r="A98" s="21" t="s">
        <v>131</v>
      </c>
      <c r="B98" s="45">
        <v>3894059</v>
      </c>
      <c r="C98" s="45">
        <v>3726059</v>
      </c>
      <c r="D98" s="45">
        <v>225930</v>
      </c>
      <c r="E98" s="45">
        <v>0</v>
      </c>
      <c r="F98" s="45">
        <v>0</v>
      </c>
      <c r="G98" s="45">
        <v>0</v>
      </c>
      <c r="H98" s="45">
        <v>884700</v>
      </c>
      <c r="I98" s="45">
        <v>0</v>
      </c>
      <c r="J98" s="12">
        <f t="shared" si="21"/>
        <v>-658770</v>
      </c>
      <c r="K98" s="12">
        <f>C98-E98-H98-I98</f>
        <v>2841359</v>
      </c>
      <c r="L98" s="70">
        <f t="shared" si="36"/>
        <v>0</v>
      </c>
      <c r="M98" s="70">
        <f>F98/C98</f>
        <v>0</v>
      </c>
    </row>
    <row r="99" spans="1:13" x14ac:dyDescent="0.3">
      <c r="A99" s="17" t="s">
        <v>37</v>
      </c>
      <c r="B99" s="13">
        <f>B100</f>
        <v>800000</v>
      </c>
      <c r="C99" s="13">
        <f t="shared" ref="C99:K99" si="42">C100</f>
        <v>800000</v>
      </c>
      <c r="D99" s="13">
        <f t="shared" si="42"/>
        <v>0</v>
      </c>
      <c r="E99" s="13">
        <f t="shared" si="42"/>
        <v>0</v>
      </c>
      <c r="F99" s="13">
        <f t="shared" si="42"/>
        <v>0</v>
      </c>
      <c r="G99" s="13">
        <f t="shared" si="42"/>
        <v>0</v>
      </c>
      <c r="H99" s="13">
        <f t="shared" si="42"/>
        <v>240000</v>
      </c>
      <c r="I99" s="13">
        <f t="shared" si="42"/>
        <v>0</v>
      </c>
      <c r="J99" s="13">
        <f t="shared" si="42"/>
        <v>-240000</v>
      </c>
      <c r="K99" s="13">
        <f t="shared" si="42"/>
        <v>560000</v>
      </c>
      <c r="L99" s="67">
        <v>0</v>
      </c>
      <c r="M99" s="67">
        <v>0</v>
      </c>
    </row>
    <row r="100" spans="1:13" x14ac:dyDescent="0.3">
      <c r="A100" s="21" t="s">
        <v>132</v>
      </c>
      <c r="B100" s="45">
        <v>800000</v>
      </c>
      <c r="C100" s="45">
        <v>800000</v>
      </c>
      <c r="D100" s="45">
        <v>0</v>
      </c>
      <c r="E100" s="45">
        <v>0</v>
      </c>
      <c r="F100" s="45">
        <v>0</v>
      </c>
      <c r="G100" s="45">
        <v>0</v>
      </c>
      <c r="H100" s="45">
        <v>240000</v>
      </c>
      <c r="I100" s="45">
        <v>0</v>
      </c>
      <c r="J100" s="12">
        <f t="shared" si="21"/>
        <v>-240000</v>
      </c>
      <c r="K100" s="12">
        <f>C100-E100-H100-I100</f>
        <v>560000</v>
      </c>
      <c r="L100" s="71">
        <v>0</v>
      </c>
      <c r="M100" s="71">
        <v>0</v>
      </c>
    </row>
    <row r="101" spans="1:13" x14ac:dyDescent="0.3">
      <c r="A101" s="17" t="s">
        <v>35</v>
      </c>
      <c r="B101" s="13">
        <f>SUM(B102:B104)</f>
        <v>1227625</v>
      </c>
      <c r="C101" s="13">
        <f t="shared" ref="C101:K101" si="43">SUM(C102:C104)</f>
        <v>1058304</v>
      </c>
      <c r="D101" s="13">
        <f t="shared" si="43"/>
        <v>475709</v>
      </c>
      <c r="E101" s="13">
        <f t="shared" si="43"/>
        <v>1070</v>
      </c>
      <c r="F101" s="13">
        <f t="shared" si="43"/>
        <v>0</v>
      </c>
      <c r="G101" s="13">
        <f t="shared" si="43"/>
        <v>0</v>
      </c>
      <c r="H101" s="13">
        <f t="shared" si="43"/>
        <v>306000</v>
      </c>
      <c r="I101" s="13">
        <f t="shared" si="43"/>
        <v>1070</v>
      </c>
      <c r="J101" s="13">
        <f t="shared" si="43"/>
        <v>167569</v>
      </c>
      <c r="K101" s="13">
        <f t="shared" si="43"/>
        <v>750164</v>
      </c>
      <c r="L101" s="67">
        <f t="shared" si="36"/>
        <v>0</v>
      </c>
      <c r="M101" s="67">
        <f>F101/C101</f>
        <v>0</v>
      </c>
    </row>
    <row r="102" spans="1:13" x14ac:dyDescent="0.3">
      <c r="A102" s="21" t="s">
        <v>118</v>
      </c>
      <c r="B102" s="45">
        <v>1107625</v>
      </c>
      <c r="C102" s="45">
        <v>935804</v>
      </c>
      <c r="D102" s="45">
        <v>475709</v>
      </c>
      <c r="E102" s="45">
        <v>1070</v>
      </c>
      <c r="F102" s="45">
        <v>0</v>
      </c>
      <c r="G102" s="45">
        <v>0</v>
      </c>
      <c r="H102" s="45">
        <v>270000</v>
      </c>
      <c r="I102" s="45">
        <v>1070</v>
      </c>
      <c r="J102" s="12">
        <f t="shared" si="21"/>
        <v>203569</v>
      </c>
      <c r="K102" s="12">
        <f>C102-E102-H102-I102</f>
        <v>663664</v>
      </c>
      <c r="L102" s="69">
        <f>F102/D102</f>
        <v>0</v>
      </c>
      <c r="M102" s="69">
        <f>F102/C102</f>
        <v>0</v>
      </c>
    </row>
    <row r="103" spans="1:13" x14ac:dyDescent="0.3">
      <c r="A103" s="21" t="s">
        <v>133</v>
      </c>
      <c r="B103" s="45">
        <v>120000</v>
      </c>
      <c r="C103" s="45">
        <v>120000</v>
      </c>
      <c r="D103" s="45">
        <v>0</v>
      </c>
      <c r="E103" s="45">
        <v>0</v>
      </c>
      <c r="F103" s="45">
        <v>0</v>
      </c>
      <c r="G103" s="45">
        <v>0</v>
      </c>
      <c r="H103" s="45">
        <v>36000</v>
      </c>
      <c r="I103" s="45">
        <v>0</v>
      </c>
      <c r="J103" s="12">
        <f t="shared" si="21"/>
        <v>-36000</v>
      </c>
      <c r="K103" s="12">
        <f t="shared" ref="K103:K106" si="44">C103-E103-H103-I103</f>
        <v>84000</v>
      </c>
      <c r="L103" s="69">
        <v>0</v>
      </c>
      <c r="M103" s="69">
        <f t="shared" ref="M103:M104" si="45">F103/C103</f>
        <v>0</v>
      </c>
    </row>
    <row r="104" spans="1:13" x14ac:dyDescent="0.3">
      <c r="A104" s="21" t="s">
        <v>166</v>
      </c>
      <c r="B104" s="45">
        <v>0</v>
      </c>
      <c r="C104" s="45">
        <v>2500</v>
      </c>
      <c r="D104" s="45">
        <v>0</v>
      </c>
      <c r="E104" s="45">
        <v>0</v>
      </c>
      <c r="F104" s="45">
        <v>0</v>
      </c>
      <c r="G104" s="45">
        <v>0</v>
      </c>
      <c r="H104" s="45">
        <v>0</v>
      </c>
      <c r="I104" s="45">
        <v>0</v>
      </c>
      <c r="J104" s="12">
        <f t="shared" si="21"/>
        <v>0</v>
      </c>
      <c r="K104" s="12">
        <f t="shared" si="44"/>
        <v>2500</v>
      </c>
      <c r="L104" s="69">
        <v>0</v>
      </c>
      <c r="M104" s="69">
        <f t="shared" si="45"/>
        <v>0</v>
      </c>
    </row>
    <row r="105" spans="1:13" x14ac:dyDescent="0.3">
      <c r="A105" s="17" t="s">
        <v>38</v>
      </c>
      <c r="B105" s="13">
        <f>SUM(B106:B106)</f>
        <v>744000</v>
      </c>
      <c r="C105" s="13">
        <f t="shared" ref="C105:K105" si="46">SUM(C106:C106)</f>
        <v>744000</v>
      </c>
      <c r="D105" s="13">
        <f t="shared" si="46"/>
        <v>0</v>
      </c>
      <c r="E105" s="13">
        <f t="shared" si="46"/>
        <v>0</v>
      </c>
      <c r="F105" s="13">
        <f t="shared" si="46"/>
        <v>0</v>
      </c>
      <c r="G105" s="13">
        <f t="shared" si="46"/>
        <v>0</v>
      </c>
      <c r="H105" s="13">
        <f t="shared" si="46"/>
        <v>0</v>
      </c>
      <c r="I105" s="13">
        <f t="shared" si="46"/>
        <v>0</v>
      </c>
      <c r="J105" s="13">
        <f>SUM(J106:J106)</f>
        <v>0</v>
      </c>
      <c r="K105" s="13">
        <f>SUM(K106:K106)</f>
        <v>744000</v>
      </c>
      <c r="L105" s="67">
        <v>0</v>
      </c>
      <c r="M105" s="67">
        <f>F105/C105</f>
        <v>0</v>
      </c>
    </row>
    <row r="106" spans="1:13" x14ac:dyDescent="0.3">
      <c r="A106" s="63" t="s">
        <v>134</v>
      </c>
      <c r="B106" s="64">
        <v>744000</v>
      </c>
      <c r="C106" s="64">
        <v>744000</v>
      </c>
      <c r="D106" s="50">
        <v>0</v>
      </c>
      <c r="E106" s="64">
        <v>0</v>
      </c>
      <c r="F106" s="64">
        <v>0</v>
      </c>
      <c r="G106" s="64">
        <v>0</v>
      </c>
      <c r="H106" s="64">
        <v>0</v>
      </c>
      <c r="I106" s="64">
        <v>0</v>
      </c>
      <c r="J106" s="42">
        <f t="shared" si="21"/>
        <v>0</v>
      </c>
      <c r="K106" s="12">
        <f t="shared" si="44"/>
        <v>744000</v>
      </c>
      <c r="L106" s="71">
        <v>0</v>
      </c>
      <c r="M106" s="71">
        <f>F106/C106</f>
        <v>0</v>
      </c>
    </row>
  </sheetData>
  <mergeCells count="4">
    <mergeCell ref="A3:M3"/>
    <mergeCell ref="A1:M1"/>
    <mergeCell ref="C5:C6"/>
    <mergeCell ref="A2:M2"/>
  </mergeCells>
  <pageMargins left="0.23622047244094491" right="0.23622047244094491" top="0.74803149606299213" bottom="0.74803149606299213" header="0.31496062992125984" footer="0.31496062992125984"/>
  <pageSetup paperSize="5" scale="8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6"/>
  <sheetViews>
    <sheetView topLeftCell="A89" workbookViewId="0">
      <selection activeCell="A109" sqref="A109:B166"/>
    </sheetView>
  </sheetViews>
  <sheetFormatPr baseColWidth="10" defaultColWidth="11.33203125" defaultRowHeight="14.4" x14ac:dyDescent="0.3"/>
  <cols>
    <col min="1" max="1" width="48.77734375" style="1" customWidth="1"/>
    <col min="2" max="2" width="15.21875" style="2" customWidth="1"/>
    <col min="3" max="5" width="12.44140625" style="2" bestFit="1" customWidth="1"/>
    <col min="6" max="9" width="11.44140625" style="2" bestFit="1" customWidth="1"/>
    <col min="10" max="15" width="11.33203125" style="2"/>
    <col min="16" max="16384" width="11.33203125" style="1"/>
  </cols>
  <sheetData>
    <row r="1" spans="1:15" x14ac:dyDescent="0.3">
      <c r="A1" s="73" t="s">
        <v>0</v>
      </c>
      <c r="B1" s="73"/>
    </row>
    <row r="2" spans="1:15" x14ac:dyDescent="0.3">
      <c r="A2" s="73" t="s">
        <v>158</v>
      </c>
      <c r="B2" s="73"/>
    </row>
    <row r="3" spans="1:15" x14ac:dyDescent="0.3">
      <c r="A3" s="72" t="s">
        <v>157</v>
      </c>
      <c r="B3" s="72"/>
    </row>
    <row r="4" spans="1:15" x14ac:dyDescent="0.3">
      <c r="A4" s="47"/>
      <c r="B4" s="3"/>
    </row>
    <row r="5" spans="1:15" ht="43.8" customHeight="1" x14ac:dyDescent="0.3">
      <c r="A5" s="51" t="s">
        <v>7</v>
      </c>
      <c r="B5" s="52" t="s">
        <v>10</v>
      </c>
    </row>
    <row r="6" spans="1:15" s="48" customFormat="1" ht="15.6" customHeight="1" x14ac:dyDescent="0.3">
      <c r="A6" s="56"/>
      <c r="B6" s="25" t="s">
        <v>116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3">
      <c r="A7" s="27" t="s">
        <v>19</v>
      </c>
      <c r="B7" s="10">
        <f t="shared" ref="B7" si="0">B8+B109</f>
        <v>27709999.080000002</v>
      </c>
      <c r="C7" s="30"/>
      <c r="D7" s="30"/>
    </row>
    <row r="8" spans="1:15" s="6" customFormat="1" x14ac:dyDescent="0.3">
      <c r="A8" s="18" t="s">
        <v>20</v>
      </c>
      <c r="B8" s="10">
        <f>B9+B21+B57+B104+B97</f>
        <v>4790470.7300000014</v>
      </c>
      <c r="C8" s="31"/>
      <c r="D8" s="31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s="6" customFormat="1" x14ac:dyDescent="0.3">
      <c r="A9" s="17" t="s">
        <v>21</v>
      </c>
      <c r="B9" s="11">
        <f t="shared" ref="B9" si="1">SUM(B10:B20)</f>
        <v>3561922.4900000007</v>
      </c>
      <c r="C9" s="31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s="6" customFormat="1" x14ac:dyDescent="0.3">
      <c r="A10" s="19" t="s">
        <v>22</v>
      </c>
      <c r="B10" s="34">
        <v>2709253.33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 s="6" customFormat="1" x14ac:dyDescent="0.3">
      <c r="A11" s="19" t="s">
        <v>23</v>
      </c>
      <c r="B11" s="34">
        <v>212650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s="6" customFormat="1" x14ac:dyDescent="0.3">
      <c r="A12" s="19" t="s">
        <v>24</v>
      </c>
      <c r="B12" s="34">
        <v>61872.390000000014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s="6" customFormat="1" x14ac:dyDescent="0.3">
      <c r="A13" s="19" t="s">
        <v>25</v>
      </c>
      <c r="B13" s="34">
        <v>373710.85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s="6" customFormat="1" x14ac:dyDescent="0.3">
      <c r="A14" s="19" t="s">
        <v>26</v>
      </c>
      <c r="B14" s="34">
        <v>41756.480000000003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s="6" customFormat="1" x14ac:dyDescent="0.3">
      <c r="A15" s="19" t="s">
        <v>27</v>
      </c>
      <c r="B15" s="34">
        <v>62924.890000000007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s="6" customFormat="1" x14ac:dyDescent="0.3">
      <c r="A16" s="19" t="s">
        <v>28</v>
      </c>
      <c r="B16" s="34">
        <v>7775.2399999999989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s="6" customFormat="1" x14ac:dyDescent="0.3">
      <c r="A17" s="19" t="s">
        <v>29</v>
      </c>
      <c r="B17" s="34">
        <v>69815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s="6" customFormat="1" x14ac:dyDescent="0.3">
      <c r="A18" s="7" t="s">
        <v>30</v>
      </c>
      <c r="B18" s="34">
        <v>9133.33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s="6" customFormat="1" x14ac:dyDescent="0.3">
      <c r="A19" s="7" t="s">
        <v>39</v>
      </c>
      <c r="B19" s="34">
        <v>505.7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s="6" customFormat="1" x14ac:dyDescent="0.3">
      <c r="A20" s="19" t="s">
        <v>31</v>
      </c>
      <c r="B20" s="20">
        <v>12525.279999999999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s="6" customFormat="1" x14ac:dyDescent="0.3">
      <c r="A21" s="17" t="s">
        <v>32</v>
      </c>
      <c r="B21" s="13">
        <f t="shared" ref="B21" si="2">SUM(B22:B56)</f>
        <v>1174992.8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spans="1:15" s="6" customFormat="1" x14ac:dyDescent="0.3">
      <c r="A22" s="21" t="s">
        <v>41</v>
      </c>
      <c r="B22" s="34">
        <v>96883.199999999997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spans="1:15" s="6" customFormat="1" x14ac:dyDescent="0.3">
      <c r="A23" s="21" t="s">
        <v>42</v>
      </c>
      <c r="B23" s="34">
        <v>0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s="6" customFormat="1" x14ac:dyDescent="0.3">
      <c r="A24" s="21" t="s">
        <v>43</v>
      </c>
      <c r="B24" s="34">
        <v>0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 s="6" customFormat="1" x14ac:dyDescent="0.3">
      <c r="A25" s="21" t="s">
        <v>44</v>
      </c>
      <c r="B25" s="34">
        <v>42799.92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 s="6" customFormat="1" x14ac:dyDescent="0.3">
      <c r="A26" s="21" t="s">
        <v>45</v>
      </c>
      <c r="B26" s="34">
        <v>5346.28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s="6" customFormat="1" x14ac:dyDescent="0.3">
      <c r="A27" s="21" t="s">
        <v>46</v>
      </c>
      <c r="B27" s="34">
        <v>0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 s="6" customFormat="1" x14ac:dyDescent="0.3">
      <c r="A28" s="21" t="s">
        <v>142</v>
      </c>
      <c r="B28" s="34">
        <v>88.84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 s="6" customFormat="1" x14ac:dyDescent="0.3">
      <c r="A29" s="21" t="s">
        <v>47</v>
      </c>
      <c r="B29" s="34">
        <v>32105.03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spans="1:15" s="6" customFormat="1" x14ac:dyDescent="0.3">
      <c r="A30" s="21" t="s">
        <v>48</v>
      </c>
      <c r="B30" s="34">
        <v>6023.79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1:15" s="6" customFormat="1" x14ac:dyDescent="0.3">
      <c r="A31" s="21" t="s">
        <v>49</v>
      </c>
      <c r="B31" s="34">
        <v>250685.96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1:15" s="6" customFormat="1" x14ac:dyDescent="0.3">
      <c r="A32" s="21" t="s">
        <v>50</v>
      </c>
      <c r="B32" s="34">
        <v>19198.04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1:15" s="6" customFormat="1" x14ac:dyDescent="0.3">
      <c r="A33" s="21" t="s">
        <v>51</v>
      </c>
      <c r="B33" s="34">
        <v>4919.59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s="6" customFormat="1" x14ac:dyDescent="0.3">
      <c r="A34" s="21" t="s">
        <v>52</v>
      </c>
      <c r="B34" s="34">
        <v>0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5" s="6" customFormat="1" x14ac:dyDescent="0.3">
      <c r="A35" s="21" t="s">
        <v>53</v>
      </c>
      <c r="B35" s="34">
        <v>0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1:15" s="6" customFormat="1" x14ac:dyDescent="0.3">
      <c r="A36" s="21" t="s">
        <v>54</v>
      </c>
      <c r="B36" s="34">
        <v>10830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1:15" s="6" customFormat="1" x14ac:dyDescent="0.3">
      <c r="A37" s="21" t="s">
        <v>55</v>
      </c>
      <c r="B37" s="34">
        <v>12200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</row>
    <row r="38" spans="1:15" s="6" customFormat="1" x14ac:dyDescent="0.3">
      <c r="A38" s="21" t="s">
        <v>56</v>
      </c>
      <c r="B38" s="34">
        <v>117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  <row r="39" spans="1:15" s="6" customFormat="1" x14ac:dyDescent="0.3">
      <c r="A39" s="21" t="s">
        <v>57</v>
      </c>
      <c r="B39" s="34">
        <v>4304.8999999999996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</row>
    <row r="40" spans="1:15" s="6" customFormat="1" x14ac:dyDescent="0.3">
      <c r="A40" s="21" t="s">
        <v>58</v>
      </c>
      <c r="B40" s="34">
        <v>2952.7000000000003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</row>
    <row r="41" spans="1:15" s="6" customFormat="1" x14ac:dyDescent="0.3">
      <c r="A41" s="21" t="s">
        <v>59</v>
      </c>
      <c r="B41" s="34">
        <v>2151.5100000000002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  <row r="42" spans="1:15" s="6" customFormat="1" x14ac:dyDescent="0.3">
      <c r="A42" s="21" t="s">
        <v>60</v>
      </c>
      <c r="B42" s="34">
        <v>3981.24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  <row r="43" spans="1:15" s="6" customFormat="1" x14ac:dyDescent="0.3">
      <c r="A43" s="21" t="s">
        <v>61</v>
      </c>
      <c r="B43" s="34">
        <v>81202.599999999991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spans="1:15" s="6" customFormat="1" x14ac:dyDescent="0.3">
      <c r="A44" s="21" t="s">
        <v>62</v>
      </c>
      <c r="B44" s="34">
        <v>9411.25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</row>
    <row r="45" spans="1:15" s="6" customFormat="1" x14ac:dyDescent="0.3">
      <c r="A45" s="21" t="s">
        <v>63</v>
      </c>
      <c r="B45" s="34">
        <v>105270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</row>
    <row r="46" spans="1:15" s="6" customFormat="1" x14ac:dyDescent="0.3">
      <c r="A46" s="21" t="s">
        <v>64</v>
      </c>
      <c r="B46" s="34">
        <v>74500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</row>
    <row r="47" spans="1:15" s="6" customFormat="1" x14ac:dyDescent="0.3">
      <c r="A47" s="21" t="s">
        <v>65</v>
      </c>
      <c r="B47" s="34">
        <v>1748.44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</row>
    <row r="48" spans="1:15" s="6" customFormat="1" x14ac:dyDescent="0.3">
      <c r="A48" s="21" t="s">
        <v>66</v>
      </c>
      <c r="B48" s="34">
        <v>1834.5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</row>
    <row r="49" spans="1:15" s="6" customFormat="1" x14ac:dyDescent="0.3">
      <c r="A49" s="21" t="s">
        <v>67</v>
      </c>
      <c r="B49" s="34">
        <v>152598.15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</row>
    <row r="50" spans="1:15" s="6" customFormat="1" x14ac:dyDescent="0.3">
      <c r="A50" s="21" t="s">
        <v>141</v>
      </c>
      <c r="B50" s="34">
        <v>497.55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</row>
    <row r="51" spans="1:15" s="6" customFormat="1" x14ac:dyDescent="0.3">
      <c r="A51" s="21" t="s">
        <v>68</v>
      </c>
      <c r="B51" s="34">
        <v>770.94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</row>
    <row r="52" spans="1:15" s="6" customFormat="1" x14ac:dyDescent="0.3">
      <c r="A52" s="21" t="s">
        <v>69</v>
      </c>
      <c r="B52" s="34">
        <v>4744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</row>
    <row r="53" spans="1:15" s="6" customFormat="1" x14ac:dyDescent="0.3">
      <c r="A53" s="21" t="s">
        <v>70</v>
      </c>
      <c r="B53" s="34">
        <v>1918.24</v>
      </c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</row>
    <row r="54" spans="1:15" s="6" customFormat="1" x14ac:dyDescent="0.3">
      <c r="A54" s="21" t="s">
        <v>71</v>
      </c>
      <c r="B54" s="34">
        <v>2129.71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</row>
    <row r="55" spans="1:15" s="6" customFormat="1" x14ac:dyDescent="0.3">
      <c r="A55" s="21" t="s">
        <v>72</v>
      </c>
      <c r="B55" s="34">
        <v>138993.32999999999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</row>
    <row r="56" spans="1:15" s="6" customFormat="1" x14ac:dyDescent="0.3">
      <c r="A56" s="21" t="s">
        <v>73</v>
      </c>
      <c r="B56" s="34">
        <v>104786.09000000001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</row>
    <row r="57" spans="1:15" s="6" customFormat="1" x14ac:dyDescent="0.3">
      <c r="A57" s="17" t="s">
        <v>33</v>
      </c>
      <c r="B57" s="13">
        <f t="shared" ref="B57" si="3">SUM(B58:B96)</f>
        <v>44488.659999999996</v>
      </c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</row>
    <row r="58" spans="1:15" s="6" customFormat="1" x14ac:dyDescent="0.3">
      <c r="A58" s="21" t="s">
        <v>74</v>
      </c>
      <c r="B58" s="45">
        <v>5759.18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</row>
    <row r="59" spans="1:15" s="6" customFormat="1" x14ac:dyDescent="0.3">
      <c r="A59" s="21" t="s">
        <v>75</v>
      </c>
      <c r="B59" s="45">
        <v>3521.67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</row>
    <row r="60" spans="1:15" s="6" customFormat="1" x14ac:dyDescent="0.3">
      <c r="A60" s="21" t="s">
        <v>76</v>
      </c>
      <c r="B60" s="45">
        <v>968.89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</row>
    <row r="61" spans="1:15" s="6" customFormat="1" x14ac:dyDescent="0.3">
      <c r="A61" s="21" t="s">
        <v>77</v>
      </c>
      <c r="B61" s="45">
        <v>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</row>
    <row r="62" spans="1:15" s="6" customFormat="1" x14ac:dyDescent="0.3">
      <c r="A62" s="21" t="s">
        <v>78</v>
      </c>
      <c r="B62" s="45">
        <v>372.36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</row>
    <row r="63" spans="1:15" s="6" customFormat="1" x14ac:dyDescent="0.3">
      <c r="A63" s="21" t="s">
        <v>79</v>
      </c>
      <c r="B63" s="45">
        <v>3214.76</v>
      </c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s="6" customFormat="1" x14ac:dyDescent="0.3">
      <c r="A64" s="21" t="s">
        <v>80</v>
      </c>
      <c r="B64" s="45">
        <v>1922.44</v>
      </c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</row>
    <row r="65" spans="1:15" s="6" customFormat="1" x14ac:dyDescent="0.3">
      <c r="A65" s="21" t="s">
        <v>81</v>
      </c>
      <c r="B65" s="45">
        <v>116.89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</row>
    <row r="66" spans="1:15" s="6" customFormat="1" x14ac:dyDescent="0.3">
      <c r="A66" s="21" t="s">
        <v>82</v>
      </c>
      <c r="B66" s="45">
        <v>771.71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</row>
    <row r="67" spans="1:15" s="6" customFormat="1" x14ac:dyDescent="0.3">
      <c r="A67" s="21" t="s">
        <v>83</v>
      </c>
      <c r="B67" s="45">
        <v>1288.8599999999999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</row>
    <row r="68" spans="1:15" s="6" customFormat="1" x14ac:dyDescent="0.3">
      <c r="A68" s="21" t="s">
        <v>84</v>
      </c>
      <c r="B68" s="45">
        <v>457.32</v>
      </c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</row>
    <row r="69" spans="1:15" s="6" customFormat="1" x14ac:dyDescent="0.3">
      <c r="A69" s="21" t="s">
        <v>85</v>
      </c>
      <c r="B69" s="45">
        <v>6.63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</row>
    <row r="70" spans="1:15" s="6" customFormat="1" x14ac:dyDescent="0.3">
      <c r="A70" s="21" t="s">
        <v>86</v>
      </c>
      <c r="B70" s="45">
        <v>95.22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</row>
    <row r="71" spans="1:15" s="6" customFormat="1" x14ac:dyDescent="0.3">
      <c r="A71" s="21" t="s">
        <v>87</v>
      </c>
      <c r="B71" s="45">
        <v>9.25</v>
      </c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</row>
    <row r="72" spans="1:15" s="6" customFormat="1" x14ac:dyDescent="0.3">
      <c r="A72" s="21" t="s">
        <v>88</v>
      </c>
      <c r="B72" s="45">
        <v>3120.75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</row>
    <row r="73" spans="1:15" s="6" customFormat="1" x14ac:dyDescent="0.3">
      <c r="A73" s="21" t="s">
        <v>143</v>
      </c>
      <c r="B73" s="45">
        <v>17.010000000000002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</row>
    <row r="74" spans="1:15" s="6" customFormat="1" x14ac:dyDescent="0.3">
      <c r="A74" s="21" t="s">
        <v>138</v>
      </c>
      <c r="B74" s="45">
        <v>66.45</v>
      </c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</row>
    <row r="75" spans="1:15" s="6" customFormat="1" x14ac:dyDescent="0.3">
      <c r="A75" s="21" t="s">
        <v>89</v>
      </c>
      <c r="B75" s="45">
        <v>443.12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</row>
    <row r="76" spans="1:15" s="6" customFormat="1" x14ac:dyDescent="0.3">
      <c r="A76" s="21" t="s">
        <v>90</v>
      </c>
      <c r="B76" s="45">
        <v>896.94999999999993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</row>
    <row r="77" spans="1:15" s="6" customFormat="1" x14ac:dyDescent="0.3">
      <c r="A77" s="21" t="s">
        <v>91</v>
      </c>
      <c r="B77" s="45">
        <v>49.38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</row>
    <row r="78" spans="1:15" s="6" customFormat="1" x14ac:dyDescent="0.3">
      <c r="A78" s="21" t="s">
        <v>92</v>
      </c>
      <c r="B78" s="45">
        <v>252.78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</row>
    <row r="79" spans="1:15" s="6" customFormat="1" x14ac:dyDescent="0.3">
      <c r="A79" s="21" t="s">
        <v>93</v>
      </c>
      <c r="B79" s="45">
        <v>0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</row>
    <row r="80" spans="1:15" s="6" customFormat="1" x14ac:dyDescent="0.3">
      <c r="A80" s="21" t="s">
        <v>94</v>
      </c>
      <c r="B80" s="45">
        <v>47.84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15" s="6" customFormat="1" x14ac:dyDescent="0.3">
      <c r="A81" s="21" t="s">
        <v>95</v>
      </c>
      <c r="B81" s="45">
        <v>857.81000000000006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</row>
    <row r="82" spans="1:15" s="6" customFormat="1" x14ac:dyDescent="0.3">
      <c r="A82" s="21" t="s">
        <v>96</v>
      </c>
      <c r="B82" s="45">
        <v>369.78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spans="1:15" s="6" customFormat="1" x14ac:dyDescent="0.3">
      <c r="A83" s="21" t="s">
        <v>97</v>
      </c>
      <c r="B83" s="45">
        <v>1013.9300000000001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</row>
    <row r="84" spans="1:15" s="6" customFormat="1" x14ac:dyDescent="0.3">
      <c r="A84" s="21" t="s">
        <v>98</v>
      </c>
      <c r="B84" s="45">
        <v>5901.9400000000005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</row>
    <row r="85" spans="1:15" s="6" customFormat="1" x14ac:dyDescent="0.3">
      <c r="A85" s="21" t="s">
        <v>99</v>
      </c>
      <c r="B85" s="45">
        <v>2602.02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</row>
    <row r="86" spans="1:15" s="6" customFormat="1" x14ac:dyDescent="0.3">
      <c r="A86" s="21" t="s">
        <v>100</v>
      </c>
      <c r="B86" s="45">
        <v>123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</row>
    <row r="87" spans="1:15" s="6" customFormat="1" x14ac:dyDescent="0.3">
      <c r="A87" s="21" t="s">
        <v>101</v>
      </c>
      <c r="B87" s="45">
        <v>3129.79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</row>
    <row r="88" spans="1:15" s="6" customFormat="1" x14ac:dyDescent="0.3">
      <c r="A88" s="21" t="s">
        <v>102</v>
      </c>
      <c r="B88" s="45">
        <v>4119.38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</row>
    <row r="89" spans="1:15" s="6" customFormat="1" x14ac:dyDescent="0.3">
      <c r="A89" s="21" t="s">
        <v>103</v>
      </c>
      <c r="B89" s="45">
        <v>2507.8900000000003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</row>
    <row r="90" spans="1:15" s="6" customFormat="1" x14ac:dyDescent="0.3">
      <c r="A90" s="21" t="s">
        <v>104</v>
      </c>
      <c r="B90" s="45">
        <v>22.1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</row>
    <row r="91" spans="1:15" s="6" customFormat="1" x14ac:dyDescent="0.3">
      <c r="A91" s="21" t="s">
        <v>105</v>
      </c>
      <c r="B91" s="45">
        <v>10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</row>
    <row r="92" spans="1:15" s="6" customFormat="1" x14ac:dyDescent="0.3">
      <c r="A92" s="21" t="s">
        <v>106</v>
      </c>
      <c r="B92" s="45">
        <v>16.059999999999999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</row>
    <row r="93" spans="1:15" s="6" customFormat="1" x14ac:dyDescent="0.3">
      <c r="A93" s="21" t="s">
        <v>107</v>
      </c>
      <c r="B93" s="45">
        <v>68.7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</row>
    <row r="94" spans="1:15" s="6" customFormat="1" x14ac:dyDescent="0.3">
      <c r="A94" s="21" t="s">
        <v>108</v>
      </c>
      <c r="B94" s="45">
        <v>226.94000000000003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</row>
    <row r="95" spans="1:15" s="6" customFormat="1" x14ac:dyDescent="0.3">
      <c r="A95" s="21" t="s">
        <v>109</v>
      </c>
      <c r="B95" s="45">
        <v>68.58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</row>
    <row r="96" spans="1:15" s="6" customFormat="1" x14ac:dyDescent="0.3">
      <c r="A96" s="21" t="s">
        <v>110</v>
      </c>
      <c r="B96" s="45">
        <v>51.28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</row>
    <row r="97" spans="1:15" s="6" customFormat="1" x14ac:dyDescent="0.3">
      <c r="A97" s="17" t="s">
        <v>40</v>
      </c>
      <c r="B97" s="13">
        <f t="shared" ref="B97" si="4">SUM(B98:B103)</f>
        <v>4173.78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</row>
    <row r="98" spans="1:15" s="6" customFormat="1" x14ac:dyDescent="0.3">
      <c r="A98" s="21" t="s">
        <v>111</v>
      </c>
      <c r="B98" s="45">
        <v>3143.54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</row>
    <row r="99" spans="1:15" s="6" customFormat="1" x14ac:dyDescent="0.3">
      <c r="A99" s="21" t="s">
        <v>112</v>
      </c>
      <c r="B99" s="45">
        <v>31.98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</row>
    <row r="100" spans="1:15" s="6" customFormat="1" x14ac:dyDescent="0.3">
      <c r="A100" s="21" t="s">
        <v>113</v>
      </c>
      <c r="B100" s="45">
        <v>152.47999999999999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</row>
    <row r="101" spans="1:15" s="6" customFormat="1" x14ac:dyDescent="0.3">
      <c r="A101" s="21" t="s">
        <v>114</v>
      </c>
      <c r="B101" s="45">
        <v>115.81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</row>
    <row r="102" spans="1:15" s="6" customFormat="1" x14ac:dyDescent="0.3">
      <c r="A102" s="21" t="s">
        <v>115</v>
      </c>
      <c r="B102" s="45">
        <v>449.04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</row>
    <row r="103" spans="1:15" s="6" customFormat="1" x14ac:dyDescent="0.3">
      <c r="A103" s="21" t="s">
        <v>131</v>
      </c>
      <c r="B103" s="45">
        <v>280.93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</row>
    <row r="104" spans="1:15" s="6" customFormat="1" x14ac:dyDescent="0.3">
      <c r="A104" s="17" t="s">
        <v>35</v>
      </c>
      <c r="B104" s="13">
        <f t="shared" ref="B104" si="5">SUM(B105:B108)</f>
        <v>4893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</row>
    <row r="105" spans="1:15" s="6" customFormat="1" x14ac:dyDescent="0.3">
      <c r="A105" s="22" t="s">
        <v>117</v>
      </c>
      <c r="B105" s="35">
        <v>0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</row>
    <row r="106" spans="1:15" s="6" customFormat="1" x14ac:dyDescent="0.3">
      <c r="A106" s="21" t="s">
        <v>118</v>
      </c>
      <c r="B106" s="34">
        <v>3593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</row>
    <row r="107" spans="1:15" s="6" customFormat="1" x14ac:dyDescent="0.3">
      <c r="A107" s="21" t="s">
        <v>119</v>
      </c>
      <c r="B107" s="34">
        <v>0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</row>
    <row r="108" spans="1:15" s="6" customFormat="1" x14ac:dyDescent="0.3">
      <c r="A108" s="23" t="s">
        <v>136</v>
      </c>
      <c r="B108" s="36">
        <v>1300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</row>
    <row r="109" spans="1:15" ht="23.4" customHeight="1" x14ac:dyDescent="0.3">
      <c r="A109" s="18" t="s">
        <v>36</v>
      </c>
      <c r="B109" s="10">
        <f t="shared" ref="B109" si="6">B110+B120+B138+B148+B154+B156+B162+B165</f>
        <v>22919528.350000001</v>
      </c>
      <c r="C109" s="46"/>
      <c r="D109" s="31"/>
    </row>
    <row r="110" spans="1:15" s="8" customFormat="1" x14ac:dyDescent="0.3">
      <c r="A110" s="17" t="s">
        <v>21</v>
      </c>
      <c r="B110" s="13">
        <f t="shared" ref="B110" si="7">SUM(B111:B119)</f>
        <v>766638.98999999987</v>
      </c>
      <c r="C110" s="32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</row>
    <row r="111" spans="1:15" x14ac:dyDescent="0.3">
      <c r="A111" s="21" t="s">
        <v>120</v>
      </c>
      <c r="B111" s="34">
        <v>568886.67999999993</v>
      </c>
    </row>
    <row r="112" spans="1:15" x14ac:dyDescent="0.3">
      <c r="A112" s="21" t="s">
        <v>121</v>
      </c>
      <c r="B112" s="34">
        <v>12814.92</v>
      </c>
    </row>
    <row r="113" spans="1:15" x14ac:dyDescent="0.3">
      <c r="A113" s="21" t="s">
        <v>122</v>
      </c>
      <c r="B113" s="34">
        <v>71066.23000000001</v>
      </c>
    </row>
    <row r="114" spans="1:15" x14ac:dyDescent="0.3">
      <c r="A114" s="21" t="s">
        <v>123</v>
      </c>
      <c r="B114" s="34">
        <v>8533.2999999999993</v>
      </c>
    </row>
    <row r="115" spans="1:15" x14ac:dyDescent="0.3">
      <c r="A115" s="21" t="s">
        <v>124</v>
      </c>
      <c r="B115" s="34">
        <v>11946.619999999999</v>
      </c>
    </row>
    <row r="116" spans="1:15" x14ac:dyDescent="0.3">
      <c r="A116" s="21" t="s">
        <v>125</v>
      </c>
      <c r="B116" s="34">
        <v>1258.2</v>
      </c>
    </row>
    <row r="117" spans="1:15" x14ac:dyDescent="0.3">
      <c r="A117" s="21" t="s">
        <v>126</v>
      </c>
      <c r="B117" s="34">
        <v>77913.34</v>
      </c>
    </row>
    <row r="118" spans="1:15" x14ac:dyDescent="0.3">
      <c r="A118" s="21" t="s">
        <v>127</v>
      </c>
      <c r="B118" s="34">
        <v>1660.71</v>
      </c>
    </row>
    <row r="119" spans="1:15" x14ac:dyDescent="0.3">
      <c r="A119" s="21" t="s">
        <v>128</v>
      </c>
      <c r="B119" s="34">
        <v>12558.99</v>
      </c>
    </row>
    <row r="120" spans="1:15" x14ac:dyDescent="0.3">
      <c r="A120" s="17" t="s">
        <v>32</v>
      </c>
      <c r="B120" s="13">
        <f t="shared" ref="B120" si="8">SUM(B121:B137)</f>
        <v>12882355.219999999</v>
      </c>
      <c r="D120" s="15"/>
    </row>
    <row r="121" spans="1:15" s="28" customFormat="1" x14ac:dyDescent="0.3">
      <c r="A121" s="21" t="s">
        <v>48</v>
      </c>
      <c r="B121" s="45">
        <v>1556041.3199999998</v>
      </c>
      <c r="C121" s="16"/>
      <c r="D121" s="16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</row>
    <row r="122" spans="1:15" s="28" customFormat="1" x14ac:dyDescent="0.3">
      <c r="A122" s="21" t="s">
        <v>49</v>
      </c>
      <c r="B122" s="45">
        <v>1849333.48</v>
      </c>
      <c r="C122" s="16"/>
      <c r="D122" s="16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</row>
    <row r="123" spans="1:15" s="28" customFormat="1" x14ac:dyDescent="0.3">
      <c r="A123" s="21" t="s">
        <v>129</v>
      </c>
      <c r="B123" s="45">
        <v>287963.76</v>
      </c>
      <c r="C123" s="16"/>
      <c r="D123" s="16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</row>
    <row r="124" spans="1:15" s="28" customFormat="1" x14ac:dyDescent="0.3">
      <c r="A124" s="21" t="s">
        <v>144</v>
      </c>
      <c r="B124" s="45">
        <v>1177</v>
      </c>
      <c r="C124" s="16"/>
      <c r="D124" s="16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</row>
    <row r="125" spans="1:15" s="28" customFormat="1" x14ac:dyDescent="0.3">
      <c r="A125" s="21" t="s">
        <v>53</v>
      </c>
      <c r="B125" s="45">
        <v>815991.35</v>
      </c>
      <c r="C125" s="16"/>
      <c r="D125" s="16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</row>
    <row r="126" spans="1:15" s="28" customFormat="1" x14ac:dyDescent="0.3">
      <c r="A126" s="21" t="s">
        <v>54</v>
      </c>
      <c r="B126" s="45">
        <v>320</v>
      </c>
      <c r="C126" s="16"/>
      <c r="D126" s="16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</row>
    <row r="127" spans="1:15" s="28" customFormat="1" x14ac:dyDescent="0.3">
      <c r="A127" s="21" t="s">
        <v>56</v>
      </c>
      <c r="B127" s="45">
        <v>2000</v>
      </c>
      <c r="C127" s="16"/>
      <c r="D127" s="16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</row>
    <row r="128" spans="1:15" s="28" customFormat="1" x14ac:dyDescent="0.3">
      <c r="A128" s="21" t="s">
        <v>57</v>
      </c>
      <c r="B128" s="45">
        <v>20</v>
      </c>
      <c r="C128" s="16"/>
      <c r="D128" s="16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</row>
    <row r="129" spans="1:15" s="28" customFormat="1" x14ac:dyDescent="0.3">
      <c r="A129" s="21" t="s">
        <v>58</v>
      </c>
      <c r="B129" s="45">
        <v>3140.55</v>
      </c>
      <c r="C129" s="16"/>
      <c r="D129" s="16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</row>
    <row r="130" spans="1:15" s="28" customFormat="1" x14ac:dyDescent="0.3">
      <c r="A130" s="21" t="s">
        <v>59</v>
      </c>
      <c r="B130" s="45">
        <v>1595.45</v>
      </c>
      <c r="C130" s="16"/>
      <c r="D130" s="16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</row>
    <row r="131" spans="1:15" s="28" customFormat="1" x14ac:dyDescent="0.3">
      <c r="A131" s="21" t="s">
        <v>61</v>
      </c>
      <c r="B131" s="45">
        <v>336862.38</v>
      </c>
      <c r="C131" s="16"/>
      <c r="D131" s="16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</row>
    <row r="132" spans="1:15" s="28" customFormat="1" x14ac:dyDescent="0.3">
      <c r="A132" s="21" t="s">
        <v>62</v>
      </c>
      <c r="B132" s="45">
        <v>3156.5</v>
      </c>
      <c r="C132" s="16"/>
      <c r="D132" s="16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</row>
    <row r="133" spans="1:15" s="28" customFormat="1" x14ac:dyDescent="0.3">
      <c r="A133" s="21" t="s">
        <v>63</v>
      </c>
      <c r="B133" s="45">
        <v>2467881.2599999998</v>
      </c>
      <c r="C133" s="16"/>
      <c r="D133" s="16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</row>
    <row r="134" spans="1:15" s="28" customFormat="1" x14ac:dyDescent="0.3">
      <c r="A134" s="21" t="s">
        <v>65</v>
      </c>
      <c r="B134" s="45">
        <v>5355.27</v>
      </c>
      <c r="C134" s="16"/>
      <c r="D134" s="16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</row>
    <row r="135" spans="1:15" s="28" customFormat="1" x14ac:dyDescent="0.3">
      <c r="A135" s="21" t="s">
        <v>145</v>
      </c>
      <c r="B135" s="45">
        <v>1400</v>
      </c>
      <c r="C135" s="16"/>
      <c r="D135" s="16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</row>
    <row r="136" spans="1:15" s="28" customFormat="1" x14ac:dyDescent="0.3">
      <c r="A136" s="21" t="s">
        <v>67</v>
      </c>
      <c r="B136" s="45">
        <v>3239618.8499999996</v>
      </c>
      <c r="C136" s="16"/>
      <c r="D136" s="16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</row>
    <row r="137" spans="1:15" s="28" customFormat="1" x14ac:dyDescent="0.3">
      <c r="A137" s="21" t="s">
        <v>73</v>
      </c>
      <c r="B137" s="45">
        <v>2310498.0499999998</v>
      </c>
      <c r="C137" s="16"/>
      <c r="D137" s="16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</row>
    <row r="138" spans="1:15" x14ac:dyDescent="0.3">
      <c r="A138" s="17" t="s">
        <v>137</v>
      </c>
      <c r="B138" s="13">
        <f t="shared" ref="B138" si="9">SUM(B139:B147)</f>
        <v>19378.96</v>
      </c>
    </row>
    <row r="139" spans="1:15" x14ac:dyDescent="0.3">
      <c r="A139" s="37" t="s">
        <v>82</v>
      </c>
      <c r="B139" s="38">
        <v>1872.5</v>
      </c>
    </row>
    <row r="140" spans="1:15" x14ac:dyDescent="0.3">
      <c r="A140" s="37" t="s">
        <v>146</v>
      </c>
      <c r="B140" s="38">
        <v>2949.79</v>
      </c>
    </row>
    <row r="141" spans="1:15" x14ac:dyDescent="0.3">
      <c r="A141" s="37" t="s">
        <v>147</v>
      </c>
      <c r="B141" s="38">
        <v>64.2</v>
      </c>
    </row>
    <row r="142" spans="1:15" x14ac:dyDescent="0.3">
      <c r="A142" s="37" t="s">
        <v>148</v>
      </c>
      <c r="B142" s="38">
        <v>184.04</v>
      </c>
    </row>
    <row r="143" spans="1:15" x14ac:dyDescent="0.3">
      <c r="A143" s="29" t="s">
        <v>149</v>
      </c>
      <c r="B143" s="34">
        <v>10174.19</v>
      </c>
    </row>
    <row r="144" spans="1:15" x14ac:dyDescent="0.3">
      <c r="A144" s="29" t="s">
        <v>150</v>
      </c>
      <c r="B144" s="34">
        <v>428</v>
      </c>
    </row>
    <row r="145" spans="1:2" x14ac:dyDescent="0.3">
      <c r="A145" s="29" t="s">
        <v>151</v>
      </c>
      <c r="B145" s="34">
        <v>1874.64</v>
      </c>
    </row>
    <row r="146" spans="1:2" x14ac:dyDescent="0.3">
      <c r="A146" s="29" t="s">
        <v>152</v>
      </c>
      <c r="B146" s="34">
        <v>0</v>
      </c>
    </row>
    <row r="147" spans="1:2" x14ac:dyDescent="0.3">
      <c r="A147" s="29" t="s">
        <v>102</v>
      </c>
      <c r="B147" s="34">
        <v>1831.6</v>
      </c>
    </row>
    <row r="148" spans="1:2" x14ac:dyDescent="0.3">
      <c r="A148" s="17" t="s">
        <v>34</v>
      </c>
      <c r="B148" s="13">
        <f t="shared" ref="B148" si="10">SUM(B149:B153)</f>
        <v>1129933.3900000001</v>
      </c>
    </row>
    <row r="149" spans="1:2" x14ac:dyDescent="0.3">
      <c r="A149" s="21" t="s">
        <v>111</v>
      </c>
      <c r="B149" s="45">
        <v>1385.37</v>
      </c>
    </row>
    <row r="150" spans="1:2" x14ac:dyDescent="0.3">
      <c r="A150" s="21" t="s">
        <v>112</v>
      </c>
      <c r="B150" s="45">
        <v>3841.3</v>
      </c>
    </row>
    <row r="151" spans="1:2" x14ac:dyDescent="0.3">
      <c r="A151" s="21" t="s">
        <v>153</v>
      </c>
      <c r="B151" s="45">
        <v>1990.9</v>
      </c>
    </row>
    <row r="152" spans="1:2" x14ac:dyDescent="0.3">
      <c r="A152" s="21" t="s">
        <v>130</v>
      </c>
      <c r="B152" s="45">
        <v>6979.8</v>
      </c>
    </row>
    <row r="153" spans="1:2" x14ac:dyDescent="0.3">
      <c r="A153" s="21" t="s">
        <v>131</v>
      </c>
      <c r="B153" s="45">
        <v>1115736.02</v>
      </c>
    </row>
    <row r="154" spans="1:2" x14ac:dyDescent="0.3">
      <c r="A154" s="17" t="s">
        <v>37</v>
      </c>
      <c r="B154" s="13">
        <f t="shared" ref="B154" si="11">B155</f>
        <v>0</v>
      </c>
    </row>
    <row r="155" spans="1:2" x14ac:dyDescent="0.3">
      <c r="A155" s="21" t="s">
        <v>132</v>
      </c>
      <c r="B155" s="45">
        <v>0</v>
      </c>
    </row>
    <row r="156" spans="1:2" x14ac:dyDescent="0.3">
      <c r="A156" s="17" t="s">
        <v>35</v>
      </c>
      <c r="B156" s="13">
        <f t="shared" ref="B156" si="12">SUM(B157:B161)</f>
        <v>136885.41999999998</v>
      </c>
    </row>
    <row r="157" spans="1:2" x14ac:dyDescent="0.3">
      <c r="A157" s="37" t="s">
        <v>155</v>
      </c>
      <c r="B157" s="38">
        <v>0</v>
      </c>
    </row>
    <row r="158" spans="1:2" x14ac:dyDescent="0.3">
      <c r="A158" s="21" t="s">
        <v>118</v>
      </c>
      <c r="B158" s="45">
        <v>99685.42</v>
      </c>
    </row>
    <row r="159" spans="1:2" x14ac:dyDescent="0.3">
      <c r="A159" s="21" t="s">
        <v>133</v>
      </c>
      <c r="B159" s="45">
        <v>27600</v>
      </c>
    </row>
    <row r="160" spans="1:2" x14ac:dyDescent="0.3">
      <c r="A160" s="49" t="s">
        <v>154</v>
      </c>
      <c r="B160" s="45">
        <v>0</v>
      </c>
    </row>
    <row r="161" spans="1:15" x14ac:dyDescent="0.3">
      <c r="A161" s="21" t="s">
        <v>136</v>
      </c>
      <c r="B161" s="45">
        <v>9600</v>
      </c>
    </row>
    <row r="162" spans="1:15" x14ac:dyDescent="0.3">
      <c r="A162" s="17" t="s">
        <v>38</v>
      </c>
      <c r="B162" s="13">
        <f t="shared" ref="B162" si="13">SUM(B163:B164)</f>
        <v>675563.81</v>
      </c>
    </row>
    <row r="163" spans="1:15" x14ac:dyDescent="0.3">
      <c r="A163" s="22" t="s">
        <v>134</v>
      </c>
      <c r="B163" s="34">
        <v>600000</v>
      </c>
    </row>
    <row r="164" spans="1:15" x14ac:dyDescent="0.3">
      <c r="A164" s="23" t="s">
        <v>135</v>
      </c>
      <c r="B164" s="36">
        <v>75563.81</v>
      </c>
    </row>
    <row r="165" spans="1:15" s="39" customFormat="1" x14ac:dyDescent="0.3">
      <c r="A165" s="41" t="s">
        <v>139</v>
      </c>
      <c r="B165" s="44">
        <f t="shared" ref="B165" si="14">SUM(B166)</f>
        <v>7308772.5599999996</v>
      </c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</row>
    <row r="166" spans="1:15" x14ac:dyDescent="0.3">
      <c r="A166" s="43" t="s">
        <v>140</v>
      </c>
      <c r="B166" s="42">
        <v>7308772.5599999996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EJEC </vt:lpstr>
      <vt:lpstr>Hoja1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2021-02-17T19:33:01Z</cp:lastPrinted>
  <dcterms:created xsi:type="dcterms:W3CDTF">2019-08-06T21:48:30Z</dcterms:created>
  <dcterms:modified xsi:type="dcterms:W3CDTF">2021-02-17T19:34:45Z</dcterms:modified>
</cp:coreProperties>
</file>