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livares\Desktop\2021\INFORMES MENSUAL\INFORME DE DATOS ABIERTOS\FEBRERO\"/>
    </mc:Choice>
  </mc:AlternateContent>
  <bookViews>
    <workbookView xWindow="0" yWindow="0" windowWidth="28800" windowHeight="13596"/>
  </bookViews>
  <sheets>
    <sheet name="EJEC " sheetId="1" r:id="rId1"/>
  </sheets>
  <definedNames>
    <definedName name="_xlnm._FilterDatabase" localSheetId="0" hidden="1">'EJEC '!$A$6:$G$84</definedName>
    <definedName name="_xlnm.Print_Titles" localSheetId="0">'EJEC '!$5:$5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03" i="1" l="1"/>
  <c r="M103" i="1"/>
  <c r="M85" i="1"/>
  <c r="L84" i="1"/>
  <c r="M84" i="1"/>
  <c r="M83" i="1"/>
  <c r="L83" i="1"/>
  <c r="L81" i="1"/>
  <c r="M81" i="1"/>
  <c r="M80" i="1"/>
  <c r="L80" i="1"/>
  <c r="M72" i="1"/>
  <c r="L72" i="1"/>
  <c r="M79" i="1"/>
  <c r="M82" i="1"/>
  <c r="L82" i="1"/>
  <c r="L79" i="1"/>
  <c r="M47" i="1"/>
  <c r="L47" i="1"/>
  <c r="L49" i="1"/>
  <c r="M49" i="1"/>
  <c r="L50" i="1"/>
  <c r="M50" i="1"/>
  <c r="M51" i="1"/>
  <c r="M52" i="1"/>
  <c r="L53" i="1"/>
  <c r="M53" i="1"/>
  <c r="L54" i="1"/>
  <c r="M54" i="1"/>
  <c r="L55" i="1"/>
  <c r="M55" i="1"/>
  <c r="L56" i="1"/>
  <c r="M56" i="1"/>
  <c r="L57" i="1"/>
  <c r="M57" i="1"/>
  <c r="L58" i="1"/>
  <c r="M58" i="1"/>
  <c r="M59" i="1"/>
  <c r="L60" i="1"/>
  <c r="M60" i="1"/>
  <c r="L61" i="1"/>
  <c r="M61" i="1"/>
  <c r="L62" i="1"/>
  <c r="M62" i="1"/>
  <c r="L63" i="1"/>
  <c r="M63" i="1"/>
  <c r="L64" i="1"/>
  <c r="M64" i="1"/>
  <c r="L65" i="1"/>
  <c r="M65" i="1"/>
  <c r="L66" i="1"/>
  <c r="M66" i="1"/>
  <c r="L67" i="1"/>
  <c r="M67" i="1"/>
  <c r="L68" i="1"/>
  <c r="M68" i="1"/>
  <c r="L69" i="1"/>
  <c r="M69" i="1"/>
  <c r="L70" i="1"/>
  <c r="M70" i="1"/>
  <c r="L71" i="1"/>
  <c r="M71" i="1"/>
  <c r="L73" i="1"/>
  <c r="M73" i="1"/>
  <c r="L74" i="1"/>
  <c r="M74" i="1"/>
  <c r="L75" i="1"/>
  <c r="M75" i="1"/>
  <c r="L76" i="1"/>
  <c r="M76" i="1"/>
  <c r="L77" i="1"/>
  <c r="M77" i="1"/>
  <c r="L78" i="1"/>
  <c r="M78" i="1"/>
  <c r="M48" i="1"/>
  <c r="L48" i="1"/>
  <c r="M17" i="1"/>
  <c r="L17" i="1"/>
  <c r="M19" i="1"/>
  <c r="M20" i="1"/>
  <c r="L21" i="1"/>
  <c r="M21" i="1"/>
  <c r="L22" i="1"/>
  <c r="M22" i="1"/>
  <c r="L23" i="1"/>
  <c r="M23" i="1"/>
  <c r="L24" i="1"/>
  <c r="M24" i="1"/>
  <c r="L25" i="1"/>
  <c r="M25" i="1"/>
  <c r="L26" i="1"/>
  <c r="M26" i="1"/>
  <c r="L27" i="1"/>
  <c r="M27" i="1"/>
  <c r="L28" i="1"/>
  <c r="M28" i="1"/>
  <c r="L29" i="1"/>
  <c r="M29" i="1"/>
  <c r="L30" i="1"/>
  <c r="M30" i="1"/>
  <c r="L31" i="1"/>
  <c r="M31" i="1"/>
  <c r="L32" i="1"/>
  <c r="M32" i="1"/>
  <c r="L33" i="1"/>
  <c r="M33" i="1"/>
  <c r="L34" i="1"/>
  <c r="M34" i="1"/>
  <c r="L35" i="1"/>
  <c r="M35" i="1"/>
  <c r="L36" i="1"/>
  <c r="M36" i="1"/>
  <c r="L37" i="1"/>
  <c r="M37" i="1"/>
  <c r="L38" i="1"/>
  <c r="M38" i="1"/>
  <c r="L39" i="1"/>
  <c r="M39" i="1"/>
  <c r="L40" i="1"/>
  <c r="M40" i="1"/>
  <c r="L41" i="1"/>
  <c r="M41" i="1"/>
  <c r="L42" i="1"/>
  <c r="M42" i="1"/>
  <c r="L43" i="1"/>
  <c r="M43" i="1"/>
  <c r="L44" i="1"/>
  <c r="M44" i="1"/>
  <c r="L45" i="1"/>
  <c r="M45" i="1"/>
  <c r="L46" i="1"/>
  <c r="M46" i="1"/>
  <c r="M18" i="1"/>
  <c r="L18" i="1"/>
  <c r="M11" i="1"/>
  <c r="M12" i="1"/>
  <c r="M13" i="1"/>
  <c r="M14" i="1"/>
  <c r="M15" i="1"/>
  <c r="M16" i="1"/>
  <c r="M10" i="1"/>
  <c r="M9" i="1"/>
  <c r="M8" i="1"/>
  <c r="M7" i="1"/>
  <c r="C110" i="1" l="1"/>
  <c r="D110" i="1"/>
  <c r="E110" i="1"/>
  <c r="F110" i="1"/>
  <c r="G110" i="1"/>
  <c r="H110" i="1"/>
  <c r="I110" i="1"/>
  <c r="J110" i="1"/>
  <c r="K110" i="1"/>
  <c r="B110" i="1"/>
  <c r="C106" i="1"/>
  <c r="D106" i="1"/>
  <c r="E106" i="1"/>
  <c r="F106" i="1"/>
  <c r="G106" i="1"/>
  <c r="H106" i="1"/>
  <c r="I106" i="1"/>
  <c r="J106" i="1"/>
  <c r="K106" i="1"/>
  <c r="B106" i="1"/>
  <c r="B104" i="1"/>
  <c r="C102" i="1"/>
  <c r="D102" i="1"/>
  <c r="E102" i="1"/>
  <c r="F102" i="1"/>
  <c r="G102" i="1"/>
  <c r="H102" i="1"/>
  <c r="I102" i="1"/>
  <c r="J102" i="1"/>
  <c r="K102" i="1"/>
  <c r="B102" i="1"/>
  <c r="C93" i="1"/>
  <c r="D93" i="1"/>
  <c r="E93" i="1"/>
  <c r="F93" i="1"/>
  <c r="G93" i="1"/>
  <c r="H93" i="1"/>
  <c r="I93" i="1"/>
  <c r="J93" i="1"/>
  <c r="K93" i="1"/>
  <c r="B93" i="1"/>
  <c r="C86" i="1"/>
  <c r="D86" i="1"/>
  <c r="E86" i="1"/>
  <c r="F86" i="1"/>
  <c r="G86" i="1"/>
  <c r="H86" i="1"/>
  <c r="I86" i="1"/>
  <c r="J86" i="1"/>
  <c r="K86" i="1"/>
  <c r="B86" i="1"/>
  <c r="J87" i="1"/>
  <c r="F9" i="1"/>
  <c r="B8" i="1"/>
  <c r="K8" i="1"/>
  <c r="C8" i="1"/>
  <c r="D8" i="1"/>
  <c r="E8" i="1"/>
  <c r="F8" i="1"/>
  <c r="G8" i="1"/>
  <c r="H8" i="1"/>
  <c r="I8" i="1"/>
  <c r="J8" i="1"/>
  <c r="C9" i="1"/>
  <c r="D9" i="1"/>
  <c r="E9" i="1"/>
  <c r="G9" i="1"/>
  <c r="H9" i="1"/>
  <c r="I9" i="1"/>
  <c r="J9" i="1"/>
  <c r="K9" i="1"/>
  <c r="B9" i="1"/>
  <c r="C17" i="1"/>
  <c r="D17" i="1"/>
  <c r="E17" i="1"/>
  <c r="F17" i="1"/>
  <c r="G17" i="1"/>
  <c r="H17" i="1"/>
  <c r="I17" i="1"/>
  <c r="J17" i="1"/>
  <c r="K17" i="1"/>
  <c r="B17" i="1"/>
  <c r="C47" i="1"/>
  <c r="D47" i="1"/>
  <c r="E47" i="1"/>
  <c r="F47" i="1"/>
  <c r="G47" i="1"/>
  <c r="H47" i="1"/>
  <c r="I47" i="1"/>
  <c r="J47" i="1"/>
  <c r="K47" i="1"/>
  <c r="C82" i="1"/>
  <c r="D82" i="1"/>
  <c r="E82" i="1"/>
  <c r="F82" i="1"/>
  <c r="G82" i="1"/>
  <c r="H82" i="1"/>
  <c r="I82" i="1"/>
  <c r="J82" i="1"/>
  <c r="B82" i="1"/>
  <c r="C79" i="1"/>
  <c r="D79" i="1"/>
  <c r="E79" i="1"/>
  <c r="F79" i="1"/>
  <c r="G79" i="1"/>
  <c r="H79" i="1"/>
  <c r="I79" i="1"/>
  <c r="J79" i="1"/>
  <c r="B47" i="1"/>
  <c r="K40" i="1"/>
  <c r="K82" i="1"/>
  <c r="K79" i="1"/>
  <c r="B79" i="1"/>
  <c r="J78" i="1"/>
  <c r="K78" i="1"/>
  <c r="J74" i="1"/>
  <c r="K74" i="1"/>
  <c r="J75" i="1"/>
  <c r="K75" i="1"/>
  <c r="J76" i="1"/>
  <c r="K76" i="1"/>
  <c r="J77" i="1"/>
  <c r="K77" i="1"/>
  <c r="J43" i="1"/>
  <c r="K43" i="1"/>
  <c r="J44" i="1"/>
  <c r="K44" i="1"/>
  <c r="J45" i="1"/>
  <c r="K45" i="1"/>
  <c r="J46" i="1"/>
  <c r="K46" i="1"/>
  <c r="L10" i="1" l="1"/>
  <c r="K111" i="1" l="1"/>
  <c r="K108" i="1"/>
  <c r="K109" i="1"/>
  <c r="K107" i="1"/>
  <c r="K105" i="1"/>
  <c r="K103" i="1"/>
  <c r="K88" i="1"/>
  <c r="K89" i="1"/>
  <c r="K90" i="1"/>
  <c r="K91" i="1"/>
  <c r="K92" i="1"/>
  <c r="K95" i="1"/>
  <c r="K96" i="1"/>
  <c r="K97" i="1"/>
  <c r="K98" i="1"/>
  <c r="K99" i="1"/>
  <c r="K100" i="1"/>
  <c r="K101" i="1"/>
  <c r="K94" i="1"/>
  <c r="K87" i="1"/>
  <c r="K49" i="1"/>
  <c r="K50" i="1"/>
  <c r="K51" i="1"/>
  <c r="K52" i="1"/>
  <c r="K53" i="1"/>
  <c r="K54" i="1"/>
  <c r="K55" i="1"/>
  <c r="K56" i="1"/>
  <c r="K57" i="1"/>
  <c r="K58" i="1"/>
  <c r="K59" i="1"/>
  <c r="K60" i="1"/>
  <c r="K61" i="1"/>
  <c r="K62" i="1"/>
  <c r="K63" i="1"/>
  <c r="K64" i="1"/>
  <c r="K65" i="1"/>
  <c r="K66" i="1"/>
  <c r="K67" i="1"/>
  <c r="K68" i="1"/>
  <c r="K69" i="1"/>
  <c r="K70" i="1"/>
  <c r="K71" i="1"/>
  <c r="K72" i="1"/>
  <c r="K73" i="1"/>
  <c r="K4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1" i="1"/>
  <c r="K42" i="1"/>
  <c r="K18" i="1"/>
  <c r="K11" i="1"/>
  <c r="K12" i="1"/>
  <c r="K13" i="1"/>
  <c r="K14" i="1"/>
  <c r="K15" i="1"/>
  <c r="K16" i="1"/>
  <c r="K10" i="1"/>
  <c r="L11" i="1" l="1"/>
  <c r="L89" i="1"/>
  <c r="M108" i="1"/>
  <c r="M109" i="1"/>
  <c r="M107" i="1"/>
  <c r="L107" i="1"/>
  <c r="M100" i="1"/>
  <c r="L101" i="1"/>
  <c r="M101" i="1"/>
  <c r="L13" i="1"/>
  <c r="C104" i="1"/>
  <c r="D104" i="1"/>
  <c r="E104" i="1"/>
  <c r="F104" i="1"/>
  <c r="G104" i="1"/>
  <c r="H104" i="1"/>
  <c r="I104" i="1"/>
  <c r="K104" i="1"/>
  <c r="J111" i="1"/>
  <c r="J108" i="1"/>
  <c r="J109" i="1"/>
  <c r="J107" i="1"/>
  <c r="J105" i="1"/>
  <c r="J104" i="1" s="1"/>
  <c r="J103" i="1"/>
  <c r="J95" i="1"/>
  <c r="J96" i="1"/>
  <c r="J97" i="1"/>
  <c r="J98" i="1"/>
  <c r="J99" i="1"/>
  <c r="J100" i="1"/>
  <c r="J101" i="1"/>
  <c r="J94" i="1"/>
  <c r="J88" i="1"/>
  <c r="J89" i="1"/>
  <c r="J90" i="1"/>
  <c r="J91" i="1"/>
  <c r="J92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4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18" i="1"/>
  <c r="J11" i="1"/>
  <c r="J12" i="1"/>
  <c r="J13" i="1"/>
  <c r="J14" i="1"/>
  <c r="J15" i="1"/>
  <c r="J16" i="1"/>
  <c r="J10" i="1"/>
  <c r="M110" i="1" l="1"/>
  <c r="D85" i="1"/>
  <c r="L9" i="1"/>
  <c r="G85" i="1"/>
  <c r="C85" i="1"/>
  <c r="H85" i="1"/>
  <c r="K85" i="1"/>
  <c r="I85" i="1"/>
  <c r="E85" i="1"/>
  <c r="F85" i="1"/>
  <c r="M87" i="1"/>
  <c r="M88" i="1"/>
  <c r="M89" i="1"/>
  <c r="M90" i="1"/>
  <c r="M91" i="1"/>
  <c r="M92" i="1"/>
  <c r="M94" i="1"/>
  <c r="M95" i="1"/>
  <c r="M96" i="1"/>
  <c r="M97" i="1"/>
  <c r="M98" i="1"/>
  <c r="M99" i="1"/>
  <c r="M111" i="1"/>
  <c r="L87" i="1"/>
  <c r="L99" i="1"/>
  <c r="L94" i="1"/>
  <c r="L90" i="1"/>
  <c r="L91" i="1"/>
  <c r="L92" i="1"/>
  <c r="L14" i="1"/>
  <c r="L16" i="1"/>
  <c r="E7" i="1" l="1"/>
  <c r="C7" i="1"/>
  <c r="I7" i="1"/>
  <c r="D7" i="1"/>
  <c r="G7" i="1"/>
  <c r="F7" i="1"/>
  <c r="H7" i="1"/>
  <c r="L8" i="1"/>
  <c r="J85" i="1"/>
  <c r="M106" i="1"/>
  <c r="L97" i="1"/>
  <c r="L98" i="1"/>
  <c r="L93" i="1"/>
  <c r="L15" i="1"/>
  <c r="M93" i="1"/>
  <c r="L106" i="1"/>
  <c r="L86" i="1"/>
  <c r="L7" i="1" l="1"/>
  <c r="J7" i="1"/>
  <c r="K7" i="1"/>
  <c r="M102" i="1"/>
  <c r="L102" i="1"/>
  <c r="B85" i="1" l="1"/>
  <c r="B7" i="1" s="1"/>
  <c r="L85" i="1" l="1"/>
  <c r="M86" i="1"/>
</calcChain>
</file>

<file path=xl/sharedStrings.xml><?xml version="1.0" encoding="utf-8"?>
<sst xmlns="http://schemas.openxmlformats.org/spreadsheetml/2006/main" count="138" uniqueCount="125">
  <si>
    <t>AUTORIDAD NACIONAL PARA LA INNOVACIÓN GUBERNAMENTAL</t>
  </si>
  <si>
    <t>(1)</t>
  </si>
  <si>
    <t>(2)</t>
  </si>
  <si>
    <t>(3)</t>
  </si>
  <si>
    <t>(4)</t>
  </si>
  <si>
    <t>(5)</t>
  </si>
  <si>
    <t>(6)</t>
  </si>
  <si>
    <t>OBJETO DE
GASTOS</t>
  </si>
  <si>
    <t xml:space="preserve">PRESUPUESTO </t>
  </si>
  <si>
    <t>ASIGNACIÓN 
ACUMULADA</t>
  </si>
  <si>
    <t>COMPROMISO</t>
  </si>
  <si>
    <t>DEVENGADO</t>
  </si>
  <si>
    <t>PAGADO</t>
  </si>
  <si>
    <t xml:space="preserve">SALDO </t>
  </si>
  <si>
    <t xml:space="preserve">
MENSUAL</t>
  </si>
  <si>
    <t xml:space="preserve">
ANUAL</t>
  </si>
  <si>
    <t>APROBADO</t>
  </si>
  <si>
    <t>A LA FECHA</t>
  </si>
  <si>
    <t>ANUAL</t>
  </si>
  <si>
    <t>TOTAL DE FUNCIONAMIENTO E INVERSIONES</t>
  </si>
  <si>
    <t>**  0  FUNCIONAMIENTO</t>
  </si>
  <si>
    <t>*   0  SERVICIOS PERSONALES</t>
  </si>
  <si>
    <t xml:space="preserve">    001  PERSONAL FIJO</t>
  </si>
  <si>
    <t xml:space="preserve">    030  GASTOS DE REPRESENTACIÓN FIJOS</t>
  </si>
  <si>
    <t xml:space="preserve">    050  XIII MES</t>
  </si>
  <si>
    <t xml:space="preserve">    071  CUOTA PATRONAL DE SEGURO SOCIAL</t>
  </si>
  <si>
    <t xml:space="preserve">    072  CUOTA PATRONAL DE SEGURO EDUCATIVO</t>
  </si>
  <si>
    <t xml:space="preserve">    073  CUOTA PATRONAL DE RIESGO PROFESIONAL</t>
  </si>
  <si>
    <t xml:space="preserve">    074  CUOTA PATRONAL PARA EL FONDO COMPLEMENTARIO</t>
  </si>
  <si>
    <t>*   1  SERVICIOS NO PERSONALES</t>
  </si>
  <si>
    <t>*   2  MATERIALES Y SUMINISTROS</t>
  </si>
  <si>
    <t>*   3  MAQUINARIA, EQUIPO Y SEMOVIENTE</t>
  </si>
  <si>
    <t>*   6  TRANSFERENCIAS CORRIENTES</t>
  </si>
  <si>
    <t>** 1  INVERSIÓN</t>
  </si>
  <si>
    <t>*   5  CONSTRUCCIONES POR CONTRATO</t>
  </si>
  <si>
    <t>*   7  TRANSFERENCIAS CAPITAL</t>
  </si>
  <si>
    <t>101 ALQUILER DE EDIFICIOS Y LOCALES</t>
  </si>
  <si>
    <t>102 ALQUILERE DE EQUIPO ELECTRÓNICO</t>
  </si>
  <si>
    <t>105 ALQUILER DE TRANSPORTE</t>
  </si>
  <si>
    <t>106 ALQUILER DE TERRENO</t>
  </si>
  <si>
    <t>109 OTROS ALQUILERES</t>
  </si>
  <si>
    <t>111 AGUA</t>
  </si>
  <si>
    <t>114 ENERGÍA ELÉCTRICA</t>
  </si>
  <si>
    <t>115 TELECOMUNICACIONES</t>
  </si>
  <si>
    <t>116 SERVICIO DE TRANSMISIÓN DE DATOS</t>
  </si>
  <si>
    <t>117 SERVICIO DE TELEFONÍA CELULAR</t>
  </si>
  <si>
    <t>120 IMPRESIÓN, ENCUADERNACIÓN Y OTROS</t>
  </si>
  <si>
    <t>131 ANUNCIOS Y AVISO</t>
  </si>
  <si>
    <t>132 PROMOCIÓN Y PUBLICIDAD</t>
  </si>
  <si>
    <t>141 VIÁTICOS DENTRO DEL PAÍS</t>
  </si>
  <si>
    <t>142 VIÁTICOS EN EL EXTERIOR</t>
  </si>
  <si>
    <t>151 TRANSPORTE DENTRO DEL PAÍS</t>
  </si>
  <si>
    <t>152 TRANSPORTE AL EXTERIOR</t>
  </si>
  <si>
    <t>164 GASTOS DE SEGURO</t>
  </si>
  <si>
    <t>165 SERVICIOS COMERCIALES</t>
  </si>
  <si>
    <t>169 OTROS SERVICIOS COMERCIALES Y FINANCIEROS</t>
  </si>
  <si>
    <t>171 CONSULTORÍA</t>
  </si>
  <si>
    <t>172 SERVICIOS ESPECIALES</t>
  </si>
  <si>
    <t>181 MANT. Y REP. DE EDIFICIOS</t>
  </si>
  <si>
    <t>182 MANT. Y REP. DE MAQUINARIAS</t>
  </si>
  <si>
    <t>185 MANT. Y REP. DE EQUIPO DE COMPUTO</t>
  </si>
  <si>
    <t>201 ALIMENTOS PARA CONSUMO HUMANO</t>
  </si>
  <si>
    <t>203 BEBIDAS</t>
  </si>
  <si>
    <t>211 ACABADO TEXTIL</t>
  </si>
  <si>
    <t>212 CALZADO</t>
  </si>
  <si>
    <t>214 PRENDAS DE VESTIR</t>
  </si>
  <si>
    <t>221 DIESEL</t>
  </si>
  <si>
    <t>223 GASOLINA</t>
  </si>
  <si>
    <t>224 LUBRICANTES</t>
  </si>
  <si>
    <t>231 IMPRESOS</t>
  </si>
  <si>
    <t>232 PAPELERIA</t>
  </si>
  <si>
    <t>239 OTROS PRODUCTOS DE PAPEL Y CARTÓN</t>
  </si>
  <si>
    <t>243 PINTURAS, COLORANTES Y TINTES</t>
  </si>
  <si>
    <t>244 PRODUCTOS MEDICINALES</t>
  </si>
  <si>
    <t>249 OTROS PRODUCTOS QUÍMICOS</t>
  </si>
  <si>
    <t>255 MATERIAL ELÉCTRICO</t>
  </si>
  <si>
    <t>256 MATERIAL METÁLICO</t>
  </si>
  <si>
    <t>259 OTROS MATERIALES DE CONSTRUCCIÓN</t>
  </si>
  <si>
    <t>261 ARTÍCULOS O PRODUCTOS PARA EVENTOS</t>
  </si>
  <si>
    <t>262 HERRAMIENTAS E INSTRUMENTOS</t>
  </si>
  <si>
    <t xml:space="preserve">265 MATERIALES Y SUMINISTROS DE COMPUTO </t>
  </si>
  <si>
    <t xml:space="preserve">269 OTROS PRODUCTOS VARIOS </t>
  </si>
  <si>
    <t>271 ÚTILES DE COCINA Y COMEDOR</t>
  </si>
  <si>
    <t>273 ÚTILES DE ASEO Y LIMPIEZA</t>
  </si>
  <si>
    <t>275 ÚTILES Y MATERIALES DE OFICINA</t>
  </si>
  <si>
    <t>279 OTROS ÚTILES Y MATERIALES</t>
  </si>
  <si>
    <t>280 REPUESTOS</t>
  </si>
  <si>
    <t>ACUMULADO</t>
  </si>
  <si>
    <t>624 CAPACITACIÓN Y ESTUDIOS</t>
  </si>
  <si>
    <t>641 GOBIERNO CENTRAL</t>
  </si>
  <si>
    <t>004 PERSONAL TRANSITORIO POR INVERSIÓN</t>
  </si>
  <si>
    <t>050 XIII MES</t>
  </si>
  <si>
    <t>071 CUOTAS SEGURO SOCIAL</t>
  </si>
  <si>
    <t>072 CUOTA SEGURO EDUCATIVO</t>
  </si>
  <si>
    <t>073 CUOTA DE RIESGO PROFESIONAL</t>
  </si>
  <si>
    <t>074 CUOTA DE FONDO COMPLEMENTARIO</t>
  </si>
  <si>
    <t>380 EQUIPO DE COMPUTACIÓN</t>
  </si>
  <si>
    <t>519 OTRAS EDIFICACIONES</t>
  </si>
  <si>
    <t>629 OTRAS BECAS</t>
  </si>
  <si>
    <t>702 APORTES A INST. SIN FINES DE LUCRO</t>
  </si>
  <si>
    <t>PRESUPUESTO
MODIFICADO</t>
  </si>
  <si>
    <t>(7)</t>
  </si>
  <si>
    <t>CONTENCIÓN 
APLICADA 
MEF</t>
  </si>
  <si>
    <t>SALDO DE BLOQUEO</t>
  </si>
  <si>
    <t>197  SERVICIOS COMERCIALES Y FINANC</t>
  </si>
  <si>
    <t>198  CONSULTORÍAS Y SERVICIOS ESPEC</t>
  </si>
  <si>
    <t>694  A INSTITUCIONES PRIVADAS</t>
  </si>
  <si>
    <t>(8)</t>
  </si>
  <si>
    <t>(9=4-7-8)</t>
  </si>
  <si>
    <t>(10=2-4-7-8)</t>
  </si>
  <si>
    <t xml:space="preserve">AIG-CUADRO DE EJECUCIÓN PRESUPUESTARIA </t>
  </si>
  <si>
    <t>(11=5/3)</t>
  </si>
  <si>
    <t>(12=5/2)</t>
  </si>
  <si>
    <t>195  VIÁTICOS</t>
  </si>
  <si>
    <t>196  TRANSPORTE DE PERSONAS Y BIENES</t>
  </si>
  <si>
    <t>199  MANTENIMIENTO Y REPARACIÓN</t>
  </si>
  <si>
    <t>291  ALIMENTOS Y BEBIDAS</t>
  </si>
  <si>
    <t>295  PRODUCTOS QUÍMICOS Y CONEXOS</t>
  </si>
  <si>
    <t>296  MATERIALES PARA CONSTRUCCIÓN Y</t>
  </si>
  <si>
    <t>297  PRODUCTOS VARIOS</t>
  </si>
  <si>
    <t>298  ÚTILES Y MATERIALES DIVERSOS</t>
  </si>
  <si>
    <t>*   3 MAQUINARIA Y EQUIPO</t>
  </si>
  <si>
    <t>380  EQUIPO DE COMPUTACIÓN</t>
  </si>
  <si>
    <t>398  MAQUINARIA Y EQUIPOS VARIOS</t>
  </si>
  <si>
    <t>PERIODO: AL 28 DE FEBRERO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</si>
</sst>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00"/>
    <numFmt numFmtId="165" formatCode="0.0%"/>
    <numFmt numFmtId="166" formatCode="0.000%"/>
  </numFmts>
  <fonts count="7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8" tint="-0.49998474074526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4" fillId="0" borderId="0"/>
    <xf numFmtId="9" fontId="6" fillId="0" borderId="0" applyFont="0" applyFill="0" applyBorder="0" applyAlignment="0" applyProtection="0"/>
  </cellStyleXfs>
  <cellXfs count="60">
    <xf numFmtId="0" fontId="0" fillId="0" borderId="0" xfId="0"/>
    <xf numFmtId="0" fontId="0" fillId="0" borderId="0" xfId="0" applyFont="1"/>
    <xf numFmtId="4" fontId="0" fillId="0" borderId="0" xfId="0" applyNumberFormat="1" applyFont="1"/>
    <xf numFmtId="4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4" fontId="0" fillId="0" borderId="0" xfId="0" applyNumberFormat="1" applyFont="1" applyFill="1"/>
    <xf numFmtId="0" fontId="0" fillId="0" borderId="0" xfId="0" applyFont="1" applyFill="1"/>
    <xf numFmtId="0" fontId="2" fillId="0" borderId="0" xfId="0" applyFont="1" applyFill="1"/>
    <xf numFmtId="9" fontId="0" fillId="0" borderId="0" xfId="0" applyNumberFormat="1" applyFont="1"/>
    <xf numFmtId="4" fontId="3" fillId="2" borderId="1" xfId="1" applyNumberFormat="1" applyFont="1" applyFill="1" applyBorder="1"/>
    <xf numFmtId="4" fontId="3" fillId="0" borderId="2" xfId="1" applyNumberFormat="1" applyFont="1" applyFill="1" applyBorder="1"/>
    <xf numFmtId="4" fontId="0" fillId="0" borderId="3" xfId="0" applyNumberFormat="1" applyFont="1" applyFill="1" applyBorder="1"/>
    <xf numFmtId="4" fontId="3" fillId="0" borderId="1" xfId="1" applyNumberFormat="1" applyFont="1" applyFill="1" applyBorder="1"/>
    <xf numFmtId="4" fontId="2" fillId="0" borderId="0" xfId="0" applyNumberFormat="1" applyFont="1" applyFill="1"/>
    <xf numFmtId="4" fontId="0" fillId="0" borderId="0" xfId="0" applyNumberFormat="1" applyFont="1" applyBorder="1"/>
    <xf numFmtId="4" fontId="4" fillId="0" borderId="0" xfId="1" applyNumberFormat="1" applyFill="1" applyBorder="1"/>
    <xf numFmtId="49" fontId="3" fillId="0" borderId="1" xfId="1" applyNumberFormat="1" applyFont="1" applyFill="1" applyBorder="1" applyAlignment="1">
      <alignment horizontal="left"/>
    </xf>
    <xf numFmtId="49" fontId="3" fillId="2" borderId="1" xfId="1" applyNumberFormat="1" applyFont="1" applyFill="1" applyBorder="1" applyAlignment="1">
      <alignment horizontal="left"/>
    </xf>
    <xf numFmtId="49" fontId="5" fillId="0" borderId="3" xfId="1" applyNumberFormat="1" applyFont="1" applyFill="1" applyBorder="1" applyAlignment="1"/>
    <xf numFmtId="0" fontId="0" fillId="0" borderId="3" xfId="0" applyBorder="1"/>
    <xf numFmtId="4" fontId="1" fillId="3" borderId="5" xfId="0" applyNumberFormat="1" applyFont="1" applyFill="1" applyBorder="1" applyAlignment="1">
      <alignment horizontal="center"/>
    </xf>
    <xf numFmtId="4" fontId="1" fillId="3" borderId="5" xfId="0" applyNumberFormat="1" applyFont="1" applyFill="1" applyBorder="1" applyAlignment="1">
      <alignment horizontal="center" wrapText="1"/>
    </xf>
    <xf numFmtId="0" fontId="1" fillId="3" borderId="5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left"/>
    </xf>
    <xf numFmtId="0" fontId="0" fillId="0" borderId="0" xfId="0"/>
    <xf numFmtId="4" fontId="0" fillId="0" borderId="0" xfId="2" applyNumberFormat="1" applyFont="1"/>
    <xf numFmtId="4" fontId="0" fillId="0" borderId="0" xfId="2" applyNumberFormat="1" applyFont="1" applyFill="1"/>
    <xf numFmtId="4" fontId="2" fillId="0" borderId="0" xfId="2" applyNumberFormat="1" applyFont="1" applyFill="1"/>
    <xf numFmtId="4" fontId="0" fillId="0" borderId="0" xfId="0" applyNumberFormat="1"/>
    <xf numFmtId="4" fontId="4" fillId="0" borderId="3" xfId="1" applyNumberFormat="1" applyFill="1" applyBorder="1"/>
    <xf numFmtId="4" fontId="0" fillId="0" borderId="1" xfId="0" applyNumberFormat="1" applyFont="1" applyFill="1" applyBorder="1"/>
    <xf numFmtId="4" fontId="0" fillId="0" borderId="3" xfId="0" applyNumberFormat="1" applyFill="1" applyBorder="1"/>
    <xf numFmtId="164" fontId="0" fillId="0" borderId="0" xfId="2" applyNumberFormat="1" applyFont="1" applyFill="1"/>
    <xf numFmtId="4" fontId="0" fillId="0" borderId="1" xfId="0" applyNumberFormat="1" applyFill="1" applyBorder="1"/>
    <xf numFmtId="0" fontId="1" fillId="3" borderId="7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 wrapText="1"/>
    </xf>
    <xf numFmtId="9" fontId="1" fillId="3" borderId="8" xfId="0" applyNumberFormat="1" applyFont="1" applyFill="1" applyBorder="1" applyAlignment="1">
      <alignment horizontal="center" wrapText="1"/>
    </xf>
    <xf numFmtId="9" fontId="1" fillId="3" borderId="9" xfId="0" applyNumberFormat="1" applyFont="1" applyFill="1" applyBorder="1" applyAlignment="1">
      <alignment horizontal="center" wrapText="1"/>
    </xf>
    <xf numFmtId="4" fontId="4" fillId="0" borderId="3" xfId="1" applyNumberFormat="1" applyFont="1" applyFill="1" applyBorder="1" applyAlignment="1">
      <alignment wrapText="1"/>
    </xf>
    <xf numFmtId="0" fontId="0" fillId="0" borderId="3" xfId="0" applyBorder="1" applyAlignment="1"/>
    <xf numFmtId="2" fontId="1" fillId="3" borderId="5" xfId="0" applyNumberFormat="1" applyFont="1" applyFill="1" applyBorder="1" applyAlignment="1">
      <alignment horizontal="center" wrapText="1"/>
    </xf>
    <xf numFmtId="2" fontId="1" fillId="3" borderId="11" xfId="0" applyNumberFormat="1" applyFont="1" applyFill="1" applyBorder="1" applyAlignment="1">
      <alignment horizontal="center" wrapText="1"/>
    </xf>
    <xf numFmtId="0" fontId="0" fillId="0" borderId="1" xfId="0" applyBorder="1"/>
    <xf numFmtId="4" fontId="4" fillId="0" borderId="1" xfId="1" applyNumberFormat="1" applyFill="1" applyBorder="1"/>
    <xf numFmtId="49" fontId="0" fillId="0" borderId="0" xfId="0" applyNumberFormat="1" applyFont="1"/>
    <xf numFmtId="165" fontId="2" fillId="2" borderId="1" xfId="0" applyNumberFormat="1" applyFont="1" applyFill="1" applyBorder="1"/>
    <xf numFmtId="165" fontId="2" fillId="0" borderId="1" xfId="0" applyNumberFormat="1" applyFont="1" applyFill="1" applyBorder="1"/>
    <xf numFmtId="165" fontId="0" fillId="0" borderId="4" xfId="0" applyNumberFormat="1" applyFont="1" applyFill="1" applyBorder="1"/>
    <xf numFmtId="165" fontId="0" fillId="0" borderId="3" xfId="0" applyNumberFormat="1" applyFont="1" applyFill="1" applyBorder="1"/>
    <xf numFmtId="165" fontId="0" fillId="0" borderId="2" xfId="0" applyNumberFormat="1" applyFont="1" applyFill="1" applyBorder="1"/>
    <xf numFmtId="165" fontId="0" fillId="0" borderId="1" xfId="0" applyNumberFormat="1" applyFont="1" applyFill="1" applyBorder="1"/>
    <xf numFmtId="4" fontId="1" fillId="3" borderId="8" xfId="0" applyNumberFormat="1" applyFont="1" applyFill="1" applyBorder="1" applyAlignment="1">
      <alignment horizontal="center" wrapText="1"/>
    </xf>
    <xf numFmtId="49" fontId="2" fillId="0" borderId="0" xfId="0" applyNumberFormat="1" applyFont="1" applyBorder="1" applyAlignment="1">
      <alignment horizontal="center"/>
    </xf>
    <xf numFmtId="4" fontId="0" fillId="0" borderId="2" xfId="0" applyNumberFormat="1" applyFont="1" applyFill="1" applyBorder="1"/>
    <xf numFmtId="4" fontId="1" fillId="3" borderId="10" xfId="0" applyNumberFormat="1" applyFont="1" applyFill="1" applyBorder="1" applyAlignment="1">
      <alignment horizontal="center"/>
    </xf>
    <xf numFmtId="166" fontId="0" fillId="0" borderId="0" xfId="2" applyNumberFormat="1" applyFont="1" applyFill="1"/>
    <xf numFmtId="49" fontId="2" fillId="0" borderId="0" xfId="0" applyNumberFormat="1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4" fontId="1" fillId="3" borderId="8" xfId="0" applyNumberFormat="1" applyFont="1" applyFill="1" applyBorder="1" applyAlignment="1">
      <alignment horizontal="center" wrapText="1"/>
    </xf>
    <xf numFmtId="4" fontId="1" fillId="3" borderId="6" xfId="0" applyNumberFormat="1" applyFont="1" applyFill="1" applyBorder="1" applyAlignment="1">
      <alignment horizontal="center" wrapText="1"/>
    </xf>
  </cellXfs>
  <cellStyles count="3">
    <cellStyle name="Normal" xfId="0" builtinId="0"/>
    <cellStyle name="Normal 2" xfId="1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11"/>
  <sheetViews>
    <sheetView tabSelected="1" topLeftCell="C1" zoomScale="120" zoomScaleNormal="120" workbookViewId="0">
      <selection activeCell="K98" sqref="K98"/>
    </sheetView>
  </sheetViews>
  <sheetFormatPr baseColWidth="10" defaultColWidth="11.33203125" defaultRowHeight="14.4" x14ac:dyDescent="0.3"/>
  <cols>
    <col min="1" max="1" width="37.44140625" style="1" customWidth="1"/>
    <col min="2" max="2" width="13.77734375" style="2" bestFit="1" customWidth="1"/>
    <col min="3" max="3" width="14.88671875" style="2" customWidth="1"/>
    <col min="4" max="4" width="12.88671875" style="2" bestFit="1" customWidth="1"/>
    <col min="5" max="5" width="15.21875" style="2" customWidth="1"/>
    <col min="6" max="6" width="11.77734375" style="2" bestFit="1" customWidth="1"/>
    <col min="7" max="7" width="9.44140625" style="2" customWidth="1"/>
    <col min="8" max="8" width="12.44140625" style="2" bestFit="1" customWidth="1"/>
    <col min="9" max="9" width="11.6640625" style="2" bestFit="1" customWidth="1"/>
    <col min="10" max="10" width="12.33203125" style="2" bestFit="1" customWidth="1"/>
    <col min="11" max="11" width="12.6640625" style="1" customWidth="1"/>
    <col min="12" max="13" width="11.88671875" style="8" bestFit="1" customWidth="1"/>
    <col min="14" max="14" width="13.6640625" style="2" bestFit="1" customWidth="1"/>
    <col min="15" max="16" width="12.44140625" style="2" bestFit="1" customWidth="1"/>
    <col min="17" max="20" width="11.44140625" style="2" bestFit="1" customWidth="1"/>
    <col min="21" max="26" width="11.33203125" style="2"/>
    <col min="27" max="16384" width="11.33203125" style="1"/>
  </cols>
  <sheetData>
    <row r="1" spans="1:26" x14ac:dyDescent="0.3">
      <c r="A1" s="57" t="s">
        <v>0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</row>
    <row r="2" spans="1:26" x14ac:dyDescent="0.3">
      <c r="A2" s="57" t="s">
        <v>110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</row>
    <row r="3" spans="1:26" x14ac:dyDescent="0.3">
      <c r="A3" s="56" t="s">
        <v>124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</row>
    <row r="4" spans="1:26" s="44" customFormat="1" x14ac:dyDescent="0.3">
      <c r="A4" s="52"/>
      <c r="B4" s="52" t="s">
        <v>1</v>
      </c>
      <c r="C4" s="52" t="s">
        <v>2</v>
      </c>
      <c r="D4" s="52" t="s">
        <v>3</v>
      </c>
      <c r="E4" s="52" t="s">
        <v>4</v>
      </c>
      <c r="F4" s="52" t="s">
        <v>5</v>
      </c>
      <c r="G4" s="52" t="s">
        <v>6</v>
      </c>
      <c r="H4" s="52" t="s">
        <v>101</v>
      </c>
      <c r="I4" s="52" t="s">
        <v>107</v>
      </c>
      <c r="J4" s="52" t="s">
        <v>108</v>
      </c>
      <c r="K4" s="52" t="s">
        <v>109</v>
      </c>
      <c r="L4" s="52" t="s">
        <v>111</v>
      </c>
      <c r="M4" s="52" t="s">
        <v>112</v>
      </c>
    </row>
    <row r="5" spans="1:26" ht="43.8" customHeight="1" x14ac:dyDescent="0.3">
      <c r="A5" s="34" t="s">
        <v>7</v>
      </c>
      <c r="B5" s="51" t="s">
        <v>8</v>
      </c>
      <c r="C5" s="58" t="s">
        <v>100</v>
      </c>
      <c r="D5" s="51" t="s">
        <v>9</v>
      </c>
      <c r="E5" s="51" t="s">
        <v>10</v>
      </c>
      <c r="F5" s="51" t="s">
        <v>11</v>
      </c>
      <c r="G5" s="51" t="s">
        <v>12</v>
      </c>
      <c r="H5" s="51" t="s">
        <v>102</v>
      </c>
      <c r="I5" s="51" t="s">
        <v>103</v>
      </c>
      <c r="J5" s="51" t="s">
        <v>13</v>
      </c>
      <c r="K5" s="35"/>
      <c r="L5" s="36" t="s">
        <v>14</v>
      </c>
      <c r="M5" s="37" t="s">
        <v>15</v>
      </c>
    </row>
    <row r="6" spans="1:26" s="4" customFormat="1" ht="15.6" customHeight="1" x14ac:dyDescent="0.3">
      <c r="A6" s="54"/>
      <c r="B6" s="20" t="s">
        <v>16</v>
      </c>
      <c r="C6" s="59"/>
      <c r="D6" s="21"/>
      <c r="E6" s="21" t="s">
        <v>87</v>
      </c>
      <c r="F6" s="21"/>
      <c r="G6" s="21"/>
      <c r="H6" s="21"/>
      <c r="I6" s="21"/>
      <c r="J6" s="21" t="s">
        <v>17</v>
      </c>
      <c r="K6" s="22" t="s">
        <v>18</v>
      </c>
      <c r="L6" s="40" t="s">
        <v>11</v>
      </c>
      <c r="M6" s="41" t="s">
        <v>11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x14ac:dyDescent="0.3">
      <c r="A7" s="23" t="s">
        <v>19</v>
      </c>
      <c r="B7" s="9">
        <f t="shared" ref="B7:K7" si="0">B8+B85</f>
        <v>24363303</v>
      </c>
      <c r="C7" s="9">
        <f t="shared" si="0"/>
        <v>24363303</v>
      </c>
      <c r="D7" s="9">
        <f t="shared" si="0"/>
        <v>11526960</v>
      </c>
      <c r="E7" s="9">
        <f t="shared" si="0"/>
        <v>2206060.81</v>
      </c>
      <c r="F7" s="9">
        <f t="shared" si="0"/>
        <v>690566.26</v>
      </c>
      <c r="G7" s="9">
        <f t="shared" si="0"/>
        <v>513.4</v>
      </c>
      <c r="H7" s="9">
        <f t="shared" si="0"/>
        <v>4324790</v>
      </c>
      <c r="I7" s="9">
        <f t="shared" si="0"/>
        <v>3949054.67</v>
      </c>
      <c r="J7" s="9">
        <f t="shared" si="0"/>
        <v>1047054.5200000009</v>
      </c>
      <c r="K7" s="9">
        <f t="shared" si="0"/>
        <v>13883397.52</v>
      </c>
      <c r="L7" s="45">
        <f>F7/D7</f>
        <v>5.9908792951480702E-2</v>
      </c>
      <c r="M7" s="45">
        <f>F7/C7</f>
        <v>2.8344525370800504E-2</v>
      </c>
      <c r="N7" s="25"/>
      <c r="O7" s="25"/>
    </row>
    <row r="8" spans="1:26" s="6" customFormat="1" x14ac:dyDescent="0.3">
      <c r="A8" s="17" t="s">
        <v>20</v>
      </c>
      <c r="B8" s="9">
        <f>B9+B17+B47+B82+B79</f>
        <v>5867374</v>
      </c>
      <c r="C8" s="9">
        <f t="shared" ref="C8:J8" si="1">C9+C17+C47+C82+C79</f>
        <v>5867374</v>
      </c>
      <c r="D8" s="9">
        <f t="shared" si="1"/>
        <v>1626560</v>
      </c>
      <c r="E8" s="9">
        <f t="shared" si="1"/>
        <v>745753.5199999999</v>
      </c>
      <c r="F8" s="9">
        <f t="shared" si="1"/>
        <v>570726.96</v>
      </c>
      <c r="G8" s="9">
        <f t="shared" si="1"/>
        <v>513.4</v>
      </c>
      <c r="H8" s="9">
        <f t="shared" si="1"/>
        <v>349497</v>
      </c>
      <c r="I8" s="9">
        <f t="shared" si="1"/>
        <v>179086.33999999997</v>
      </c>
      <c r="J8" s="9">
        <f t="shared" si="1"/>
        <v>352223.14000000007</v>
      </c>
      <c r="K8" s="9">
        <f>K9+K17+K47+K82+K79</f>
        <v>4593037.1400000006</v>
      </c>
      <c r="L8" s="45">
        <f>F8/D8</f>
        <v>0.35087974621286638</v>
      </c>
      <c r="M8" s="45">
        <f>F8/C8</f>
        <v>9.7271276724476732E-2</v>
      </c>
      <c r="N8" s="55"/>
      <c r="O8" s="26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pans="1:26" s="6" customFormat="1" x14ac:dyDescent="0.3">
      <c r="A9" s="16" t="s">
        <v>21</v>
      </c>
      <c r="B9" s="10">
        <f>SUM(B10:B16)</f>
        <v>3777642</v>
      </c>
      <c r="C9" s="10">
        <f t="shared" ref="C9:K9" si="2">SUM(C10:C16)</f>
        <v>3777642</v>
      </c>
      <c r="D9" s="10">
        <f t="shared" si="2"/>
        <v>644315</v>
      </c>
      <c r="E9" s="10">
        <f t="shared" si="2"/>
        <v>569613.55999999994</v>
      </c>
      <c r="F9" s="10">
        <f>SUM(F10:F16)</f>
        <v>569613.55999999994</v>
      </c>
      <c r="G9" s="10">
        <f t="shared" si="2"/>
        <v>0</v>
      </c>
      <c r="H9" s="10">
        <f t="shared" si="2"/>
        <v>0</v>
      </c>
      <c r="I9" s="10">
        <f t="shared" si="2"/>
        <v>0</v>
      </c>
      <c r="J9" s="10">
        <f t="shared" si="2"/>
        <v>74701.440000000017</v>
      </c>
      <c r="K9" s="10">
        <f t="shared" si="2"/>
        <v>3208028.4400000004</v>
      </c>
      <c r="L9" s="46">
        <f t="shared" ref="L9" si="3">F9/D9</f>
        <v>0.88406068460302789</v>
      </c>
      <c r="M9" s="46">
        <f>F9/C9</f>
        <v>0.15078547940752457</v>
      </c>
      <c r="N9" s="26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pans="1:26" s="6" customFormat="1" x14ac:dyDescent="0.3">
      <c r="A10" s="18" t="s">
        <v>22</v>
      </c>
      <c r="B10" s="29">
        <v>2968212</v>
      </c>
      <c r="C10" s="29">
        <v>2968212</v>
      </c>
      <c r="D10" s="29">
        <v>494702</v>
      </c>
      <c r="E10" s="29">
        <v>458985</v>
      </c>
      <c r="F10" s="29">
        <v>458985</v>
      </c>
      <c r="G10" s="29">
        <v>0</v>
      </c>
      <c r="H10" s="29">
        <v>0</v>
      </c>
      <c r="I10" s="29">
        <v>0</v>
      </c>
      <c r="J10" s="11">
        <f>D10-E10-H10-I10</f>
        <v>35717</v>
      </c>
      <c r="K10" s="11">
        <f>C10-E10-H10-I10</f>
        <v>2509227</v>
      </c>
      <c r="L10" s="47">
        <f>F10/D10</f>
        <v>0.92780097917534188</v>
      </c>
      <c r="M10" s="47">
        <f>F10/C10</f>
        <v>0.15463349652922365</v>
      </c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spans="1:26" s="6" customFormat="1" x14ac:dyDescent="0.3">
      <c r="A11" s="18" t="s">
        <v>23</v>
      </c>
      <c r="B11" s="29">
        <v>222000</v>
      </c>
      <c r="C11" s="29">
        <v>222000</v>
      </c>
      <c r="D11" s="29">
        <v>37000</v>
      </c>
      <c r="E11" s="29">
        <v>32000</v>
      </c>
      <c r="F11" s="29">
        <v>32000</v>
      </c>
      <c r="G11" s="29">
        <v>0</v>
      </c>
      <c r="H11" s="29">
        <v>0</v>
      </c>
      <c r="I11" s="29">
        <v>0</v>
      </c>
      <c r="J11" s="11">
        <f t="shared" ref="J11:J16" si="4">D11-E11-H11-I11</f>
        <v>5000</v>
      </c>
      <c r="K11" s="11">
        <f t="shared" ref="K11:K71" si="5">C11-E11-H11-I11</f>
        <v>190000</v>
      </c>
      <c r="L11" s="48">
        <f>F11/D11</f>
        <v>0.86486486486486491</v>
      </c>
      <c r="M11" s="48">
        <f t="shared" ref="M11:M16" si="6">F11/C11</f>
        <v>0.14414414414414414</v>
      </c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s="6" customFormat="1" x14ac:dyDescent="0.3">
      <c r="A12" s="18" t="s">
        <v>24</v>
      </c>
      <c r="B12" s="29">
        <v>69050</v>
      </c>
      <c r="C12" s="29">
        <v>69050</v>
      </c>
      <c r="D12" s="29">
        <v>23017</v>
      </c>
      <c r="E12" s="29">
        <v>0</v>
      </c>
      <c r="F12" s="29">
        <v>0</v>
      </c>
      <c r="G12" s="29">
        <v>0</v>
      </c>
      <c r="H12" s="29">
        <v>0</v>
      </c>
      <c r="I12" s="29">
        <v>0</v>
      </c>
      <c r="J12" s="11">
        <f t="shared" si="4"/>
        <v>23017</v>
      </c>
      <c r="K12" s="11">
        <f t="shared" si="5"/>
        <v>69050</v>
      </c>
      <c r="L12" s="48">
        <v>0</v>
      </c>
      <c r="M12" s="48">
        <f t="shared" si="6"/>
        <v>0</v>
      </c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s="6" customFormat="1" x14ac:dyDescent="0.3">
      <c r="A13" s="18" t="s">
        <v>25</v>
      </c>
      <c r="B13" s="29">
        <v>415717</v>
      </c>
      <c r="C13" s="29">
        <v>415717</v>
      </c>
      <c r="D13" s="29">
        <v>69286</v>
      </c>
      <c r="E13" s="29">
        <v>60145.709999999992</v>
      </c>
      <c r="F13" s="29">
        <v>60145.709999999992</v>
      </c>
      <c r="G13" s="29">
        <v>0</v>
      </c>
      <c r="H13" s="29">
        <v>0</v>
      </c>
      <c r="I13" s="29">
        <v>0</v>
      </c>
      <c r="J13" s="11">
        <f t="shared" si="4"/>
        <v>9140.2900000000081</v>
      </c>
      <c r="K13" s="11">
        <f t="shared" si="5"/>
        <v>355571.29000000004</v>
      </c>
      <c r="L13" s="48">
        <f t="shared" ref="L13:L17" si="7">F13/D13</f>
        <v>0.8680788326646075</v>
      </c>
      <c r="M13" s="48">
        <f t="shared" si="6"/>
        <v>0.14467945741935018</v>
      </c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s="6" customFormat="1" x14ac:dyDescent="0.3">
      <c r="A14" s="18" t="s">
        <v>26</v>
      </c>
      <c r="B14" s="29">
        <v>46665</v>
      </c>
      <c r="C14" s="29">
        <v>46665</v>
      </c>
      <c r="D14" s="29">
        <v>7784</v>
      </c>
      <c r="E14" s="29">
        <v>6866.51</v>
      </c>
      <c r="F14" s="29">
        <v>6866.51</v>
      </c>
      <c r="G14" s="29">
        <v>0</v>
      </c>
      <c r="H14" s="29">
        <v>0</v>
      </c>
      <c r="I14" s="29">
        <v>0</v>
      </c>
      <c r="J14" s="11">
        <f t="shared" si="4"/>
        <v>917.48999999999978</v>
      </c>
      <c r="K14" s="11">
        <f t="shared" si="5"/>
        <v>39798.49</v>
      </c>
      <c r="L14" s="48">
        <f t="shared" si="7"/>
        <v>0.88213129496402876</v>
      </c>
      <c r="M14" s="48">
        <f t="shared" si="6"/>
        <v>0.1471447551698275</v>
      </c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s="6" customFormat="1" x14ac:dyDescent="0.3">
      <c r="A15" s="18" t="s">
        <v>27</v>
      </c>
      <c r="B15" s="29">
        <v>46665</v>
      </c>
      <c r="C15" s="29">
        <v>46665</v>
      </c>
      <c r="D15" s="29">
        <v>10588</v>
      </c>
      <c r="E15" s="29">
        <v>10307.73</v>
      </c>
      <c r="F15" s="29">
        <v>10307.73</v>
      </c>
      <c r="G15" s="29">
        <v>0</v>
      </c>
      <c r="H15" s="29">
        <v>0</v>
      </c>
      <c r="I15" s="29">
        <v>0</v>
      </c>
      <c r="J15" s="11">
        <f t="shared" si="4"/>
        <v>280.27000000000044</v>
      </c>
      <c r="K15" s="11">
        <f t="shared" si="5"/>
        <v>36357.270000000004</v>
      </c>
      <c r="L15" s="48">
        <f t="shared" si="7"/>
        <v>0.97352946732149603</v>
      </c>
      <c r="M15" s="48">
        <f t="shared" si="6"/>
        <v>0.22088781742205077</v>
      </c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 s="6" customFormat="1" x14ac:dyDescent="0.3">
      <c r="A16" s="18" t="s">
        <v>28</v>
      </c>
      <c r="B16" s="29">
        <v>9333</v>
      </c>
      <c r="C16" s="29">
        <v>9333</v>
      </c>
      <c r="D16" s="29">
        <v>1938</v>
      </c>
      <c r="E16" s="29">
        <v>1308.6100000000001</v>
      </c>
      <c r="F16" s="29">
        <v>1308.6100000000001</v>
      </c>
      <c r="G16" s="29">
        <v>0</v>
      </c>
      <c r="H16" s="29">
        <v>0</v>
      </c>
      <c r="I16" s="29">
        <v>0</v>
      </c>
      <c r="J16" s="11">
        <f t="shared" si="4"/>
        <v>629.38999999999987</v>
      </c>
      <c r="K16" s="11">
        <f t="shared" si="5"/>
        <v>8024.3899999999994</v>
      </c>
      <c r="L16" s="48">
        <f t="shared" si="7"/>
        <v>0.67523735810113528</v>
      </c>
      <c r="M16" s="49">
        <f t="shared" si="6"/>
        <v>0.1402132219007822</v>
      </c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1:26" s="6" customFormat="1" x14ac:dyDescent="0.3">
      <c r="A17" s="16" t="s">
        <v>29</v>
      </c>
      <c r="B17" s="12">
        <f>SUM(B18:B46)</f>
        <v>1905553</v>
      </c>
      <c r="C17" s="12">
        <f t="shared" ref="C17:K17" si="8">SUM(C18:C46)</f>
        <v>1908609</v>
      </c>
      <c r="D17" s="12">
        <f t="shared" si="8"/>
        <v>927441</v>
      </c>
      <c r="E17" s="12">
        <f t="shared" si="8"/>
        <v>174565.08000000002</v>
      </c>
      <c r="F17" s="12">
        <f t="shared" si="8"/>
        <v>1011.4</v>
      </c>
      <c r="G17" s="12">
        <f t="shared" si="8"/>
        <v>411.4</v>
      </c>
      <c r="H17" s="12">
        <f t="shared" si="8"/>
        <v>312539</v>
      </c>
      <c r="I17" s="12">
        <f t="shared" si="8"/>
        <v>177511.45999999996</v>
      </c>
      <c r="J17" s="12">
        <f t="shared" si="8"/>
        <v>262825.46000000008</v>
      </c>
      <c r="K17" s="12">
        <f t="shared" si="8"/>
        <v>1243993.46</v>
      </c>
      <c r="L17" s="46">
        <f t="shared" si="7"/>
        <v>1.0905275915125598E-3</v>
      </c>
      <c r="M17" s="46">
        <f>F17/C17</f>
        <v>5.2991471799619509E-4</v>
      </c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spans="1:26" s="6" customFormat="1" x14ac:dyDescent="0.3">
      <c r="A18" s="19" t="s">
        <v>36</v>
      </c>
      <c r="B18" s="38">
        <v>544186</v>
      </c>
      <c r="C18" s="38">
        <v>544186</v>
      </c>
      <c r="D18" s="38">
        <v>117566</v>
      </c>
      <c r="E18" s="38">
        <v>0</v>
      </c>
      <c r="F18" s="38">
        <v>0</v>
      </c>
      <c r="G18" s="38">
        <v>0</v>
      </c>
      <c r="H18" s="38">
        <v>0</v>
      </c>
      <c r="I18" s="38">
        <v>0</v>
      </c>
      <c r="J18" s="11">
        <f>D18-E18-H18-I18</f>
        <v>117566</v>
      </c>
      <c r="K18" s="11">
        <f t="shared" si="5"/>
        <v>544186</v>
      </c>
      <c r="L18" s="48">
        <f>F18/D18</f>
        <v>0</v>
      </c>
      <c r="M18" s="48">
        <f t="shared" ref="M18" si="9">F18/C18</f>
        <v>0</v>
      </c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spans="1:26" s="6" customFormat="1" x14ac:dyDescent="0.3">
      <c r="A19" s="19" t="s">
        <v>37</v>
      </c>
      <c r="B19" s="38">
        <v>2500</v>
      </c>
      <c r="C19" s="38">
        <v>2500</v>
      </c>
      <c r="D19" s="38">
        <v>0</v>
      </c>
      <c r="E19" s="38">
        <v>0</v>
      </c>
      <c r="F19" s="38">
        <v>0</v>
      </c>
      <c r="G19" s="38">
        <v>0</v>
      </c>
      <c r="H19" s="38">
        <v>0</v>
      </c>
      <c r="I19" s="38">
        <v>0</v>
      </c>
      <c r="J19" s="11">
        <f t="shared" ref="J19:J42" si="10">D19-E19-H19-I19</f>
        <v>0</v>
      </c>
      <c r="K19" s="11">
        <f t="shared" si="5"/>
        <v>2500</v>
      </c>
      <c r="L19" s="48">
        <v>0</v>
      </c>
      <c r="M19" s="48">
        <f t="shared" ref="M19:M46" si="11">F19/C19</f>
        <v>0</v>
      </c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pans="1:26" s="6" customFormat="1" x14ac:dyDescent="0.3">
      <c r="A20" s="19" t="s">
        <v>38</v>
      </c>
      <c r="B20" s="38">
        <v>7500</v>
      </c>
      <c r="C20" s="38">
        <v>7500</v>
      </c>
      <c r="D20" s="38">
        <v>0</v>
      </c>
      <c r="E20" s="38">
        <v>0</v>
      </c>
      <c r="F20" s="38">
        <v>0</v>
      </c>
      <c r="G20" s="38">
        <v>0</v>
      </c>
      <c r="H20" s="38">
        <v>0</v>
      </c>
      <c r="I20" s="38">
        <v>0</v>
      </c>
      <c r="J20" s="11">
        <f t="shared" si="10"/>
        <v>0</v>
      </c>
      <c r="K20" s="11">
        <f t="shared" si="5"/>
        <v>7500</v>
      </c>
      <c r="L20" s="48">
        <v>0</v>
      </c>
      <c r="M20" s="48">
        <f t="shared" si="11"/>
        <v>0</v>
      </c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spans="1:26" s="6" customFormat="1" x14ac:dyDescent="0.3">
      <c r="A21" s="19" t="s">
        <v>39</v>
      </c>
      <c r="B21" s="38">
        <v>43008</v>
      </c>
      <c r="C21" s="38">
        <v>43008</v>
      </c>
      <c r="D21" s="38">
        <v>7168</v>
      </c>
      <c r="E21" s="38">
        <v>0</v>
      </c>
      <c r="F21" s="38">
        <v>0</v>
      </c>
      <c r="G21" s="38">
        <v>0</v>
      </c>
      <c r="H21" s="38">
        <v>0</v>
      </c>
      <c r="I21" s="38">
        <v>0</v>
      </c>
      <c r="J21" s="11">
        <f t="shared" si="10"/>
        <v>7168</v>
      </c>
      <c r="K21" s="11">
        <f t="shared" si="5"/>
        <v>43008</v>
      </c>
      <c r="L21" s="48">
        <f t="shared" ref="L19:L47" si="12">F21/D21</f>
        <v>0</v>
      </c>
      <c r="M21" s="48">
        <f t="shared" si="11"/>
        <v>0</v>
      </c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1:26" s="6" customFormat="1" x14ac:dyDescent="0.3">
      <c r="A22" s="19" t="s">
        <v>40</v>
      </c>
      <c r="B22" s="38">
        <v>17300</v>
      </c>
      <c r="C22" s="38">
        <v>13851</v>
      </c>
      <c r="D22" s="38">
        <v>2351</v>
      </c>
      <c r="E22" s="38">
        <v>0</v>
      </c>
      <c r="F22" s="38">
        <v>0</v>
      </c>
      <c r="G22" s="38">
        <v>0</v>
      </c>
      <c r="H22" s="38">
        <v>0</v>
      </c>
      <c r="I22" s="38">
        <v>0</v>
      </c>
      <c r="J22" s="11">
        <f t="shared" si="10"/>
        <v>2351</v>
      </c>
      <c r="K22" s="11">
        <f t="shared" si="5"/>
        <v>13851</v>
      </c>
      <c r="L22" s="48">
        <f t="shared" si="12"/>
        <v>0</v>
      </c>
      <c r="M22" s="48">
        <f t="shared" si="11"/>
        <v>0</v>
      </c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pans="1:26" s="6" customFormat="1" x14ac:dyDescent="0.3">
      <c r="A23" s="19" t="s">
        <v>41</v>
      </c>
      <c r="B23" s="38">
        <v>600</v>
      </c>
      <c r="C23" s="38">
        <v>600</v>
      </c>
      <c r="D23" s="38">
        <v>100</v>
      </c>
      <c r="E23" s="38">
        <v>0</v>
      </c>
      <c r="F23" s="38">
        <v>0</v>
      </c>
      <c r="G23" s="38">
        <v>0</v>
      </c>
      <c r="H23" s="38">
        <v>0</v>
      </c>
      <c r="I23" s="38">
        <v>0</v>
      </c>
      <c r="J23" s="11">
        <f t="shared" si="10"/>
        <v>100</v>
      </c>
      <c r="K23" s="11">
        <f t="shared" si="5"/>
        <v>600</v>
      </c>
      <c r="L23" s="48">
        <f t="shared" si="12"/>
        <v>0</v>
      </c>
      <c r="M23" s="48">
        <f t="shared" si="11"/>
        <v>0</v>
      </c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spans="1:26" s="6" customFormat="1" x14ac:dyDescent="0.3">
      <c r="A24" s="19" t="s">
        <v>42</v>
      </c>
      <c r="B24" s="38">
        <v>101965</v>
      </c>
      <c r="C24" s="38">
        <v>101965</v>
      </c>
      <c r="D24" s="38">
        <v>16995</v>
      </c>
      <c r="E24" s="38">
        <v>0</v>
      </c>
      <c r="F24" s="38">
        <v>0</v>
      </c>
      <c r="G24" s="38">
        <v>0</v>
      </c>
      <c r="H24" s="38">
        <v>0</v>
      </c>
      <c r="I24" s="38">
        <v>0</v>
      </c>
      <c r="J24" s="11">
        <f t="shared" si="10"/>
        <v>16995</v>
      </c>
      <c r="K24" s="11">
        <f t="shared" si="5"/>
        <v>101965</v>
      </c>
      <c r="L24" s="48">
        <f t="shared" si="12"/>
        <v>0</v>
      </c>
      <c r="M24" s="48">
        <f t="shared" si="11"/>
        <v>0</v>
      </c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pans="1:26" s="6" customFormat="1" x14ac:dyDescent="0.3">
      <c r="A25" s="19" t="s">
        <v>43</v>
      </c>
      <c r="B25" s="38">
        <v>11999</v>
      </c>
      <c r="C25" s="38">
        <v>11999</v>
      </c>
      <c r="D25" s="38">
        <v>1000</v>
      </c>
      <c r="E25" s="38">
        <v>0</v>
      </c>
      <c r="F25" s="38">
        <v>0</v>
      </c>
      <c r="G25" s="38">
        <v>0</v>
      </c>
      <c r="H25" s="38">
        <v>0</v>
      </c>
      <c r="I25" s="38">
        <v>0</v>
      </c>
      <c r="J25" s="11">
        <f t="shared" si="10"/>
        <v>1000</v>
      </c>
      <c r="K25" s="11">
        <f t="shared" si="5"/>
        <v>11999</v>
      </c>
      <c r="L25" s="48">
        <f t="shared" si="12"/>
        <v>0</v>
      </c>
      <c r="M25" s="48">
        <f t="shared" si="11"/>
        <v>0</v>
      </c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pans="1:26" s="6" customFormat="1" x14ac:dyDescent="0.3">
      <c r="A26" s="19" t="s">
        <v>44</v>
      </c>
      <c r="B26" s="38">
        <v>102700</v>
      </c>
      <c r="C26" s="38">
        <v>102700</v>
      </c>
      <c r="D26" s="38">
        <v>102700</v>
      </c>
      <c r="E26" s="38">
        <v>4171.2</v>
      </c>
      <c r="F26" s="38">
        <v>0</v>
      </c>
      <c r="G26" s="38">
        <v>0</v>
      </c>
      <c r="H26" s="38">
        <v>0</v>
      </c>
      <c r="I26" s="38">
        <v>4171.2</v>
      </c>
      <c r="J26" s="11">
        <f t="shared" si="10"/>
        <v>94357.6</v>
      </c>
      <c r="K26" s="11">
        <f t="shared" si="5"/>
        <v>94357.6</v>
      </c>
      <c r="L26" s="48">
        <f t="shared" si="12"/>
        <v>0</v>
      </c>
      <c r="M26" s="48">
        <f t="shared" si="11"/>
        <v>0</v>
      </c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spans="1:26" s="6" customFormat="1" x14ac:dyDescent="0.3">
      <c r="A27" s="19" t="s">
        <v>45</v>
      </c>
      <c r="B27" s="38">
        <v>32000</v>
      </c>
      <c r="C27" s="38">
        <v>32000</v>
      </c>
      <c r="D27" s="38">
        <v>24000</v>
      </c>
      <c r="E27" s="38">
        <v>0</v>
      </c>
      <c r="F27" s="38">
        <v>0</v>
      </c>
      <c r="G27" s="38">
        <v>0</v>
      </c>
      <c r="H27" s="38">
        <v>0</v>
      </c>
      <c r="I27" s="38">
        <v>0</v>
      </c>
      <c r="J27" s="11">
        <f t="shared" si="10"/>
        <v>24000</v>
      </c>
      <c r="K27" s="11">
        <f t="shared" si="5"/>
        <v>32000</v>
      </c>
      <c r="L27" s="48">
        <f t="shared" si="12"/>
        <v>0</v>
      </c>
      <c r="M27" s="48">
        <f t="shared" si="11"/>
        <v>0</v>
      </c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spans="1:26" s="6" customFormat="1" x14ac:dyDescent="0.3">
      <c r="A28" s="19" t="s">
        <v>46</v>
      </c>
      <c r="B28" s="38">
        <v>11200</v>
      </c>
      <c r="C28" s="38">
        <v>11200</v>
      </c>
      <c r="D28" s="38">
        <v>6300</v>
      </c>
      <c r="E28" s="38">
        <v>0</v>
      </c>
      <c r="F28" s="38">
        <v>0</v>
      </c>
      <c r="G28" s="38">
        <v>0</v>
      </c>
      <c r="H28" s="38">
        <v>3360</v>
      </c>
      <c r="I28" s="38">
        <v>0</v>
      </c>
      <c r="J28" s="11">
        <f t="shared" si="10"/>
        <v>2940</v>
      </c>
      <c r="K28" s="11">
        <f t="shared" si="5"/>
        <v>7840</v>
      </c>
      <c r="L28" s="48">
        <f t="shared" si="12"/>
        <v>0</v>
      </c>
      <c r="M28" s="48">
        <f t="shared" si="11"/>
        <v>0</v>
      </c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spans="1:26" s="6" customFormat="1" x14ac:dyDescent="0.3">
      <c r="A29" s="19" t="s">
        <v>47</v>
      </c>
      <c r="B29" s="38">
        <v>24000</v>
      </c>
      <c r="C29" s="38">
        <v>24000</v>
      </c>
      <c r="D29" s="38">
        <v>10000</v>
      </c>
      <c r="E29" s="38">
        <v>0</v>
      </c>
      <c r="F29" s="38">
        <v>0</v>
      </c>
      <c r="G29" s="38">
        <v>0</v>
      </c>
      <c r="H29" s="38">
        <v>7200</v>
      </c>
      <c r="I29" s="38">
        <v>0</v>
      </c>
      <c r="J29" s="11">
        <f t="shared" si="10"/>
        <v>2800</v>
      </c>
      <c r="K29" s="11">
        <f t="shared" si="5"/>
        <v>16800</v>
      </c>
      <c r="L29" s="48">
        <f t="shared" si="12"/>
        <v>0</v>
      </c>
      <c r="M29" s="48">
        <f t="shared" si="11"/>
        <v>0</v>
      </c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spans="1:26" s="6" customFormat="1" x14ac:dyDescent="0.3">
      <c r="A30" s="19" t="s">
        <v>48</v>
      </c>
      <c r="B30" s="38">
        <v>53000</v>
      </c>
      <c r="C30" s="38">
        <v>53000</v>
      </c>
      <c r="D30" s="38">
        <v>25000</v>
      </c>
      <c r="E30" s="38">
        <v>0</v>
      </c>
      <c r="F30" s="38">
        <v>0</v>
      </c>
      <c r="G30" s="38">
        <v>0</v>
      </c>
      <c r="H30" s="38">
        <v>15900</v>
      </c>
      <c r="I30" s="38">
        <v>0</v>
      </c>
      <c r="J30" s="11">
        <f t="shared" si="10"/>
        <v>9100</v>
      </c>
      <c r="K30" s="11">
        <f t="shared" si="5"/>
        <v>37100</v>
      </c>
      <c r="L30" s="48">
        <f t="shared" si="12"/>
        <v>0</v>
      </c>
      <c r="M30" s="48">
        <f t="shared" si="11"/>
        <v>0</v>
      </c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spans="1:26" s="6" customFormat="1" x14ac:dyDescent="0.3">
      <c r="A31" s="19" t="s">
        <v>49</v>
      </c>
      <c r="B31" s="38">
        <v>32432</v>
      </c>
      <c r="C31" s="38">
        <v>32432</v>
      </c>
      <c r="D31" s="38">
        <v>11702</v>
      </c>
      <c r="E31" s="38">
        <v>0</v>
      </c>
      <c r="F31" s="38">
        <v>0</v>
      </c>
      <c r="G31" s="38">
        <v>0</v>
      </c>
      <c r="H31" s="38">
        <v>9730</v>
      </c>
      <c r="I31" s="38">
        <v>235</v>
      </c>
      <c r="J31" s="11">
        <f t="shared" si="10"/>
        <v>1737</v>
      </c>
      <c r="K31" s="11">
        <f t="shared" si="5"/>
        <v>22467</v>
      </c>
      <c r="L31" s="48">
        <f t="shared" si="12"/>
        <v>0</v>
      </c>
      <c r="M31" s="48">
        <f t="shared" si="11"/>
        <v>0</v>
      </c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spans="1:26" s="6" customFormat="1" x14ac:dyDescent="0.3">
      <c r="A32" s="19" t="s">
        <v>50</v>
      </c>
      <c r="B32" s="38">
        <v>21000</v>
      </c>
      <c r="C32" s="38">
        <v>21000</v>
      </c>
      <c r="D32" s="38">
        <v>5000</v>
      </c>
      <c r="E32" s="38">
        <v>0</v>
      </c>
      <c r="F32" s="38">
        <v>0</v>
      </c>
      <c r="G32" s="38">
        <v>0</v>
      </c>
      <c r="H32" s="38">
        <v>6300</v>
      </c>
      <c r="I32" s="38">
        <v>0</v>
      </c>
      <c r="J32" s="11">
        <f t="shared" si="10"/>
        <v>-1300</v>
      </c>
      <c r="K32" s="11">
        <f t="shared" si="5"/>
        <v>14700</v>
      </c>
      <c r="L32" s="48">
        <f t="shared" si="12"/>
        <v>0</v>
      </c>
      <c r="M32" s="48">
        <f t="shared" si="11"/>
        <v>0</v>
      </c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spans="1:26" s="6" customFormat="1" x14ac:dyDescent="0.3">
      <c r="A33" s="19" t="s">
        <v>51</v>
      </c>
      <c r="B33" s="29">
        <v>6100</v>
      </c>
      <c r="C33" s="29">
        <v>6500</v>
      </c>
      <c r="D33" s="29">
        <v>2500</v>
      </c>
      <c r="E33" s="29">
        <v>360</v>
      </c>
      <c r="F33" s="29">
        <v>360</v>
      </c>
      <c r="G33" s="29">
        <v>360</v>
      </c>
      <c r="H33" s="29">
        <v>1830</v>
      </c>
      <c r="I33" s="29">
        <v>360</v>
      </c>
      <c r="J33" s="11">
        <f t="shared" si="10"/>
        <v>-50</v>
      </c>
      <c r="K33" s="11">
        <f t="shared" si="5"/>
        <v>3950</v>
      </c>
      <c r="L33" s="48">
        <f t="shared" si="12"/>
        <v>0.14399999999999999</v>
      </c>
      <c r="M33" s="48">
        <f t="shared" si="11"/>
        <v>5.5384615384615386E-2</v>
      </c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spans="1:26" s="6" customFormat="1" x14ac:dyDescent="0.3">
      <c r="A34" s="19" t="s">
        <v>52</v>
      </c>
      <c r="B34" s="29">
        <v>15000</v>
      </c>
      <c r="C34" s="29">
        <v>15000</v>
      </c>
      <c r="D34" s="29">
        <v>5000</v>
      </c>
      <c r="E34" s="29">
        <v>0</v>
      </c>
      <c r="F34" s="29">
        <v>0</v>
      </c>
      <c r="G34" s="29">
        <v>0</v>
      </c>
      <c r="H34" s="29">
        <v>4500</v>
      </c>
      <c r="I34" s="29">
        <v>0</v>
      </c>
      <c r="J34" s="11">
        <f t="shared" si="10"/>
        <v>500</v>
      </c>
      <c r="K34" s="11">
        <f t="shared" si="5"/>
        <v>10500</v>
      </c>
      <c r="L34" s="48">
        <f t="shared" si="12"/>
        <v>0</v>
      </c>
      <c r="M34" s="48">
        <f t="shared" si="11"/>
        <v>0</v>
      </c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spans="1:26" s="6" customFormat="1" x14ac:dyDescent="0.3">
      <c r="A35" s="19" t="s">
        <v>53</v>
      </c>
      <c r="B35" s="29">
        <v>10000</v>
      </c>
      <c r="C35" s="29">
        <v>10000</v>
      </c>
      <c r="D35" s="29">
        <v>8000</v>
      </c>
      <c r="E35" s="29">
        <v>0</v>
      </c>
      <c r="F35" s="29">
        <v>0</v>
      </c>
      <c r="G35" s="29">
        <v>0</v>
      </c>
      <c r="H35" s="29">
        <v>3000</v>
      </c>
      <c r="I35" s="29">
        <v>0</v>
      </c>
      <c r="J35" s="11">
        <f t="shared" si="10"/>
        <v>5000</v>
      </c>
      <c r="K35" s="11">
        <f t="shared" si="5"/>
        <v>7000</v>
      </c>
      <c r="L35" s="48">
        <f t="shared" si="12"/>
        <v>0</v>
      </c>
      <c r="M35" s="48">
        <f t="shared" si="11"/>
        <v>0</v>
      </c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spans="1:26" s="6" customFormat="1" x14ac:dyDescent="0.3">
      <c r="A36" s="19" t="s">
        <v>54</v>
      </c>
      <c r="B36" s="29">
        <v>103437</v>
      </c>
      <c r="C36" s="29">
        <v>103437</v>
      </c>
      <c r="D36" s="29">
        <v>81328</v>
      </c>
      <c r="E36" s="29">
        <v>5417.3600000000006</v>
      </c>
      <c r="F36" s="29">
        <v>600</v>
      </c>
      <c r="G36" s="29">
        <v>0</v>
      </c>
      <c r="H36" s="29">
        <v>31031</v>
      </c>
      <c r="I36" s="29">
        <v>8128.74</v>
      </c>
      <c r="J36" s="11">
        <f t="shared" si="10"/>
        <v>36750.9</v>
      </c>
      <c r="K36" s="11">
        <f t="shared" si="5"/>
        <v>58859.9</v>
      </c>
      <c r="L36" s="48">
        <f t="shared" si="12"/>
        <v>7.3775329529805235E-3</v>
      </c>
      <c r="M36" s="48">
        <f t="shared" si="11"/>
        <v>5.800632268917312E-3</v>
      </c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spans="1:26" s="6" customFormat="1" x14ac:dyDescent="0.3">
      <c r="A37" s="19" t="s">
        <v>55</v>
      </c>
      <c r="B37" s="29">
        <v>20000</v>
      </c>
      <c r="C37" s="29">
        <v>20000</v>
      </c>
      <c r="D37" s="29">
        <v>10500</v>
      </c>
      <c r="E37" s="29">
        <v>851.4</v>
      </c>
      <c r="F37" s="29">
        <v>51.4</v>
      </c>
      <c r="G37" s="29">
        <v>51.4</v>
      </c>
      <c r="H37" s="29">
        <v>6000</v>
      </c>
      <c r="I37" s="29">
        <v>851.40000000000009</v>
      </c>
      <c r="J37" s="11">
        <f t="shared" si="10"/>
        <v>2797.2000000000003</v>
      </c>
      <c r="K37" s="11">
        <f t="shared" si="5"/>
        <v>12297.199999999999</v>
      </c>
      <c r="L37" s="48">
        <f t="shared" si="12"/>
        <v>4.8952380952380949E-3</v>
      </c>
      <c r="M37" s="48">
        <f t="shared" si="11"/>
        <v>2.5699999999999998E-3</v>
      </c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 s="6" customFormat="1" x14ac:dyDescent="0.3">
      <c r="A38" s="19" t="s">
        <v>56</v>
      </c>
      <c r="B38" s="29">
        <v>100000</v>
      </c>
      <c r="C38" s="29">
        <v>100000</v>
      </c>
      <c r="D38" s="29">
        <v>50000</v>
      </c>
      <c r="E38" s="29">
        <v>0</v>
      </c>
      <c r="F38" s="29">
        <v>0</v>
      </c>
      <c r="G38" s="29">
        <v>0</v>
      </c>
      <c r="H38" s="29">
        <v>30000</v>
      </c>
      <c r="I38" s="29">
        <v>0</v>
      </c>
      <c r="J38" s="11">
        <f t="shared" si="10"/>
        <v>20000</v>
      </c>
      <c r="K38" s="11">
        <f t="shared" si="5"/>
        <v>70000</v>
      </c>
      <c r="L38" s="48">
        <f t="shared" si="12"/>
        <v>0</v>
      </c>
      <c r="M38" s="48">
        <f t="shared" si="11"/>
        <v>0</v>
      </c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 s="6" customFormat="1" x14ac:dyDescent="0.3">
      <c r="A39" s="19" t="s">
        <v>57</v>
      </c>
      <c r="B39" s="29">
        <v>142800</v>
      </c>
      <c r="C39" s="29">
        <v>142800</v>
      </c>
      <c r="D39" s="29">
        <v>23800</v>
      </c>
      <c r="E39" s="29">
        <v>0</v>
      </c>
      <c r="F39" s="29">
        <v>0</v>
      </c>
      <c r="G39" s="29">
        <v>0</v>
      </c>
      <c r="H39" s="29">
        <v>42840</v>
      </c>
      <c r="I39" s="29">
        <v>0</v>
      </c>
      <c r="J39" s="11">
        <f t="shared" si="10"/>
        <v>-19040</v>
      </c>
      <c r="K39" s="11">
        <f t="shared" si="5"/>
        <v>99960</v>
      </c>
      <c r="L39" s="48">
        <f t="shared" si="12"/>
        <v>0</v>
      </c>
      <c r="M39" s="48">
        <f t="shared" si="11"/>
        <v>0</v>
      </c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1:26" s="6" customFormat="1" x14ac:dyDescent="0.3">
      <c r="A40" s="19" t="s">
        <v>58</v>
      </c>
      <c r="B40" s="29">
        <v>97000</v>
      </c>
      <c r="C40" s="29">
        <v>97000</v>
      </c>
      <c r="D40" s="29">
        <v>16500</v>
      </c>
      <c r="E40" s="29">
        <v>0</v>
      </c>
      <c r="F40" s="29">
        <v>0</v>
      </c>
      <c r="G40" s="29">
        <v>0</v>
      </c>
      <c r="H40" s="29">
        <v>29100</v>
      </c>
      <c r="I40" s="29">
        <v>0</v>
      </c>
      <c r="J40" s="11">
        <f t="shared" si="10"/>
        <v>-12600</v>
      </c>
      <c r="K40" s="11">
        <f>C40-E40-H40-I40</f>
        <v>67900</v>
      </c>
      <c r="L40" s="48">
        <f t="shared" si="12"/>
        <v>0</v>
      </c>
      <c r="M40" s="48">
        <f t="shared" si="11"/>
        <v>0</v>
      </c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pans="1:26" s="6" customFormat="1" x14ac:dyDescent="0.3">
      <c r="A41" s="19" t="s">
        <v>59</v>
      </c>
      <c r="B41" s="29">
        <v>18000</v>
      </c>
      <c r="C41" s="29">
        <v>23000</v>
      </c>
      <c r="D41" s="29">
        <v>12500</v>
      </c>
      <c r="E41" s="29">
        <v>585.33000000000004</v>
      </c>
      <c r="F41" s="29">
        <v>0</v>
      </c>
      <c r="G41" s="29">
        <v>0</v>
      </c>
      <c r="H41" s="29">
        <v>5400</v>
      </c>
      <c r="I41" s="29">
        <v>585.32999999999993</v>
      </c>
      <c r="J41" s="11">
        <f t="shared" si="10"/>
        <v>5929.34</v>
      </c>
      <c r="K41" s="11">
        <f t="shared" si="5"/>
        <v>16429.339999999997</v>
      </c>
      <c r="L41" s="48">
        <f t="shared" si="12"/>
        <v>0</v>
      </c>
      <c r="M41" s="48">
        <f t="shared" si="11"/>
        <v>0</v>
      </c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pans="1:26" s="6" customFormat="1" x14ac:dyDescent="0.3">
      <c r="A42" s="19" t="s">
        <v>60</v>
      </c>
      <c r="B42" s="29">
        <v>387826</v>
      </c>
      <c r="C42" s="29">
        <v>387826</v>
      </c>
      <c r="D42" s="29">
        <v>386326</v>
      </c>
      <c r="E42" s="29">
        <v>163179.79</v>
      </c>
      <c r="F42" s="29">
        <v>0</v>
      </c>
      <c r="G42" s="29">
        <v>0</v>
      </c>
      <c r="H42" s="29">
        <v>116348</v>
      </c>
      <c r="I42" s="29">
        <v>163179.78999999998</v>
      </c>
      <c r="J42" s="11">
        <f t="shared" si="10"/>
        <v>-56381.579999999987</v>
      </c>
      <c r="K42" s="11">
        <f t="shared" si="5"/>
        <v>-54881.579999999987</v>
      </c>
      <c r="L42" s="48">
        <f t="shared" si="12"/>
        <v>0</v>
      </c>
      <c r="M42" s="48">
        <f t="shared" si="11"/>
        <v>0</v>
      </c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spans="1:26" s="6" customFormat="1" x14ac:dyDescent="0.3">
      <c r="A43" s="19" t="s">
        <v>113</v>
      </c>
      <c r="B43" s="29">
        <v>0</v>
      </c>
      <c r="C43" s="29">
        <v>17</v>
      </c>
      <c r="D43" s="29">
        <v>17</v>
      </c>
      <c r="E43" s="29">
        <v>0</v>
      </c>
      <c r="F43" s="29">
        <v>0</v>
      </c>
      <c r="G43" s="29">
        <v>0</v>
      </c>
      <c r="H43" s="29">
        <v>0</v>
      </c>
      <c r="I43" s="29">
        <v>0</v>
      </c>
      <c r="J43" s="11">
        <f t="shared" ref="J43:J46" si="13">D43-E43-H43-I43</f>
        <v>17</v>
      </c>
      <c r="K43" s="11">
        <f t="shared" ref="K43:K46" si="14">C43-E43-H43-I43</f>
        <v>17</v>
      </c>
      <c r="L43" s="48">
        <f t="shared" si="12"/>
        <v>0</v>
      </c>
      <c r="M43" s="48">
        <f t="shared" si="11"/>
        <v>0</v>
      </c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spans="1:26" s="6" customFormat="1" x14ac:dyDescent="0.3">
      <c r="A44" s="19" t="s">
        <v>114</v>
      </c>
      <c r="B44" s="29">
        <v>0</v>
      </c>
      <c r="C44" s="29">
        <v>277</v>
      </c>
      <c r="D44" s="29">
        <v>277</v>
      </c>
      <c r="E44" s="29">
        <v>0</v>
      </c>
      <c r="F44" s="29">
        <v>0</v>
      </c>
      <c r="G44" s="29">
        <v>0</v>
      </c>
      <c r="H44" s="29">
        <v>0</v>
      </c>
      <c r="I44" s="29">
        <v>0</v>
      </c>
      <c r="J44" s="11">
        <f t="shared" si="13"/>
        <v>277</v>
      </c>
      <c r="K44" s="11">
        <f t="shared" si="14"/>
        <v>277</v>
      </c>
      <c r="L44" s="48">
        <f t="shared" si="12"/>
        <v>0</v>
      </c>
      <c r="M44" s="48">
        <f t="shared" si="11"/>
        <v>0</v>
      </c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spans="1:26" s="6" customFormat="1" x14ac:dyDescent="0.3">
      <c r="A45" s="19" t="s">
        <v>104</v>
      </c>
      <c r="B45" s="29">
        <v>0</v>
      </c>
      <c r="C45" s="29">
        <v>333</v>
      </c>
      <c r="D45" s="29">
        <v>333</v>
      </c>
      <c r="E45" s="29">
        <v>0</v>
      </c>
      <c r="F45" s="29">
        <v>0</v>
      </c>
      <c r="G45" s="29">
        <v>0</v>
      </c>
      <c r="H45" s="29">
        <v>0</v>
      </c>
      <c r="I45" s="29">
        <v>0</v>
      </c>
      <c r="J45" s="11">
        <f t="shared" si="13"/>
        <v>333</v>
      </c>
      <c r="K45" s="11">
        <f t="shared" si="14"/>
        <v>333</v>
      </c>
      <c r="L45" s="48">
        <f t="shared" si="12"/>
        <v>0</v>
      </c>
      <c r="M45" s="48">
        <f t="shared" si="11"/>
        <v>0</v>
      </c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spans="1:26" s="6" customFormat="1" x14ac:dyDescent="0.3">
      <c r="A46" s="19" t="s">
        <v>115</v>
      </c>
      <c r="B46" s="29">
        <v>0</v>
      </c>
      <c r="C46" s="29">
        <v>478</v>
      </c>
      <c r="D46" s="29">
        <v>478</v>
      </c>
      <c r="E46" s="29">
        <v>0</v>
      </c>
      <c r="F46" s="29">
        <v>0</v>
      </c>
      <c r="G46" s="29">
        <v>0</v>
      </c>
      <c r="H46" s="29">
        <v>0</v>
      </c>
      <c r="I46" s="29">
        <v>0</v>
      </c>
      <c r="J46" s="11">
        <f t="shared" si="13"/>
        <v>478</v>
      </c>
      <c r="K46" s="11">
        <f t="shared" si="14"/>
        <v>478</v>
      </c>
      <c r="L46" s="48">
        <f t="shared" si="12"/>
        <v>0</v>
      </c>
      <c r="M46" s="48">
        <f t="shared" si="11"/>
        <v>0</v>
      </c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spans="1:26" s="6" customFormat="1" x14ac:dyDescent="0.3">
      <c r="A47" s="16" t="s">
        <v>30</v>
      </c>
      <c r="B47" s="12">
        <f>SUM(B48:B78)</f>
        <v>135794</v>
      </c>
      <c r="C47" s="12">
        <f t="shared" ref="C47:K47" si="15">SUM(C48:C78)</f>
        <v>138938</v>
      </c>
      <c r="D47" s="12">
        <f t="shared" si="15"/>
        <v>52560</v>
      </c>
      <c r="E47" s="12">
        <f t="shared" si="15"/>
        <v>1574.88</v>
      </c>
      <c r="F47" s="12">
        <f t="shared" si="15"/>
        <v>102</v>
      </c>
      <c r="G47" s="12">
        <f t="shared" si="15"/>
        <v>102</v>
      </c>
      <c r="H47" s="12">
        <f t="shared" si="15"/>
        <v>36958</v>
      </c>
      <c r="I47" s="12">
        <f t="shared" si="15"/>
        <v>1574.88</v>
      </c>
      <c r="J47" s="12">
        <f t="shared" si="15"/>
        <v>12452.24</v>
      </c>
      <c r="K47" s="12">
        <f t="shared" si="15"/>
        <v>98830.24</v>
      </c>
      <c r="L47" s="46">
        <f t="shared" si="12"/>
        <v>1.9406392694063927E-3</v>
      </c>
      <c r="M47" s="46">
        <f>F47/C47</f>
        <v>7.3414040795174822E-4</v>
      </c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spans="1:26" s="6" customFormat="1" x14ac:dyDescent="0.3">
      <c r="A48" s="19" t="s">
        <v>61</v>
      </c>
      <c r="B48" s="31">
        <v>9000</v>
      </c>
      <c r="C48" s="31">
        <v>9000</v>
      </c>
      <c r="D48" s="31">
        <v>2500</v>
      </c>
      <c r="E48" s="31">
        <v>39.950000000000003</v>
      </c>
      <c r="F48" s="31">
        <v>39.950000000000003</v>
      </c>
      <c r="G48" s="31">
        <v>39.950000000000003</v>
      </c>
      <c r="H48" s="31">
        <v>0</v>
      </c>
      <c r="I48" s="31">
        <v>39.950000000000003</v>
      </c>
      <c r="J48" s="11">
        <f>D48-E48-H48-I48</f>
        <v>2420.1000000000004</v>
      </c>
      <c r="K48" s="11">
        <f t="shared" si="5"/>
        <v>8920.0999999999985</v>
      </c>
      <c r="L48" s="48">
        <f t="shared" ref="L47:L48" si="16">F48/D48</f>
        <v>1.5980000000000001E-2</v>
      </c>
      <c r="M48" s="48">
        <f t="shared" ref="M48" si="17">F48/C48</f>
        <v>4.4388888888888889E-3</v>
      </c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spans="1:26" s="6" customFormat="1" x14ac:dyDescent="0.3">
      <c r="A49" s="19" t="s">
        <v>62</v>
      </c>
      <c r="B49" s="31">
        <v>3600</v>
      </c>
      <c r="C49" s="31">
        <v>3600</v>
      </c>
      <c r="D49" s="31">
        <v>1800</v>
      </c>
      <c r="E49" s="31">
        <v>911.37</v>
      </c>
      <c r="F49" s="31">
        <v>0</v>
      </c>
      <c r="G49" s="31">
        <v>0</v>
      </c>
      <c r="H49" s="31">
        <v>0</v>
      </c>
      <c r="I49" s="31">
        <v>911.37</v>
      </c>
      <c r="J49" s="11">
        <f t="shared" ref="J49:J111" si="18">D49-E49-H49-I49</f>
        <v>-22.740000000000009</v>
      </c>
      <c r="K49" s="11">
        <f t="shared" si="5"/>
        <v>1777.2600000000002</v>
      </c>
      <c r="L49" s="48">
        <f t="shared" ref="L49:L79" si="19">F49/D49</f>
        <v>0</v>
      </c>
      <c r="M49" s="48">
        <f t="shared" ref="M49:M78" si="20">F49/C49</f>
        <v>0</v>
      </c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spans="1:26" s="6" customFormat="1" x14ac:dyDescent="0.3">
      <c r="A50" s="19" t="s">
        <v>63</v>
      </c>
      <c r="B50" s="31">
        <v>500</v>
      </c>
      <c r="C50" s="31">
        <v>500</v>
      </c>
      <c r="D50" s="31">
        <v>500</v>
      </c>
      <c r="E50" s="31">
        <v>0</v>
      </c>
      <c r="F50" s="31">
        <v>0</v>
      </c>
      <c r="G50" s="31">
        <v>0</v>
      </c>
      <c r="H50" s="31">
        <v>150</v>
      </c>
      <c r="I50" s="31">
        <v>0</v>
      </c>
      <c r="J50" s="11">
        <f t="shared" si="18"/>
        <v>350</v>
      </c>
      <c r="K50" s="11">
        <f t="shared" si="5"/>
        <v>350</v>
      </c>
      <c r="L50" s="48">
        <f t="shared" si="19"/>
        <v>0</v>
      </c>
      <c r="M50" s="48">
        <f t="shared" si="20"/>
        <v>0</v>
      </c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spans="1:26" s="6" customFormat="1" x14ac:dyDescent="0.3">
      <c r="A51" s="19" t="s">
        <v>64</v>
      </c>
      <c r="B51" s="31">
        <v>300</v>
      </c>
      <c r="C51" s="31">
        <v>300</v>
      </c>
      <c r="D51" s="31">
        <v>0</v>
      </c>
      <c r="E51" s="31">
        <v>0</v>
      </c>
      <c r="F51" s="31">
        <v>0</v>
      </c>
      <c r="G51" s="31">
        <v>0</v>
      </c>
      <c r="H51" s="31">
        <v>90</v>
      </c>
      <c r="I51" s="31">
        <v>0</v>
      </c>
      <c r="J51" s="11">
        <f t="shared" si="18"/>
        <v>-90</v>
      </c>
      <c r="K51" s="11">
        <f t="shared" si="5"/>
        <v>210</v>
      </c>
      <c r="L51" s="48">
        <v>0</v>
      </c>
      <c r="M51" s="48">
        <f t="shared" si="20"/>
        <v>0</v>
      </c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spans="1:26" s="6" customFormat="1" x14ac:dyDescent="0.3">
      <c r="A52" s="19" t="s">
        <v>65</v>
      </c>
      <c r="B52" s="31">
        <v>10000</v>
      </c>
      <c r="C52" s="31">
        <v>10000</v>
      </c>
      <c r="D52" s="31">
        <v>0</v>
      </c>
      <c r="E52" s="31">
        <v>0</v>
      </c>
      <c r="F52" s="31">
        <v>0</v>
      </c>
      <c r="G52" s="31">
        <v>0</v>
      </c>
      <c r="H52" s="31">
        <v>3000</v>
      </c>
      <c r="I52" s="31">
        <v>0</v>
      </c>
      <c r="J52" s="11">
        <f t="shared" si="18"/>
        <v>-3000</v>
      </c>
      <c r="K52" s="11">
        <f t="shared" si="5"/>
        <v>7000</v>
      </c>
      <c r="L52" s="48">
        <v>0</v>
      </c>
      <c r="M52" s="48">
        <f t="shared" si="20"/>
        <v>0</v>
      </c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spans="1:26" s="6" customFormat="1" x14ac:dyDescent="0.3">
      <c r="A53" s="19" t="s">
        <v>66</v>
      </c>
      <c r="B53" s="31">
        <v>15000</v>
      </c>
      <c r="C53" s="31">
        <v>15000</v>
      </c>
      <c r="D53" s="31">
        <v>6250</v>
      </c>
      <c r="E53" s="31">
        <v>0</v>
      </c>
      <c r="F53" s="31">
        <v>0</v>
      </c>
      <c r="G53" s="31">
        <v>0</v>
      </c>
      <c r="H53" s="31">
        <v>4500</v>
      </c>
      <c r="I53" s="31">
        <v>0</v>
      </c>
      <c r="J53" s="11">
        <f t="shared" si="18"/>
        <v>1750</v>
      </c>
      <c r="K53" s="11">
        <f t="shared" si="5"/>
        <v>10500</v>
      </c>
      <c r="L53" s="48">
        <f t="shared" si="19"/>
        <v>0</v>
      </c>
      <c r="M53" s="48">
        <f t="shared" si="20"/>
        <v>0</v>
      </c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spans="1:26" s="6" customFormat="1" x14ac:dyDescent="0.3">
      <c r="A54" s="19" t="s">
        <v>67</v>
      </c>
      <c r="B54" s="31">
        <v>10000</v>
      </c>
      <c r="C54" s="31">
        <v>10000</v>
      </c>
      <c r="D54" s="31">
        <v>4166</v>
      </c>
      <c r="E54" s="31">
        <v>0</v>
      </c>
      <c r="F54" s="31">
        <v>0</v>
      </c>
      <c r="G54" s="31">
        <v>0</v>
      </c>
      <c r="H54" s="31">
        <v>3000</v>
      </c>
      <c r="I54" s="31">
        <v>0</v>
      </c>
      <c r="J54" s="11">
        <f t="shared" si="18"/>
        <v>1166</v>
      </c>
      <c r="K54" s="11">
        <f t="shared" si="5"/>
        <v>7000</v>
      </c>
      <c r="L54" s="48">
        <f t="shared" si="19"/>
        <v>0</v>
      </c>
      <c r="M54" s="48">
        <f t="shared" si="20"/>
        <v>0</v>
      </c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spans="1:26" s="6" customFormat="1" x14ac:dyDescent="0.3">
      <c r="A55" s="19" t="s">
        <v>68</v>
      </c>
      <c r="B55" s="31">
        <v>800</v>
      </c>
      <c r="C55" s="31">
        <v>800</v>
      </c>
      <c r="D55" s="31">
        <v>500</v>
      </c>
      <c r="E55" s="31">
        <v>0</v>
      </c>
      <c r="F55" s="31">
        <v>0</v>
      </c>
      <c r="G55" s="31">
        <v>0</v>
      </c>
      <c r="H55" s="31">
        <v>240</v>
      </c>
      <c r="I55" s="31">
        <v>0</v>
      </c>
      <c r="J55" s="11">
        <f t="shared" si="18"/>
        <v>260</v>
      </c>
      <c r="K55" s="11">
        <f t="shared" si="5"/>
        <v>560</v>
      </c>
      <c r="L55" s="48">
        <f t="shared" si="19"/>
        <v>0</v>
      </c>
      <c r="M55" s="48">
        <f t="shared" si="20"/>
        <v>0</v>
      </c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spans="1:26" s="6" customFormat="1" x14ac:dyDescent="0.3">
      <c r="A56" s="19" t="s">
        <v>69</v>
      </c>
      <c r="B56" s="31">
        <v>8500</v>
      </c>
      <c r="C56" s="31">
        <v>8500</v>
      </c>
      <c r="D56" s="31">
        <v>6250</v>
      </c>
      <c r="E56" s="31">
        <v>0</v>
      </c>
      <c r="F56" s="31">
        <v>0</v>
      </c>
      <c r="G56" s="31">
        <v>0</v>
      </c>
      <c r="H56" s="31">
        <v>2550</v>
      </c>
      <c r="I56" s="31">
        <v>0</v>
      </c>
      <c r="J56" s="11">
        <f t="shared" si="18"/>
        <v>3700</v>
      </c>
      <c r="K56" s="11">
        <f t="shared" si="5"/>
        <v>5950</v>
      </c>
      <c r="L56" s="48">
        <f t="shared" si="19"/>
        <v>0</v>
      </c>
      <c r="M56" s="48">
        <f t="shared" si="20"/>
        <v>0</v>
      </c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pans="1:26" s="6" customFormat="1" x14ac:dyDescent="0.3">
      <c r="A57" s="19" t="s">
        <v>70</v>
      </c>
      <c r="B57" s="31">
        <v>4500</v>
      </c>
      <c r="C57" s="31">
        <v>5000</v>
      </c>
      <c r="D57" s="31">
        <v>1500</v>
      </c>
      <c r="E57" s="31">
        <v>0</v>
      </c>
      <c r="F57" s="31">
        <v>0</v>
      </c>
      <c r="G57" s="31">
        <v>0</v>
      </c>
      <c r="H57" s="31">
        <v>1350</v>
      </c>
      <c r="I57" s="31">
        <v>0</v>
      </c>
      <c r="J57" s="11">
        <f t="shared" si="18"/>
        <v>150</v>
      </c>
      <c r="K57" s="11">
        <f t="shared" si="5"/>
        <v>3650</v>
      </c>
      <c r="L57" s="48">
        <f t="shared" si="19"/>
        <v>0</v>
      </c>
      <c r="M57" s="48">
        <f t="shared" si="20"/>
        <v>0</v>
      </c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 s="6" customFormat="1" x14ac:dyDescent="0.3">
      <c r="A58" s="19" t="s">
        <v>71</v>
      </c>
      <c r="B58" s="31">
        <v>2000</v>
      </c>
      <c r="C58" s="31">
        <v>2000</v>
      </c>
      <c r="D58" s="31">
        <v>800</v>
      </c>
      <c r="E58" s="31">
        <v>0</v>
      </c>
      <c r="F58" s="31">
        <v>0</v>
      </c>
      <c r="G58" s="31">
        <v>0</v>
      </c>
      <c r="H58" s="31">
        <v>600</v>
      </c>
      <c r="I58" s="31">
        <v>0</v>
      </c>
      <c r="J58" s="11">
        <f t="shared" si="18"/>
        <v>200</v>
      </c>
      <c r="K58" s="11">
        <f t="shared" si="5"/>
        <v>1400</v>
      </c>
      <c r="L58" s="48">
        <f t="shared" si="19"/>
        <v>0</v>
      </c>
      <c r="M58" s="48">
        <f t="shared" si="20"/>
        <v>0</v>
      </c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:26" s="6" customFormat="1" x14ac:dyDescent="0.3">
      <c r="A59" s="19" t="s">
        <v>72</v>
      </c>
      <c r="B59" s="31">
        <v>600</v>
      </c>
      <c r="C59" s="31">
        <v>600</v>
      </c>
      <c r="D59" s="31">
        <v>0</v>
      </c>
      <c r="E59" s="31">
        <v>0</v>
      </c>
      <c r="F59" s="31">
        <v>0</v>
      </c>
      <c r="G59" s="31">
        <v>0</v>
      </c>
      <c r="H59" s="31">
        <v>180</v>
      </c>
      <c r="I59" s="31">
        <v>0</v>
      </c>
      <c r="J59" s="11">
        <f t="shared" si="18"/>
        <v>-180</v>
      </c>
      <c r="K59" s="11">
        <f t="shared" si="5"/>
        <v>420</v>
      </c>
      <c r="L59" s="48">
        <v>0</v>
      </c>
      <c r="M59" s="48">
        <f t="shared" si="20"/>
        <v>0</v>
      </c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:26" s="6" customFormat="1" x14ac:dyDescent="0.3">
      <c r="A60" s="19" t="s">
        <v>73</v>
      </c>
      <c r="B60" s="31">
        <v>500</v>
      </c>
      <c r="C60" s="31">
        <v>500</v>
      </c>
      <c r="D60" s="31">
        <v>300</v>
      </c>
      <c r="E60" s="31">
        <v>0</v>
      </c>
      <c r="F60" s="31">
        <v>0</v>
      </c>
      <c r="G60" s="31">
        <v>0</v>
      </c>
      <c r="H60" s="31">
        <v>150</v>
      </c>
      <c r="I60" s="31">
        <v>0</v>
      </c>
      <c r="J60" s="11">
        <f t="shared" si="18"/>
        <v>150</v>
      </c>
      <c r="K60" s="11">
        <f t="shared" si="5"/>
        <v>350</v>
      </c>
      <c r="L60" s="48">
        <f t="shared" si="19"/>
        <v>0</v>
      </c>
      <c r="M60" s="48">
        <f t="shared" si="20"/>
        <v>0</v>
      </c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1:26" s="6" customFormat="1" x14ac:dyDescent="0.3">
      <c r="A61" s="19" t="s">
        <v>74</v>
      </c>
      <c r="B61" s="31">
        <v>2004</v>
      </c>
      <c r="C61" s="31">
        <v>2604</v>
      </c>
      <c r="D61" s="31">
        <v>1400</v>
      </c>
      <c r="E61" s="31">
        <v>0</v>
      </c>
      <c r="F61" s="31">
        <v>0</v>
      </c>
      <c r="G61" s="31">
        <v>0</v>
      </c>
      <c r="H61" s="31">
        <v>601</v>
      </c>
      <c r="I61" s="31">
        <v>0</v>
      </c>
      <c r="J61" s="11">
        <f t="shared" si="18"/>
        <v>799</v>
      </c>
      <c r="K61" s="11">
        <f t="shared" si="5"/>
        <v>2003</v>
      </c>
      <c r="L61" s="48">
        <f t="shared" si="19"/>
        <v>0</v>
      </c>
      <c r="M61" s="48">
        <f t="shared" si="20"/>
        <v>0</v>
      </c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1:26" s="6" customFormat="1" x14ac:dyDescent="0.3">
      <c r="A62" s="19" t="s">
        <v>75</v>
      </c>
      <c r="B62" s="31">
        <v>1000</v>
      </c>
      <c r="C62" s="31">
        <v>1000</v>
      </c>
      <c r="D62" s="31">
        <v>600</v>
      </c>
      <c r="E62" s="31">
        <v>0</v>
      </c>
      <c r="F62" s="31">
        <v>0</v>
      </c>
      <c r="G62" s="31">
        <v>0</v>
      </c>
      <c r="H62" s="31">
        <v>300</v>
      </c>
      <c r="I62" s="31">
        <v>0</v>
      </c>
      <c r="J62" s="11">
        <f t="shared" si="18"/>
        <v>300</v>
      </c>
      <c r="K62" s="11">
        <f t="shared" si="5"/>
        <v>700</v>
      </c>
      <c r="L62" s="48">
        <f t="shared" si="19"/>
        <v>0</v>
      </c>
      <c r="M62" s="48">
        <f t="shared" si="20"/>
        <v>0</v>
      </c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1:26" s="6" customFormat="1" x14ac:dyDescent="0.3">
      <c r="A63" s="19" t="s">
        <v>76</v>
      </c>
      <c r="B63" s="31">
        <v>0</v>
      </c>
      <c r="C63" s="31">
        <v>100</v>
      </c>
      <c r="D63" s="31">
        <v>100</v>
      </c>
      <c r="E63" s="31">
        <v>0</v>
      </c>
      <c r="F63" s="31">
        <v>0</v>
      </c>
      <c r="G63" s="31">
        <v>0</v>
      </c>
      <c r="H63" s="31">
        <v>0</v>
      </c>
      <c r="I63" s="31">
        <v>0</v>
      </c>
      <c r="J63" s="11">
        <f t="shared" si="18"/>
        <v>100</v>
      </c>
      <c r="K63" s="11">
        <f t="shared" si="5"/>
        <v>100</v>
      </c>
      <c r="L63" s="48">
        <f t="shared" si="19"/>
        <v>0</v>
      </c>
      <c r="M63" s="48">
        <f t="shared" si="20"/>
        <v>0</v>
      </c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pans="1:26" s="6" customFormat="1" x14ac:dyDescent="0.3">
      <c r="A64" s="19" t="s">
        <v>77</v>
      </c>
      <c r="B64" s="31">
        <v>500</v>
      </c>
      <c r="C64" s="31">
        <v>500</v>
      </c>
      <c r="D64" s="31">
        <v>100</v>
      </c>
      <c r="E64" s="31">
        <v>0</v>
      </c>
      <c r="F64" s="31">
        <v>0</v>
      </c>
      <c r="G64" s="31">
        <v>0</v>
      </c>
      <c r="H64" s="31">
        <v>150</v>
      </c>
      <c r="I64" s="31">
        <v>0</v>
      </c>
      <c r="J64" s="11">
        <f t="shared" si="18"/>
        <v>-50</v>
      </c>
      <c r="K64" s="11">
        <f t="shared" si="5"/>
        <v>350</v>
      </c>
      <c r="L64" s="48">
        <f t="shared" si="19"/>
        <v>0</v>
      </c>
      <c r="M64" s="48">
        <f t="shared" si="20"/>
        <v>0</v>
      </c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1:26" s="6" customFormat="1" x14ac:dyDescent="0.3">
      <c r="A65" s="19" t="s">
        <v>78</v>
      </c>
      <c r="B65" s="31">
        <v>2500</v>
      </c>
      <c r="C65" s="31">
        <v>2500</v>
      </c>
      <c r="D65" s="31">
        <v>1000</v>
      </c>
      <c r="E65" s="31">
        <v>32.049999999999997</v>
      </c>
      <c r="F65" s="31">
        <v>32.049999999999997</v>
      </c>
      <c r="G65" s="31">
        <v>32.049999999999997</v>
      </c>
      <c r="H65" s="31">
        <v>750</v>
      </c>
      <c r="I65" s="31">
        <v>32.049999999999955</v>
      </c>
      <c r="J65" s="11">
        <f t="shared" si="18"/>
        <v>185.90000000000009</v>
      </c>
      <c r="K65" s="11">
        <f t="shared" si="5"/>
        <v>1685.8999999999999</v>
      </c>
      <c r="L65" s="48">
        <f t="shared" si="19"/>
        <v>3.2049999999999995E-2</v>
      </c>
      <c r="M65" s="48">
        <f t="shared" si="20"/>
        <v>1.2819999999999998E-2</v>
      </c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1:26" s="6" customFormat="1" x14ac:dyDescent="0.3">
      <c r="A66" s="19" t="s">
        <v>79</v>
      </c>
      <c r="B66" s="31">
        <v>490</v>
      </c>
      <c r="C66" s="31">
        <v>490</v>
      </c>
      <c r="D66" s="31">
        <v>100</v>
      </c>
      <c r="E66" s="31">
        <v>0</v>
      </c>
      <c r="F66" s="31">
        <v>0</v>
      </c>
      <c r="G66" s="31">
        <v>0</v>
      </c>
      <c r="H66" s="31">
        <v>147</v>
      </c>
      <c r="I66" s="31">
        <v>0</v>
      </c>
      <c r="J66" s="11">
        <f t="shared" si="18"/>
        <v>-47</v>
      </c>
      <c r="K66" s="11">
        <f t="shared" si="5"/>
        <v>343</v>
      </c>
      <c r="L66" s="48">
        <f t="shared" si="19"/>
        <v>0</v>
      </c>
      <c r="M66" s="48">
        <f t="shared" si="20"/>
        <v>0</v>
      </c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pans="1:26" s="6" customFormat="1" x14ac:dyDescent="0.3">
      <c r="A67" s="19" t="s">
        <v>80</v>
      </c>
      <c r="B67" s="31">
        <v>31500</v>
      </c>
      <c r="C67" s="31">
        <v>32400</v>
      </c>
      <c r="D67" s="31">
        <v>9400</v>
      </c>
      <c r="E67" s="31">
        <v>0</v>
      </c>
      <c r="F67" s="31">
        <v>0</v>
      </c>
      <c r="G67" s="31">
        <v>0</v>
      </c>
      <c r="H67" s="31">
        <v>9450</v>
      </c>
      <c r="I67" s="31">
        <v>0</v>
      </c>
      <c r="J67" s="11">
        <f t="shared" si="18"/>
        <v>-50</v>
      </c>
      <c r="K67" s="11">
        <f t="shared" si="5"/>
        <v>22950</v>
      </c>
      <c r="L67" s="48">
        <f t="shared" si="19"/>
        <v>0</v>
      </c>
      <c r="M67" s="48">
        <f t="shared" si="20"/>
        <v>0</v>
      </c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pans="1:26" s="6" customFormat="1" x14ac:dyDescent="0.3">
      <c r="A68" s="19" t="s">
        <v>81</v>
      </c>
      <c r="B68" s="31">
        <v>3000</v>
      </c>
      <c r="C68" s="31">
        <v>3000</v>
      </c>
      <c r="D68" s="31">
        <v>1800</v>
      </c>
      <c r="E68" s="31">
        <v>0</v>
      </c>
      <c r="F68" s="31">
        <v>0</v>
      </c>
      <c r="G68" s="31">
        <v>0</v>
      </c>
      <c r="H68" s="31">
        <v>900</v>
      </c>
      <c r="I68" s="31">
        <v>0</v>
      </c>
      <c r="J68" s="11">
        <f t="shared" si="18"/>
        <v>900</v>
      </c>
      <c r="K68" s="11">
        <f t="shared" si="5"/>
        <v>2100</v>
      </c>
      <c r="L68" s="48">
        <f t="shared" si="19"/>
        <v>0</v>
      </c>
      <c r="M68" s="48">
        <f t="shared" si="20"/>
        <v>0</v>
      </c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pans="1:26" s="6" customFormat="1" x14ac:dyDescent="0.3">
      <c r="A69" s="19" t="s">
        <v>82</v>
      </c>
      <c r="B69" s="31">
        <v>1500</v>
      </c>
      <c r="C69" s="31">
        <v>1500</v>
      </c>
      <c r="D69" s="31">
        <v>950</v>
      </c>
      <c r="E69" s="31">
        <v>0</v>
      </c>
      <c r="F69" s="31">
        <v>0</v>
      </c>
      <c r="G69" s="31">
        <v>0</v>
      </c>
      <c r="H69" s="31">
        <v>450</v>
      </c>
      <c r="I69" s="31">
        <v>0</v>
      </c>
      <c r="J69" s="11">
        <f t="shared" si="18"/>
        <v>500</v>
      </c>
      <c r="K69" s="11">
        <f t="shared" si="5"/>
        <v>1050</v>
      </c>
      <c r="L69" s="48">
        <f t="shared" si="19"/>
        <v>0</v>
      </c>
      <c r="M69" s="48">
        <f t="shared" si="20"/>
        <v>0</v>
      </c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spans="1:26" s="6" customFormat="1" x14ac:dyDescent="0.3">
      <c r="A70" s="19" t="s">
        <v>83</v>
      </c>
      <c r="B70" s="31">
        <v>6000</v>
      </c>
      <c r="C70" s="31">
        <v>6000</v>
      </c>
      <c r="D70" s="31">
        <v>2500</v>
      </c>
      <c r="E70" s="31">
        <v>0</v>
      </c>
      <c r="F70" s="31">
        <v>0</v>
      </c>
      <c r="G70" s="31">
        <v>0</v>
      </c>
      <c r="H70" s="31">
        <v>1800</v>
      </c>
      <c r="I70" s="31">
        <v>0</v>
      </c>
      <c r="J70" s="11">
        <f t="shared" si="18"/>
        <v>700</v>
      </c>
      <c r="K70" s="11">
        <f t="shared" si="5"/>
        <v>4200</v>
      </c>
      <c r="L70" s="48">
        <f t="shared" si="19"/>
        <v>0</v>
      </c>
      <c r="M70" s="48">
        <f t="shared" si="20"/>
        <v>0</v>
      </c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pans="1:26" s="6" customFormat="1" x14ac:dyDescent="0.3">
      <c r="A71" s="19" t="s">
        <v>84</v>
      </c>
      <c r="B71" s="31">
        <v>17000</v>
      </c>
      <c r="C71" s="31">
        <v>17000</v>
      </c>
      <c r="D71" s="31">
        <v>6000</v>
      </c>
      <c r="E71" s="31">
        <v>0</v>
      </c>
      <c r="F71" s="31">
        <v>0</v>
      </c>
      <c r="G71" s="31">
        <v>0</v>
      </c>
      <c r="H71" s="31">
        <v>5100</v>
      </c>
      <c r="I71" s="31">
        <v>0</v>
      </c>
      <c r="J71" s="11">
        <f t="shared" si="18"/>
        <v>900</v>
      </c>
      <c r="K71" s="11">
        <f t="shared" si="5"/>
        <v>11900</v>
      </c>
      <c r="L71" s="48">
        <f t="shared" si="19"/>
        <v>0</v>
      </c>
      <c r="M71" s="48">
        <f t="shared" si="20"/>
        <v>0</v>
      </c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spans="1:26" s="6" customFormat="1" x14ac:dyDescent="0.3">
      <c r="A72" s="19" t="s">
        <v>85</v>
      </c>
      <c r="B72" s="31">
        <v>1500</v>
      </c>
      <c r="C72" s="31">
        <v>1500</v>
      </c>
      <c r="D72" s="31">
        <v>500</v>
      </c>
      <c r="E72" s="31">
        <v>30</v>
      </c>
      <c r="F72" s="31">
        <v>30</v>
      </c>
      <c r="G72" s="31">
        <v>30</v>
      </c>
      <c r="H72" s="31">
        <v>450</v>
      </c>
      <c r="I72" s="31">
        <v>30</v>
      </c>
      <c r="J72" s="11">
        <f t="shared" si="18"/>
        <v>-10</v>
      </c>
      <c r="K72" s="11">
        <f t="shared" ref="K72:K73" si="21">C72-E72-H72-I72</f>
        <v>990</v>
      </c>
      <c r="L72" s="48">
        <f>F72/D72</f>
        <v>0.06</v>
      </c>
      <c r="M72" s="48">
        <f>F72/C72</f>
        <v>0.02</v>
      </c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pans="1:26" s="6" customFormat="1" x14ac:dyDescent="0.3">
      <c r="A73" s="19" t="s">
        <v>86</v>
      </c>
      <c r="B73" s="31">
        <v>3500</v>
      </c>
      <c r="C73" s="31">
        <v>3500</v>
      </c>
      <c r="D73" s="31">
        <v>2500</v>
      </c>
      <c r="E73" s="31">
        <v>561.51</v>
      </c>
      <c r="F73" s="31">
        <v>0</v>
      </c>
      <c r="G73" s="31">
        <v>0</v>
      </c>
      <c r="H73" s="31">
        <v>1050</v>
      </c>
      <c r="I73" s="31">
        <v>561.51</v>
      </c>
      <c r="J73" s="11">
        <f t="shared" si="18"/>
        <v>326.98</v>
      </c>
      <c r="K73" s="11">
        <f t="shared" si="21"/>
        <v>1326.9799999999998</v>
      </c>
      <c r="L73" s="48">
        <f t="shared" si="19"/>
        <v>0</v>
      </c>
      <c r="M73" s="48">
        <f t="shared" si="20"/>
        <v>0</v>
      </c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pans="1:26" s="6" customFormat="1" x14ac:dyDescent="0.3">
      <c r="A74" s="19" t="s">
        <v>116</v>
      </c>
      <c r="B74" s="31">
        <v>0</v>
      </c>
      <c r="C74" s="31">
        <v>345</v>
      </c>
      <c r="D74" s="31">
        <v>345</v>
      </c>
      <c r="E74" s="31">
        <v>0</v>
      </c>
      <c r="F74" s="31">
        <v>0</v>
      </c>
      <c r="G74" s="31">
        <v>0</v>
      </c>
      <c r="H74" s="31">
        <v>0</v>
      </c>
      <c r="I74" s="31">
        <v>0</v>
      </c>
      <c r="J74" s="11">
        <f t="shared" ref="J74:J77" si="22">D74-E74-H74-I74</f>
        <v>345</v>
      </c>
      <c r="K74" s="11">
        <f t="shared" ref="K74:K77" si="23">C74-E74-H74-I74</f>
        <v>345</v>
      </c>
      <c r="L74" s="48">
        <f t="shared" si="19"/>
        <v>0</v>
      </c>
      <c r="M74" s="48">
        <f t="shared" si="20"/>
        <v>0</v>
      </c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1:26" s="6" customFormat="1" x14ac:dyDescent="0.3">
      <c r="A75" s="19" t="s">
        <v>117</v>
      </c>
      <c r="B75" s="31">
        <v>0</v>
      </c>
      <c r="C75" s="31">
        <v>53</v>
      </c>
      <c r="D75" s="31">
        <v>53</v>
      </c>
      <c r="E75" s="31">
        <v>0</v>
      </c>
      <c r="F75" s="31">
        <v>0</v>
      </c>
      <c r="G75" s="31">
        <v>0</v>
      </c>
      <c r="H75" s="31">
        <v>0</v>
      </c>
      <c r="I75" s="31">
        <v>0</v>
      </c>
      <c r="J75" s="11">
        <f t="shared" si="22"/>
        <v>53</v>
      </c>
      <c r="K75" s="11">
        <f t="shared" si="23"/>
        <v>53</v>
      </c>
      <c r="L75" s="48">
        <f t="shared" si="19"/>
        <v>0</v>
      </c>
      <c r="M75" s="48">
        <f t="shared" si="20"/>
        <v>0</v>
      </c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1:26" s="6" customFormat="1" x14ac:dyDescent="0.3">
      <c r="A76" s="19" t="s">
        <v>118</v>
      </c>
      <c r="B76" s="31">
        <v>0</v>
      </c>
      <c r="C76" s="31">
        <v>8</v>
      </c>
      <c r="D76" s="31">
        <v>8</v>
      </c>
      <c r="E76" s="31">
        <v>0</v>
      </c>
      <c r="F76" s="31">
        <v>0</v>
      </c>
      <c r="G76" s="31">
        <v>0</v>
      </c>
      <c r="H76" s="31">
        <v>0</v>
      </c>
      <c r="I76" s="31">
        <v>0</v>
      </c>
      <c r="J76" s="11">
        <f t="shared" si="22"/>
        <v>8</v>
      </c>
      <c r="K76" s="11">
        <f t="shared" si="23"/>
        <v>8</v>
      </c>
      <c r="L76" s="48">
        <f t="shared" si="19"/>
        <v>0</v>
      </c>
      <c r="M76" s="48">
        <f t="shared" si="20"/>
        <v>0</v>
      </c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 s="6" customFormat="1" x14ac:dyDescent="0.3">
      <c r="A77" s="19" t="s">
        <v>119</v>
      </c>
      <c r="B77" s="31">
        <v>0</v>
      </c>
      <c r="C77" s="31">
        <v>513</v>
      </c>
      <c r="D77" s="31">
        <v>513</v>
      </c>
      <c r="E77" s="31">
        <v>0</v>
      </c>
      <c r="F77" s="31">
        <v>0</v>
      </c>
      <c r="G77" s="31">
        <v>0</v>
      </c>
      <c r="H77" s="31">
        <v>0</v>
      </c>
      <c r="I77" s="31">
        <v>0</v>
      </c>
      <c r="J77" s="11">
        <f t="shared" si="22"/>
        <v>513</v>
      </c>
      <c r="K77" s="11">
        <f t="shared" si="23"/>
        <v>513</v>
      </c>
      <c r="L77" s="48">
        <f t="shared" si="19"/>
        <v>0</v>
      </c>
      <c r="M77" s="48">
        <f t="shared" si="20"/>
        <v>0</v>
      </c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:26" s="6" customFormat="1" x14ac:dyDescent="0.3">
      <c r="A78" s="19" t="s">
        <v>120</v>
      </c>
      <c r="B78" s="31">
        <v>0</v>
      </c>
      <c r="C78" s="31">
        <v>125</v>
      </c>
      <c r="D78" s="31">
        <v>125</v>
      </c>
      <c r="E78" s="31">
        <v>0</v>
      </c>
      <c r="F78" s="31">
        <v>0</v>
      </c>
      <c r="G78" s="31">
        <v>0</v>
      </c>
      <c r="H78" s="31">
        <v>0</v>
      </c>
      <c r="I78" s="31">
        <v>0</v>
      </c>
      <c r="J78" s="11">
        <f>D78-E78-H78-I78</f>
        <v>125</v>
      </c>
      <c r="K78" s="11">
        <f>C78-E78-H78-I78</f>
        <v>125</v>
      </c>
      <c r="L78" s="48">
        <f t="shared" si="19"/>
        <v>0</v>
      </c>
      <c r="M78" s="48">
        <f t="shared" si="20"/>
        <v>0</v>
      </c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1:26" s="6" customFormat="1" x14ac:dyDescent="0.3">
      <c r="A79" s="16" t="s">
        <v>121</v>
      </c>
      <c r="B79" s="12">
        <f>SUM(B80:B81)</f>
        <v>0</v>
      </c>
      <c r="C79" s="12">
        <f t="shared" ref="C79:J79" si="24">SUM(C80:C81)</f>
        <v>800</v>
      </c>
      <c r="D79" s="12">
        <f t="shared" si="24"/>
        <v>800</v>
      </c>
      <c r="E79" s="12">
        <f t="shared" si="24"/>
        <v>0</v>
      </c>
      <c r="F79" s="12">
        <f t="shared" si="24"/>
        <v>0</v>
      </c>
      <c r="G79" s="12">
        <f t="shared" si="24"/>
        <v>0</v>
      </c>
      <c r="H79" s="12">
        <f t="shared" si="24"/>
        <v>0</v>
      </c>
      <c r="I79" s="12">
        <f t="shared" si="24"/>
        <v>0</v>
      </c>
      <c r="J79" s="12">
        <f t="shared" si="24"/>
        <v>800</v>
      </c>
      <c r="K79" s="12">
        <f t="shared" ref="K79" si="25">SUM(K80:K81)</f>
        <v>800</v>
      </c>
      <c r="L79" s="46">
        <f t="shared" si="19"/>
        <v>0</v>
      </c>
      <c r="M79" s="46">
        <f>F79/C79</f>
        <v>0</v>
      </c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:26" s="6" customFormat="1" x14ac:dyDescent="0.3">
      <c r="A80" s="19" t="s">
        <v>122</v>
      </c>
      <c r="B80" s="31">
        <v>0</v>
      </c>
      <c r="C80" s="29">
        <v>200</v>
      </c>
      <c r="D80" s="31">
        <v>200</v>
      </c>
      <c r="E80" s="29">
        <v>0</v>
      </c>
      <c r="F80" s="29">
        <v>0</v>
      </c>
      <c r="G80" s="29">
        <v>0</v>
      </c>
      <c r="H80" s="29">
        <v>0</v>
      </c>
      <c r="I80" s="29">
        <v>0</v>
      </c>
      <c r="J80" s="11">
        <v>200</v>
      </c>
      <c r="K80" s="11">
        <v>200</v>
      </c>
      <c r="L80" s="48">
        <f t="shared" ref="L80" si="26">F80/D80</f>
        <v>0</v>
      </c>
      <c r="M80" s="48">
        <f t="shared" ref="M80" si="27">F80/C80</f>
        <v>0</v>
      </c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1:26" s="6" customFormat="1" x14ac:dyDescent="0.3">
      <c r="A81" s="19" t="s">
        <v>123</v>
      </c>
      <c r="B81" s="31">
        <v>0</v>
      </c>
      <c r="C81" s="29">
        <v>600</v>
      </c>
      <c r="D81" s="31">
        <v>600</v>
      </c>
      <c r="E81" s="29">
        <v>0</v>
      </c>
      <c r="F81" s="29">
        <v>0</v>
      </c>
      <c r="G81" s="29">
        <v>0</v>
      </c>
      <c r="H81" s="29">
        <v>0</v>
      </c>
      <c r="I81" s="29">
        <v>0</v>
      </c>
      <c r="J81" s="11">
        <v>600</v>
      </c>
      <c r="K81" s="11">
        <v>600</v>
      </c>
      <c r="L81" s="48">
        <f t="shared" ref="L81" si="28">F81/D81</f>
        <v>0</v>
      </c>
      <c r="M81" s="48">
        <f t="shared" ref="M81" si="29">F81/C81</f>
        <v>0</v>
      </c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1:26" s="6" customFormat="1" x14ac:dyDescent="0.3">
      <c r="A82" s="16" t="s">
        <v>32</v>
      </c>
      <c r="B82" s="12">
        <f>SUM(B83:B84)</f>
        <v>48385</v>
      </c>
      <c r="C82" s="12">
        <f t="shared" ref="C82:J82" si="30">SUM(C83:C84)</f>
        <v>41385</v>
      </c>
      <c r="D82" s="12">
        <f t="shared" si="30"/>
        <v>1444</v>
      </c>
      <c r="E82" s="12">
        <f t="shared" si="30"/>
        <v>0</v>
      </c>
      <c r="F82" s="12">
        <f t="shared" si="30"/>
        <v>0</v>
      </c>
      <c r="G82" s="12">
        <f t="shared" si="30"/>
        <v>0</v>
      </c>
      <c r="H82" s="12">
        <f t="shared" si="30"/>
        <v>0</v>
      </c>
      <c r="I82" s="12">
        <f t="shared" si="30"/>
        <v>0</v>
      </c>
      <c r="J82" s="12">
        <f t="shared" si="30"/>
        <v>1444</v>
      </c>
      <c r="K82" s="12">
        <f t="shared" ref="K82" si="31">SUM(K83:K84)</f>
        <v>41385</v>
      </c>
      <c r="L82" s="46">
        <f t="shared" ref="L81:L83" si="32">F82/D82</f>
        <v>0</v>
      </c>
      <c r="M82" s="46">
        <f>F82/C82</f>
        <v>0</v>
      </c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1:26" s="6" customFormat="1" x14ac:dyDescent="0.3">
      <c r="A83" s="19" t="s">
        <v>88</v>
      </c>
      <c r="B83" s="31">
        <v>21724</v>
      </c>
      <c r="C83" s="29">
        <v>18724</v>
      </c>
      <c r="D83" s="31">
        <v>1000</v>
      </c>
      <c r="E83" s="29">
        <v>0</v>
      </c>
      <c r="F83" s="29">
        <v>0</v>
      </c>
      <c r="G83" s="29">
        <v>0</v>
      </c>
      <c r="H83" s="29">
        <v>0</v>
      </c>
      <c r="I83" s="29">
        <v>0</v>
      </c>
      <c r="J83" s="11">
        <v>1000</v>
      </c>
      <c r="K83" s="11">
        <v>18724</v>
      </c>
      <c r="L83" s="48">
        <f t="shared" si="32"/>
        <v>0</v>
      </c>
      <c r="M83" s="48">
        <f t="shared" ref="M83" si="33">F83/C83</f>
        <v>0</v>
      </c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1:26" s="6" customFormat="1" x14ac:dyDescent="0.3">
      <c r="A84" s="19" t="s">
        <v>89</v>
      </c>
      <c r="B84" s="31">
        <v>26661</v>
      </c>
      <c r="C84" s="29">
        <v>22661</v>
      </c>
      <c r="D84" s="31">
        <v>444</v>
      </c>
      <c r="E84" s="29">
        <v>0</v>
      </c>
      <c r="F84" s="29">
        <v>0</v>
      </c>
      <c r="G84" s="29">
        <v>0</v>
      </c>
      <c r="H84" s="29">
        <v>0</v>
      </c>
      <c r="I84" s="29">
        <v>0</v>
      </c>
      <c r="J84" s="11">
        <v>444</v>
      </c>
      <c r="K84" s="11">
        <v>22661</v>
      </c>
      <c r="L84" s="48">
        <f t="shared" ref="L84" si="34">F84/D84</f>
        <v>0</v>
      </c>
      <c r="M84" s="48">
        <f t="shared" ref="M84" si="35">F84/C84</f>
        <v>0</v>
      </c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1:26" x14ac:dyDescent="0.3">
      <c r="A85" s="17" t="s">
        <v>33</v>
      </c>
      <c r="B85" s="9">
        <f>B86+B93+B102+B104+B106+B110</f>
        <v>18495929</v>
      </c>
      <c r="C85" s="9">
        <f t="shared" ref="C85:K85" si="36">C86+C93+C102+C104+C106+C110</f>
        <v>18495929</v>
      </c>
      <c r="D85" s="9">
        <f t="shared" si="36"/>
        <v>9900400</v>
      </c>
      <c r="E85" s="9">
        <f t="shared" si="36"/>
        <v>1460307.29</v>
      </c>
      <c r="F85" s="9">
        <f t="shared" si="36"/>
        <v>119839.29999999999</v>
      </c>
      <c r="G85" s="9">
        <f t="shared" si="36"/>
        <v>0</v>
      </c>
      <c r="H85" s="9">
        <f t="shared" si="36"/>
        <v>3975293</v>
      </c>
      <c r="I85" s="9">
        <f t="shared" si="36"/>
        <v>3769968.33</v>
      </c>
      <c r="J85" s="9">
        <f t="shared" si="18"/>
        <v>694831.38000000082</v>
      </c>
      <c r="K85" s="9">
        <f t="shared" si="36"/>
        <v>9290360.379999999</v>
      </c>
      <c r="L85" s="45">
        <f>F85/D85</f>
        <v>1.2104490727647367E-2</v>
      </c>
      <c r="M85" s="45">
        <f>F85/C85</f>
        <v>6.4792257798999978E-3</v>
      </c>
      <c r="N85" s="32"/>
      <c r="O85" s="26"/>
    </row>
    <row r="86" spans="1:26" s="7" customFormat="1" x14ac:dyDescent="0.3">
      <c r="A86" s="16" t="s">
        <v>21</v>
      </c>
      <c r="B86" s="12">
        <f>SUM(B87:B92)</f>
        <v>907862</v>
      </c>
      <c r="C86" s="12">
        <f t="shared" ref="C86:K86" si="37">SUM(C87:C92)</f>
        <v>966745</v>
      </c>
      <c r="D86" s="12">
        <f t="shared" si="37"/>
        <v>369286</v>
      </c>
      <c r="E86" s="12">
        <f t="shared" si="37"/>
        <v>119839.29999999999</v>
      </c>
      <c r="F86" s="12">
        <f t="shared" si="37"/>
        <v>119839.29999999999</v>
      </c>
      <c r="G86" s="12">
        <f t="shared" si="37"/>
        <v>0</v>
      </c>
      <c r="H86" s="12">
        <f t="shared" si="37"/>
        <v>179930</v>
      </c>
      <c r="I86" s="12">
        <f t="shared" si="37"/>
        <v>0</v>
      </c>
      <c r="J86" s="12">
        <f t="shared" si="37"/>
        <v>69516.699999999983</v>
      </c>
      <c r="K86" s="12">
        <f t="shared" si="37"/>
        <v>666975.69999999984</v>
      </c>
      <c r="L86" s="46">
        <f>F86/D86</f>
        <v>0.32451622861413643</v>
      </c>
      <c r="M86" s="46">
        <f t="shared" ref="M85:M99" si="38">F86/C86</f>
        <v>0.12396164448742945</v>
      </c>
      <c r="N86" s="27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</row>
    <row r="87" spans="1:26" x14ac:dyDescent="0.3">
      <c r="A87" s="19" t="s">
        <v>90</v>
      </c>
      <c r="B87" s="11">
        <v>770400</v>
      </c>
      <c r="C87" s="29">
        <v>820400</v>
      </c>
      <c r="D87" s="31">
        <v>305000</v>
      </c>
      <c r="E87" s="29">
        <v>103270.01</v>
      </c>
      <c r="F87" s="29">
        <v>103270.01</v>
      </c>
      <c r="G87" s="29">
        <v>0</v>
      </c>
      <c r="H87" s="29">
        <v>151920</v>
      </c>
      <c r="I87" s="29">
        <v>0</v>
      </c>
      <c r="J87" s="11">
        <f>D87-E87-H87-I87</f>
        <v>49809.989999999991</v>
      </c>
      <c r="K87" s="11">
        <f t="shared" ref="K87:K92" si="39">C87-E87-H87-I87</f>
        <v>565209.99</v>
      </c>
      <c r="L87" s="47">
        <f t="shared" ref="L87:L106" si="40">F87/D87</f>
        <v>0.33859019672131146</v>
      </c>
      <c r="M87" s="47">
        <f t="shared" si="38"/>
        <v>0.12587763286201853</v>
      </c>
    </row>
    <row r="88" spans="1:26" x14ac:dyDescent="0.3">
      <c r="A88" s="19" t="s">
        <v>91</v>
      </c>
      <c r="B88" s="11">
        <v>15950</v>
      </c>
      <c r="C88" s="29">
        <v>15950</v>
      </c>
      <c r="D88" s="31">
        <v>9717</v>
      </c>
      <c r="E88" s="29">
        <v>0</v>
      </c>
      <c r="F88" s="29">
        <v>0</v>
      </c>
      <c r="G88" s="29">
        <v>0</v>
      </c>
      <c r="H88" s="29">
        <v>3960</v>
      </c>
      <c r="I88" s="29">
        <v>0</v>
      </c>
      <c r="J88" s="11">
        <f t="shared" si="18"/>
        <v>5757</v>
      </c>
      <c r="K88" s="11">
        <f t="shared" si="39"/>
        <v>11990</v>
      </c>
      <c r="L88" s="48">
        <v>0</v>
      </c>
      <c r="M88" s="48">
        <f t="shared" si="38"/>
        <v>0</v>
      </c>
    </row>
    <row r="89" spans="1:26" x14ac:dyDescent="0.3">
      <c r="A89" s="19" t="s">
        <v>92</v>
      </c>
      <c r="B89" s="11">
        <v>96089</v>
      </c>
      <c r="C89" s="29">
        <v>102827</v>
      </c>
      <c r="D89" s="31">
        <v>42616</v>
      </c>
      <c r="E89" s="29">
        <v>12650.57</v>
      </c>
      <c r="F89" s="29">
        <v>12650.57</v>
      </c>
      <c r="G89" s="29">
        <v>0</v>
      </c>
      <c r="H89" s="29">
        <v>19036</v>
      </c>
      <c r="I89" s="29">
        <v>0</v>
      </c>
      <c r="J89" s="11">
        <f t="shared" si="18"/>
        <v>10929.43</v>
      </c>
      <c r="K89" s="11">
        <f t="shared" si="39"/>
        <v>71140.429999999993</v>
      </c>
      <c r="L89" s="48">
        <f>F89/D89</f>
        <v>0.29685024403979726</v>
      </c>
      <c r="M89" s="48">
        <f t="shared" si="38"/>
        <v>0.12302770673072247</v>
      </c>
    </row>
    <row r="90" spans="1:26" x14ac:dyDescent="0.3">
      <c r="A90" s="19" t="s">
        <v>93</v>
      </c>
      <c r="B90" s="11">
        <v>11556</v>
      </c>
      <c r="C90" s="29">
        <v>12381</v>
      </c>
      <c r="D90" s="31">
        <v>4650</v>
      </c>
      <c r="E90" s="29">
        <v>1549.05</v>
      </c>
      <c r="F90" s="29">
        <v>1549.05</v>
      </c>
      <c r="G90" s="29">
        <v>0</v>
      </c>
      <c r="H90" s="29">
        <v>2279</v>
      </c>
      <c r="I90" s="29">
        <v>0</v>
      </c>
      <c r="J90" s="11">
        <f t="shared" si="18"/>
        <v>821.94999999999982</v>
      </c>
      <c r="K90" s="11">
        <f t="shared" si="39"/>
        <v>8552.9500000000007</v>
      </c>
      <c r="L90" s="48">
        <f t="shared" si="40"/>
        <v>0.33312903225806451</v>
      </c>
      <c r="M90" s="48">
        <f t="shared" si="38"/>
        <v>0.12511509571117033</v>
      </c>
    </row>
    <row r="91" spans="1:26" x14ac:dyDescent="0.3">
      <c r="A91" s="19" t="s">
        <v>94</v>
      </c>
      <c r="B91" s="11">
        <v>11556</v>
      </c>
      <c r="C91" s="29">
        <v>12711</v>
      </c>
      <c r="D91" s="31">
        <v>6246</v>
      </c>
      <c r="E91" s="29">
        <v>2168.67</v>
      </c>
      <c r="F91" s="29">
        <v>2168.67</v>
      </c>
      <c r="G91" s="29">
        <v>0</v>
      </c>
      <c r="H91" s="29">
        <v>2279</v>
      </c>
      <c r="I91" s="29">
        <v>0</v>
      </c>
      <c r="J91" s="11">
        <f t="shared" si="18"/>
        <v>1798.33</v>
      </c>
      <c r="K91" s="11">
        <f t="shared" si="39"/>
        <v>8263.33</v>
      </c>
      <c r="L91" s="48">
        <f t="shared" si="40"/>
        <v>0.34720941402497602</v>
      </c>
      <c r="M91" s="48">
        <f t="shared" si="38"/>
        <v>0.17061364172763749</v>
      </c>
    </row>
    <row r="92" spans="1:26" x14ac:dyDescent="0.3">
      <c r="A92" s="19" t="s">
        <v>95</v>
      </c>
      <c r="B92" s="11">
        <v>2311</v>
      </c>
      <c r="C92" s="29">
        <v>2476</v>
      </c>
      <c r="D92" s="31">
        <v>1057</v>
      </c>
      <c r="E92" s="29">
        <v>201</v>
      </c>
      <c r="F92" s="29">
        <v>201</v>
      </c>
      <c r="G92" s="29">
        <v>0</v>
      </c>
      <c r="H92" s="29">
        <v>456</v>
      </c>
      <c r="I92" s="29">
        <v>0</v>
      </c>
      <c r="J92" s="11">
        <f t="shared" si="18"/>
        <v>400</v>
      </c>
      <c r="K92" s="11">
        <f t="shared" si="39"/>
        <v>1819</v>
      </c>
      <c r="L92" s="48">
        <f t="shared" si="40"/>
        <v>0.19016083254493851</v>
      </c>
      <c r="M92" s="48">
        <f t="shared" si="38"/>
        <v>8.1179321486268177E-2</v>
      </c>
    </row>
    <row r="93" spans="1:26" x14ac:dyDescent="0.3">
      <c r="A93" s="16" t="s">
        <v>29</v>
      </c>
      <c r="B93" s="12">
        <f>SUM(B94:B101)</f>
        <v>10922383</v>
      </c>
      <c r="C93" s="12">
        <f t="shared" ref="C93:K93" si="41">SUM(C94:C101)</f>
        <v>11259704</v>
      </c>
      <c r="D93" s="12">
        <f t="shared" si="41"/>
        <v>6232435</v>
      </c>
      <c r="E93" s="12">
        <f t="shared" si="41"/>
        <v>1339397.99</v>
      </c>
      <c r="F93" s="12">
        <f t="shared" si="41"/>
        <v>0</v>
      </c>
      <c r="G93" s="12">
        <f t="shared" si="41"/>
        <v>0</v>
      </c>
      <c r="H93" s="12">
        <f t="shared" si="41"/>
        <v>2364663</v>
      </c>
      <c r="I93" s="12">
        <f t="shared" si="41"/>
        <v>3766398.33</v>
      </c>
      <c r="J93" s="12">
        <f t="shared" si="41"/>
        <v>-1238024.32</v>
      </c>
      <c r="K93" s="12">
        <f t="shared" si="41"/>
        <v>3789244.6799999997</v>
      </c>
      <c r="L93" s="46">
        <f>F93/D93</f>
        <v>0</v>
      </c>
      <c r="M93" s="46">
        <f t="shared" si="38"/>
        <v>0</v>
      </c>
      <c r="O93" s="14"/>
    </row>
    <row r="94" spans="1:26" customFormat="1" x14ac:dyDescent="0.3">
      <c r="A94" s="19" t="s">
        <v>43</v>
      </c>
      <c r="B94" s="31">
        <v>1618000</v>
      </c>
      <c r="C94" s="31">
        <v>1618000</v>
      </c>
      <c r="D94" s="31">
        <v>905688</v>
      </c>
      <c r="E94" s="31">
        <v>905687.3</v>
      </c>
      <c r="F94" s="31">
        <v>0</v>
      </c>
      <c r="G94" s="31">
        <v>0</v>
      </c>
      <c r="H94" s="31">
        <v>485400</v>
      </c>
      <c r="I94" s="31">
        <v>905687.3</v>
      </c>
      <c r="J94" s="11">
        <f t="shared" si="18"/>
        <v>-1391086.6</v>
      </c>
      <c r="K94" s="11">
        <f>C94-E94-H94-I94</f>
        <v>-678774.60000000009</v>
      </c>
      <c r="L94" s="47">
        <f t="shared" si="40"/>
        <v>0</v>
      </c>
      <c r="M94" s="47">
        <f t="shared" si="38"/>
        <v>0</v>
      </c>
      <c r="N94" s="15"/>
      <c r="O94" s="15"/>
      <c r="P94" s="28"/>
      <c r="Q94" s="28"/>
      <c r="R94" s="28"/>
      <c r="S94" s="28"/>
      <c r="T94" s="28"/>
      <c r="U94" s="28"/>
      <c r="V94" s="28"/>
      <c r="W94" s="28"/>
      <c r="X94" s="28"/>
      <c r="Y94" s="28"/>
      <c r="Z94" s="28"/>
    </row>
    <row r="95" spans="1:26" customFormat="1" x14ac:dyDescent="0.3">
      <c r="A95" s="19" t="s">
        <v>44</v>
      </c>
      <c r="B95" s="31">
        <v>1542000</v>
      </c>
      <c r="C95" s="31">
        <v>1542000</v>
      </c>
      <c r="D95" s="31">
        <v>124084</v>
      </c>
      <c r="E95" s="31">
        <v>0</v>
      </c>
      <c r="F95" s="31">
        <v>0</v>
      </c>
      <c r="G95" s="31">
        <v>0</v>
      </c>
      <c r="H95" s="31">
        <v>446700</v>
      </c>
      <c r="I95" s="31">
        <v>0</v>
      </c>
      <c r="J95" s="11">
        <f t="shared" si="18"/>
        <v>-322616</v>
      </c>
      <c r="K95" s="11">
        <f t="shared" ref="K95:K101" si="42">C95-E95-H95-I95</f>
        <v>1095300</v>
      </c>
      <c r="L95" s="48">
        <v>0</v>
      </c>
      <c r="M95" s="48">
        <f t="shared" si="38"/>
        <v>0</v>
      </c>
      <c r="N95" s="15"/>
      <c r="O95" s="15"/>
      <c r="P95" s="28"/>
      <c r="Q95" s="28"/>
      <c r="R95" s="28"/>
      <c r="S95" s="28"/>
      <c r="T95" s="28"/>
      <c r="U95" s="28"/>
      <c r="V95" s="28"/>
      <c r="W95" s="28"/>
      <c r="X95" s="28"/>
      <c r="Y95" s="28"/>
      <c r="Z95" s="28"/>
    </row>
    <row r="96" spans="1:26" customFormat="1" x14ac:dyDescent="0.3">
      <c r="A96" s="19" t="s">
        <v>48</v>
      </c>
      <c r="B96" s="31">
        <v>600000</v>
      </c>
      <c r="C96" s="31">
        <v>419800</v>
      </c>
      <c r="D96" s="31">
        <v>500000</v>
      </c>
      <c r="E96" s="31">
        <v>0</v>
      </c>
      <c r="F96" s="31">
        <v>0</v>
      </c>
      <c r="G96" s="31">
        <v>0</v>
      </c>
      <c r="H96" s="31">
        <v>0</v>
      </c>
      <c r="I96" s="31">
        <v>0</v>
      </c>
      <c r="J96" s="11">
        <f t="shared" si="18"/>
        <v>500000</v>
      </c>
      <c r="K96" s="11">
        <f t="shared" si="42"/>
        <v>419800</v>
      </c>
      <c r="L96" s="48">
        <v>0</v>
      </c>
      <c r="M96" s="48">
        <f t="shared" si="38"/>
        <v>0</v>
      </c>
      <c r="N96" s="15"/>
      <c r="O96" s="15"/>
      <c r="P96" s="28"/>
      <c r="Q96" s="28"/>
      <c r="R96" s="28"/>
      <c r="S96" s="28"/>
      <c r="T96" s="28"/>
      <c r="U96" s="28"/>
      <c r="V96" s="28"/>
      <c r="W96" s="28"/>
      <c r="X96" s="28"/>
      <c r="Y96" s="28"/>
      <c r="Z96" s="28"/>
    </row>
    <row r="97" spans="1:26" customFormat="1" x14ac:dyDescent="0.3">
      <c r="A97" s="19" t="s">
        <v>54</v>
      </c>
      <c r="B97" s="31">
        <v>573650</v>
      </c>
      <c r="C97" s="31">
        <v>557921</v>
      </c>
      <c r="D97" s="31">
        <v>200003</v>
      </c>
      <c r="E97" s="31">
        <v>48353.78</v>
      </c>
      <c r="F97" s="31">
        <v>0</v>
      </c>
      <c r="G97" s="31">
        <v>0</v>
      </c>
      <c r="H97" s="31">
        <v>121095</v>
      </c>
      <c r="I97" s="31">
        <v>48353.78</v>
      </c>
      <c r="J97" s="11">
        <f t="shared" si="18"/>
        <v>-17799.559999999998</v>
      </c>
      <c r="K97" s="11">
        <f t="shared" si="42"/>
        <v>340118.43999999994</v>
      </c>
      <c r="L97" s="48">
        <f t="shared" si="40"/>
        <v>0</v>
      </c>
      <c r="M97" s="48">
        <f t="shared" si="38"/>
        <v>0</v>
      </c>
      <c r="N97" s="15"/>
      <c r="O97" s="15"/>
      <c r="P97" s="28"/>
      <c r="Q97" s="28"/>
      <c r="R97" s="28"/>
      <c r="S97" s="28"/>
      <c r="T97" s="28"/>
      <c r="U97" s="28"/>
      <c r="V97" s="28"/>
      <c r="W97" s="28"/>
      <c r="X97" s="28"/>
      <c r="Y97" s="28"/>
      <c r="Z97" s="28"/>
    </row>
    <row r="98" spans="1:26" customFormat="1" x14ac:dyDescent="0.3">
      <c r="A98" s="19" t="s">
        <v>56</v>
      </c>
      <c r="B98" s="31">
        <v>3547261</v>
      </c>
      <c r="C98" s="31">
        <v>3599487</v>
      </c>
      <c r="D98" s="31">
        <v>2196482</v>
      </c>
      <c r="E98" s="31">
        <v>75685</v>
      </c>
      <c r="F98" s="31">
        <v>0</v>
      </c>
      <c r="G98" s="31">
        <v>0</v>
      </c>
      <c r="H98" s="31">
        <v>597168</v>
      </c>
      <c r="I98" s="31">
        <v>1213212.98</v>
      </c>
      <c r="J98" s="11">
        <f t="shared" si="18"/>
        <v>310416.02</v>
      </c>
      <c r="K98" s="11">
        <f t="shared" si="42"/>
        <v>1713421.02</v>
      </c>
      <c r="L98" s="48">
        <f>F98/D98</f>
        <v>0</v>
      </c>
      <c r="M98" s="48">
        <f t="shared" si="38"/>
        <v>0</v>
      </c>
      <c r="N98" s="15"/>
      <c r="O98" s="15"/>
      <c r="P98" s="28"/>
      <c r="Q98" s="28"/>
      <c r="R98" s="28"/>
      <c r="S98" s="28"/>
      <c r="T98" s="28"/>
      <c r="U98" s="28"/>
      <c r="V98" s="28"/>
      <c r="W98" s="28"/>
      <c r="X98" s="28"/>
      <c r="Y98" s="28"/>
      <c r="Z98" s="28"/>
    </row>
    <row r="99" spans="1:26" customFormat="1" x14ac:dyDescent="0.3">
      <c r="A99" s="19" t="s">
        <v>60</v>
      </c>
      <c r="B99" s="31">
        <v>3041472</v>
      </c>
      <c r="C99" s="31">
        <v>3465572</v>
      </c>
      <c r="D99" s="31">
        <v>2249254</v>
      </c>
      <c r="E99" s="31">
        <v>268476.90999999997</v>
      </c>
      <c r="F99" s="31">
        <v>0</v>
      </c>
      <c r="G99" s="31">
        <v>0</v>
      </c>
      <c r="H99" s="31">
        <v>714300</v>
      </c>
      <c r="I99" s="31">
        <v>1542220.27</v>
      </c>
      <c r="J99" s="11">
        <f t="shared" si="18"/>
        <v>-275743.17999999993</v>
      </c>
      <c r="K99" s="11">
        <f t="shared" si="42"/>
        <v>940574.81999999983</v>
      </c>
      <c r="L99" s="48">
        <f>F99/D99</f>
        <v>0</v>
      </c>
      <c r="M99" s="48">
        <f t="shared" si="38"/>
        <v>0</v>
      </c>
      <c r="N99" s="15"/>
      <c r="O99" s="15"/>
      <c r="P99" s="28"/>
      <c r="Q99" s="28"/>
      <c r="R99" s="28"/>
      <c r="S99" s="28"/>
      <c r="T99" s="28"/>
      <c r="U99" s="28"/>
      <c r="V99" s="28"/>
      <c r="W99" s="28"/>
      <c r="X99" s="28"/>
      <c r="Y99" s="28"/>
      <c r="Z99" s="28"/>
    </row>
    <row r="100" spans="1:26" s="24" customFormat="1" x14ac:dyDescent="0.3">
      <c r="A100" s="39" t="s">
        <v>104</v>
      </c>
      <c r="B100" s="31">
        <v>0</v>
      </c>
      <c r="C100" s="31">
        <v>15729</v>
      </c>
      <c r="D100" s="31">
        <v>15729</v>
      </c>
      <c r="E100" s="31">
        <v>0</v>
      </c>
      <c r="F100" s="31">
        <v>0</v>
      </c>
      <c r="G100" s="31">
        <v>0</v>
      </c>
      <c r="H100" s="31">
        <v>0</v>
      </c>
      <c r="I100" s="31">
        <v>15729</v>
      </c>
      <c r="J100" s="11">
        <f t="shared" si="18"/>
        <v>0</v>
      </c>
      <c r="K100" s="11">
        <f t="shared" si="42"/>
        <v>0</v>
      </c>
      <c r="L100" s="48">
        <v>0</v>
      </c>
      <c r="M100" s="48">
        <f t="shared" ref="M100:M101" si="43">F100/C100</f>
        <v>0</v>
      </c>
      <c r="N100" s="15"/>
      <c r="O100" s="15"/>
      <c r="P100" s="28"/>
      <c r="Q100" s="28"/>
      <c r="R100" s="28"/>
      <c r="S100" s="28"/>
      <c r="T100" s="28"/>
      <c r="U100" s="28"/>
      <c r="V100" s="28"/>
      <c r="W100" s="28"/>
      <c r="X100" s="28"/>
      <c r="Y100" s="28"/>
      <c r="Z100" s="28"/>
    </row>
    <row r="101" spans="1:26" s="24" customFormat="1" ht="19.8" customHeight="1" x14ac:dyDescent="0.3">
      <c r="A101" s="39" t="s">
        <v>105</v>
      </c>
      <c r="B101" s="31">
        <v>0</v>
      </c>
      <c r="C101" s="31">
        <v>41195</v>
      </c>
      <c r="D101" s="31">
        <v>41195</v>
      </c>
      <c r="E101" s="31">
        <v>41195</v>
      </c>
      <c r="F101" s="31">
        <v>0</v>
      </c>
      <c r="G101" s="31">
        <v>0</v>
      </c>
      <c r="H101" s="31">
        <v>0</v>
      </c>
      <c r="I101" s="31">
        <v>41195</v>
      </c>
      <c r="J101" s="11">
        <f t="shared" si="18"/>
        <v>-41195</v>
      </c>
      <c r="K101" s="11">
        <f t="shared" si="42"/>
        <v>-41195</v>
      </c>
      <c r="L101" s="48">
        <f t="shared" ref="L101" si="44">F101/D101</f>
        <v>0</v>
      </c>
      <c r="M101" s="48">
        <f t="shared" si="43"/>
        <v>0</v>
      </c>
      <c r="N101" s="15"/>
      <c r="O101" s="15"/>
      <c r="P101" s="28"/>
      <c r="Q101" s="28"/>
      <c r="R101" s="28"/>
      <c r="S101" s="28"/>
      <c r="T101" s="28"/>
      <c r="U101" s="28"/>
      <c r="V101" s="28"/>
      <c r="W101" s="28"/>
      <c r="X101" s="28"/>
      <c r="Y101" s="28"/>
      <c r="Z101" s="28"/>
    </row>
    <row r="102" spans="1:26" x14ac:dyDescent="0.3">
      <c r="A102" s="16" t="s">
        <v>31</v>
      </c>
      <c r="B102" s="12">
        <f>SUM(B103:B103)</f>
        <v>3894059</v>
      </c>
      <c r="C102" s="12">
        <f t="shared" ref="C102:K102" si="45">SUM(C103:C103)</f>
        <v>3726059</v>
      </c>
      <c r="D102" s="12">
        <f t="shared" si="45"/>
        <v>2469258</v>
      </c>
      <c r="E102" s="12">
        <f t="shared" si="45"/>
        <v>0</v>
      </c>
      <c r="F102" s="12">
        <f t="shared" si="45"/>
        <v>0</v>
      </c>
      <c r="G102" s="12">
        <f t="shared" si="45"/>
        <v>0</v>
      </c>
      <c r="H102" s="12">
        <f t="shared" si="45"/>
        <v>884700</v>
      </c>
      <c r="I102" s="12">
        <f t="shared" si="45"/>
        <v>0</v>
      </c>
      <c r="J102" s="12">
        <f t="shared" si="45"/>
        <v>1584558</v>
      </c>
      <c r="K102" s="12">
        <f t="shared" si="45"/>
        <v>2841359</v>
      </c>
      <c r="L102" s="46">
        <f>F102/D102</f>
        <v>0</v>
      </c>
      <c r="M102" s="46">
        <f>F102/C102</f>
        <v>0</v>
      </c>
    </row>
    <row r="103" spans="1:26" x14ac:dyDescent="0.3">
      <c r="A103" s="19" t="s">
        <v>96</v>
      </c>
      <c r="B103" s="31">
        <v>3894059</v>
      </c>
      <c r="C103" s="31">
        <v>3726059</v>
      </c>
      <c r="D103" s="31">
        <v>2469258</v>
      </c>
      <c r="E103" s="31">
        <v>0</v>
      </c>
      <c r="F103" s="31">
        <v>0</v>
      </c>
      <c r="G103" s="31">
        <v>0</v>
      </c>
      <c r="H103" s="31">
        <v>884700</v>
      </c>
      <c r="I103" s="31">
        <v>0</v>
      </c>
      <c r="J103" s="11">
        <f t="shared" si="18"/>
        <v>1584558</v>
      </c>
      <c r="K103" s="11">
        <f>C103-E103-H103-I103</f>
        <v>2841359</v>
      </c>
      <c r="L103" s="49">
        <f>F103/D103</f>
        <v>0</v>
      </c>
      <c r="M103" s="49">
        <f>F103/C103</f>
        <v>0</v>
      </c>
    </row>
    <row r="104" spans="1:26" x14ac:dyDescent="0.3">
      <c r="A104" s="16" t="s">
        <v>34</v>
      </c>
      <c r="B104" s="12">
        <f>B105</f>
        <v>800000</v>
      </c>
      <c r="C104" s="12">
        <f t="shared" ref="C104:K104" si="46">C105</f>
        <v>800000</v>
      </c>
      <c r="D104" s="12">
        <f t="shared" si="46"/>
        <v>0</v>
      </c>
      <c r="E104" s="12">
        <f t="shared" si="46"/>
        <v>0</v>
      </c>
      <c r="F104" s="12">
        <f t="shared" si="46"/>
        <v>0</v>
      </c>
      <c r="G104" s="12">
        <f t="shared" si="46"/>
        <v>0</v>
      </c>
      <c r="H104" s="12">
        <f t="shared" si="46"/>
        <v>240000</v>
      </c>
      <c r="I104" s="12">
        <f t="shared" si="46"/>
        <v>0</v>
      </c>
      <c r="J104" s="12">
        <f t="shared" si="46"/>
        <v>-240000</v>
      </c>
      <c r="K104" s="12">
        <f t="shared" si="46"/>
        <v>560000</v>
      </c>
      <c r="L104" s="46">
        <v>0</v>
      </c>
      <c r="M104" s="46">
        <v>0</v>
      </c>
    </row>
    <row r="105" spans="1:26" x14ac:dyDescent="0.3">
      <c r="A105" s="19" t="s">
        <v>97</v>
      </c>
      <c r="B105" s="31">
        <v>800000</v>
      </c>
      <c r="C105" s="31">
        <v>800000</v>
      </c>
      <c r="D105" s="31">
        <v>0</v>
      </c>
      <c r="E105" s="31">
        <v>0</v>
      </c>
      <c r="F105" s="31">
        <v>0</v>
      </c>
      <c r="G105" s="31">
        <v>0</v>
      </c>
      <c r="H105" s="31">
        <v>240000</v>
      </c>
      <c r="I105" s="31">
        <v>0</v>
      </c>
      <c r="J105" s="11">
        <f t="shared" si="18"/>
        <v>-240000</v>
      </c>
      <c r="K105" s="11">
        <f>C105-E105-H105-I105</f>
        <v>560000</v>
      </c>
      <c r="L105" s="50">
        <v>0</v>
      </c>
      <c r="M105" s="50">
        <v>0</v>
      </c>
    </row>
    <row r="106" spans="1:26" x14ac:dyDescent="0.3">
      <c r="A106" s="16" t="s">
        <v>32</v>
      </c>
      <c r="B106" s="12">
        <f>SUM(B107:B109)</f>
        <v>1227625</v>
      </c>
      <c r="C106" s="12">
        <f t="shared" ref="C106:K106" si="47">SUM(C107:C109)</f>
        <v>999421</v>
      </c>
      <c r="D106" s="12">
        <f t="shared" si="47"/>
        <v>829421</v>
      </c>
      <c r="E106" s="12">
        <f t="shared" si="47"/>
        <v>1070</v>
      </c>
      <c r="F106" s="12">
        <f t="shared" si="47"/>
        <v>0</v>
      </c>
      <c r="G106" s="12">
        <f t="shared" si="47"/>
        <v>0</v>
      </c>
      <c r="H106" s="12">
        <f t="shared" si="47"/>
        <v>306000</v>
      </c>
      <c r="I106" s="12">
        <f t="shared" si="47"/>
        <v>3570</v>
      </c>
      <c r="J106" s="12">
        <f t="shared" si="47"/>
        <v>518781</v>
      </c>
      <c r="K106" s="12">
        <f t="shared" si="47"/>
        <v>688781</v>
      </c>
      <c r="L106" s="46">
        <f t="shared" si="40"/>
        <v>0</v>
      </c>
      <c r="M106" s="46">
        <f>F106/C106</f>
        <v>0</v>
      </c>
    </row>
    <row r="107" spans="1:26" x14ac:dyDescent="0.3">
      <c r="A107" s="19" t="s">
        <v>88</v>
      </c>
      <c r="B107" s="31">
        <v>1107625</v>
      </c>
      <c r="C107" s="31">
        <v>876921</v>
      </c>
      <c r="D107" s="31">
        <v>826921</v>
      </c>
      <c r="E107" s="31">
        <v>1070</v>
      </c>
      <c r="F107" s="31">
        <v>0</v>
      </c>
      <c r="G107" s="31">
        <v>0</v>
      </c>
      <c r="H107" s="31">
        <v>270000</v>
      </c>
      <c r="I107" s="31">
        <v>1070</v>
      </c>
      <c r="J107" s="11">
        <f t="shared" si="18"/>
        <v>554781</v>
      </c>
      <c r="K107" s="11">
        <f>C107-E107-H107-I107</f>
        <v>604781</v>
      </c>
      <c r="L107" s="48">
        <f>F107/D107</f>
        <v>0</v>
      </c>
      <c r="M107" s="48">
        <f>F107/C107</f>
        <v>0</v>
      </c>
    </row>
    <row r="108" spans="1:26" x14ac:dyDescent="0.3">
      <c r="A108" s="19" t="s">
        <v>98</v>
      </c>
      <c r="B108" s="31">
        <v>120000</v>
      </c>
      <c r="C108" s="31">
        <v>120000</v>
      </c>
      <c r="D108" s="31">
        <v>0</v>
      </c>
      <c r="E108" s="31">
        <v>0</v>
      </c>
      <c r="F108" s="31">
        <v>0</v>
      </c>
      <c r="G108" s="31">
        <v>0</v>
      </c>
      <c r="H108" s="31">
        <v>36000</v>
      </c>
      <c r="I108" s="31">
        <v>0</v>
      </c>
      <c r="J108" s="11">
        <f t="shared" si="18"/>
        <v>-36000</v>
      </c>
      <c r="K108" s="11">
        <f t="shared" ref="K108:K111" si="48">C108-E108-H108-I108</f>
        <v>84000</v>
      </c>
      <c r="L108" s="48">
        <v>0</v>
      </c>
      <c r="M108" s="48">
        <f t="shared" ref="M108:M109" si="49">F108/C108</f>
        <v>0</v>
      </c>
    </row>
    <row r="109" spans="1:26" x14ac:dyDescent="0.3">
      <c r="A109" s="19" t="s">
        <v>106</v>
      </c>
      <c r="B109" s="31">
        <v>0</v>
      </c>
      <c r="C109" s="31">
        <v>2500</v>
      </c>
      <c r="D109" s="31">
        <v>2500</v>
      </c>
      <c r="E109" s="31">
        <v>0</v>
      </c>
      <c r="F109" s="31">
        <v>0</v>
      </c>
      <c r="G109" s="31">
        <v>0</v>
      </c>
      <c r="H109" s="31">
        <v>0</v>
      </c>
      <c r="I109" s="31">
        <v>2500</v>
      </c>
      <c r="J109" s="11">
        <f t="shared" si="18"/>
        <v>0</v>
      </c>
      <c r="K109" s="11">
        <f t="shared" si="48"/>
        <v>0</v>
      </c>
      <c r="L109" s="48">
        <v>0</v>
      </c>
      <c r="M109" s="48">
        <f t="shared" si="49"/>
        <v>0</v>
      </c>
    </row>
    <row r="110" spans="1:26" x14ac:dyDescent="0.3">
      <c r="A110" s="16" t="s">
        <v>35</v>
      </c>
      <c r="B110" s="12">
        <f>SUM(B111:B111)</f>
        <v>744000</v>
      </c>
      <c r="C110" s="12">
        <f t="shared" ref="C110:K110" si="50">SUM(C111:C111)</f>
        <v>744000</v>
      </c>
      <c r="D110" s="12">
        <f t="shared" si="50"/>
        <v>0</v>
      </c>
      <c r="E110" s="12">
        <f t="shared" si="50"/>
        <v>0</v>
      </c>
      <c r="F110" s="12">
        <f t="shared" si="50"/>
        <v>0</v>
      </c>
      <c r="G110" s="12">
        <f t="shared" si="50"/>
        <v>0</v>
      </c>
      <c r="H110" s="12">
        <f t="shared" si="50"/>
        <v>0</v>
      </c>
      <c r="I110" s="12">
        <f t="shared" si="50"/>
        <v>0</v>
      </c>
      <c r="J110" s="12">
        <f t="shared" si="50"/>
        <v>0</v>
      </c>
      <c r="K110" s="12">
        <f t="shared" si="50"/>
        <v>744000</v>
      </c>
      <c r="L110" s="46">
        <v>0</v>
      </c>
      <c r="M110" s="46">
        <f>F110/C110</f>
        <v>0</v>
      </c>
    </row>
    <row r="111" spans="1:26" x14ac:dyDescent="0.3">
      <c r="A111" s="42" t="s">
        <v>99</v>
      </c>
      <c r="B111" s="43">
        <v>744000</v>
      </c>
      <c r="C111" s="43">
        <v>744000</v>
      </c>
      <c r="D111" s="33">
        <v>0</v>
      </c>
      <c r="E111" s="43">
        <v>0</v>
      </c>
      <c r="F111" s="43">
        <v>0</v>
      </c>
      <c r="G111" s="43">
        <v>0</v>
      </c>
      <c r="H111" s="43">
        <v>0</v>
      </c>
      <c r="I111" s="43">
        <v>0</v>
      </c>
      <c r="J111" s="30">
        <f t="shared" si="18"/>
        <v>0</v>
      </c>
      <c r="K111" s="53">
        <f t="shared" si="48"/>
        <v>744000</v>
      </c>
      <c r="L111" s="50">
        <v>0</v>
      </c>
      <c r="M111" s="50">
        <f>F111/C111</f>
        <v>0</v>
      </c>
    </row>
  </sheetData>
  <mergeCells count="4">
    <mergeCell ref="A3:M3"/>
    <mergeCell ref="A1:M1"/>
    <mergeCell ref="C5:C6"/>
    <mergeCell ref="A2:M2"/>
  </mergeCells>
  <pageMargins left="0.23622047244094491" right="0.23622047244094491" top="0.74803149606299213" bottom="0.74803149606299213" header="0.31496062992125984" footer="0.31496062992125984"/>
  <pageSetup paperSize="5" scale="8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EJEC </vt:lpstr>
      <vt:lpstr>'EJEC '!Títulos_a_imprimir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 Franco</dc:creator>
  <cp:lastModifiedBy>Olga Olivares</cp:lastModifiedBy>
  <cp:lastPrinted>2021-06-17T16:48:14Z</cp:lastPrinted>
  <dcterms:created xsi:type="dcterms:W3CDTF">2019-08-06T21:48:30Z</dcterms:created>
  <dcterms:modified xsi:type="dcterms:W3CDTF">2021-06-17T16:48:43Z</dcterms:modified>
</cp:coreProperties>
</file>