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 defaultThemeVersion="124226"/>
  <xr:revisionPtr revIDLastSave="0" documentId="13_ncr:1_{CB751616-2E4C-482F-BA2D-8BCCBB098BBF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Total" sheetId="1" r:id="rId1"/>
  </sheets>
  <definedNames>
    <definedName name="_xlnm.Print_Area" localSheetId="0">Total!$A$1:$M$22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6" i="1" l="1"/>
  <c r="I6" i="1"/>
  <c r="G6" i="1"/>
  <c r="E7" i="1" l="1"/>
  <c r="E6" i="1"/>
  <c r="C6" i="1"/>
  <c r="C7" i="1" l="1"/>
  <c r="K5" i="1" l="1"/>
  <c r="I5" i="1"/>
  <c r="G5" i="1"/>
  <c r="E5" i="1"/>
  <c r="G23" i="1" l="1"/>
  <c r="G24" i="1" s="1"/>
  <c r="G26" i="1" s="1"/>
  <c r="C5" i="1" l="1"/>
  <c r="N7" i="1" l="1"/>
  <c r="I11" i="1" l="1"/>
  <c r="I4" i="1" s="1"/>
  <c r="E20" i="1" s="1"/>
  <c r="G11" i="1"/>
  <c r="G4" i="1" s="1"/>
  <c r="C20" i="1" s="1"/>
  <c r="K11" i="1" l="1"/>
  <c r="K4" i="1" s="1"/>
  <c r="G20" i="1" s="1"/>
  <c r="E11" i="1"/>
  <c r="E4" i="1" s="1"/>
  <c r="B20" i="1" s="1"/>
  <c r="D20" i="1" s="1"/>
  <c r="C11" i="1"/>
  <c r="C4" i="1" s="1"/>
  <c r="H20" i="1" l="1"/>
  <c r="F20" i="1"/>
  <c r="L8" i="1"/>
  <c r="L12" i="1"/>
  <c r="L7" i="1"/>
  <c r="L10" i="1"/>
  <c r="L9" i="1"/>
  <c r="L6" i="1"/>
  <c r="H23" i="1"/>
  <c r="P7" i="1"/>
  <c r="O9" i="1" l="1"/>
  <c r="O13" i="1" l="1"/>
  <c r="O8" i="1" l="1"/>
  <c r="R4" i="1" l="1"/>
  <c r="N4" i="1" l="1"/>
  <c r="N6" i="1" s="1"/>
  <c r="S4" i="1" l="1"/>
  <c r="D14" i="1" l="1"/>
  <c r="Q4" i="1"/>
  <c r="L13" i="1" l="1"/>
  <c r="F8" i="1"/>
  <c r="H8" i="1"/>
  <c r="L14" i="1"/>
  <c r="J14" i="1"/>
  <c r="H14" i="1"/>
  <c r="F14" i="1"/>
  <c r="H12" i="1"/>
  <c r="N11" i="1"/>
  <c r="F10" i="1"/>
  <c r="H6" i="1"/>
  <c r="J10" i="1"/>
  <c r="J13" i="1"/>
  <c r="F9" i="1"/>
  <c r="H13" i="1"/>
  <c r="J8" i="1"/>
  <c r="F13" i="1"/>
  <c r="J9" i="1"/>
  <c r="P4" i="1"/>
  <c r="Q5" i="1" s="1"/>
  <c r="J12" i="1"/>
  <c r="F12" i="1"/>
  <c r="H9" i="1"/>
  <c r="H10" i="1"/>
  <c r="N12" i="1"/>
  <c r="F6" i="1"/>
  <c r="F7" i="1"/>
  <c r="H7" i="1"/>
  <c r="J7" i="1"/>
  <c r="J6" i="1"/>
  <c r="N13" i="1"/>
  <c r="P8" i="1"/>
  <c r="D13" i="1"/>
  <c r="O4" i="1"/>
  <c r="D12" i="1"/>
  <c r="D10" i="1"/>
  <c r="D7" i="1"/>
  <c r="D8" i="1"/>
  <c r="D6" i="1"/>
  <c r="D9" i="1"/>
  <c r="L5" i="1" l="1"/>
  <c r="D11" i="1"/>
  <c r="H11" i="1"/>
  <c r="L11" i="1"/>
  <c r="J11" i="1"/>
  <c r="F5" i="1"/>
  <c r="S5" i="1"/>
  <c r="F11" i="1"/>
  <c r="R5" i="1"/>
  <c r="J5" i="1"/>
  <c r="H5" i="1"/>
  <c r="D5" i="1"/>
  <c r="F4" i="1" l="1"/>
  <c r="L4" i="1"/>
  <c r="J4" i="1"/>
  <c r="H4" i="1"/>
  <c r="D4" i="1"/>
</calcChain>
</file>

<file path=xl/sharedStrings.xml><?xml version="1.0" encoding="utf-8"?>
<sst xmlns="http://schemas.openxmlformats.org/spreadsheetml/2006/main" count="58" uniqueCount="45">
  <si>
    <t>AUTORIDAD DE PASAPORTES DE PANAMA</t>
  </si>
  <si>
    <t>GASTO</t>
  </si>
  <si>
    <t>PRESUPUESTO LEY</t>
  </si>
  <si>
    <t>PRESUPUESTO MODIFICADO</t>
  </si>
  <si>
    <t>COMPROMETIDO</t>
  </si>
  <si>
    <t>JUSTIFICACIÓN</t>
  </si>
  <si>
    <t xml:space="preserve">TOTAL PRESUPUESTO </t>
  </si>
  <si>
    <t>Gastos de Funcionamiento</t>
  </si>
  <si>
    <t>Servicios Personales</t>
  </si>
  <si>
    <t>Personal Fijo, XIII Mes, Cuota Patronal, Sobresueldos y Otros.</t>
  </si>
  <si>
    <t>Servicios No Personales</t>
  </si>
  <si>
    <t>Materiales y Suministros</t>
  </si>
  <si>
    <t>Adquisición de Útiles de Oficina, Papelería, Combustibles y Otros.</t>
  </si>
  <si>
    <t>Maquinaria y Equipo</t>
  </si>
  <si>
    <t>Adquisición de Equipos y Maquinarias (Informáticos, Transporte, Mobiliarios y Equipos de Oficinas.</t>
  </si>
  <si>
    <t>Transferencias Corrientes</t>
  </si>
  <si>
    <t>Proyectos de Inversión</t>
  </si>
  <si>
    <t>Adquisición de Libretas de Pasaportes Electrónicos</t>
  </si>
  <si>
    <t>DEVENGADO</t>
  </si>
  <si>
    <t>PAGADO</t>
  </si>
  <si>
    <t>Digitalización de Expedientes de Usuarios, Centro de Data Center.</t>
  </si>
  <si>
    <t xml:space="preserve">Alquileres, Servicios Básicos (Agua, Correo, Luz, Telecomunicaciones),   Publicidad, Viáticos, Mantenimientos. </t>
  </si>
  <si>
    <t>Nota:</t>
  </si>
  <si>
    <t>Inversión</t>
  </si>
  <si>
    <t>Funcionamiento</t>
  </si>
  <si>
    <t xml:space="preserve"> LEY</t>
  </si>
  <si>
    <t xml:space="preserve"> MODIFICADO</t>
  </si>
  <si>
    <t>Situación de Crédito de la Partida</t>
  </si>
  <si>
    <t>GRÁFICO</t>
  </si>
  <si>
    <t>Depto. De Presupuesto y Estadística</t>
  </si>
  <si>
    <t xml:space="preserve">DESCRIPCIÓN  DEL GASTO </t>
  </si>
  <si>
    <t>Capacitaciones Y Fiscalización de la Contraloría General de la República.</t>
  </si>
  <si>
    <t xml:space="preserve">    </t>
  </si>
  <si>
    <t>pagado</t>
  </si>
  <si>
    <t>pendiente de pago</t>
  </si>
  <si>
    <t>Inversion Financiera</t>
  </si>
  <si>
    <t>Soporte y Mantenimiento de los equipos utilizados para el trámite de pasaportes.</t>
  </si>
  <si>
    <t>Para la Vigencia Fiscal 2020, el rubro de Maquinaria y equipo no cuenta con presupuesto ley aprobado.</t>
  </si>
  <si>
    <t>Preparado Por: Linda Villarreal</t>
  </si>
  <si>
    <t>EJECUCIÓN DE PRESUPUESTO AL MES DE FEBRERO 2020 / SISTEMA SAP (ISTMO)</t>
  </si>
  <si>
    <t>Al mes de febrero  se refleja un comprometido en  servicios personales por la suma de B/.303,171.33, sin embargo se muestra un  pagado por la suma de B/.111,691.14, por lo que existe una diferencia de B/. 191,480.19, lo que representa a un 3.82% de ejecución presupuestaria no reflejada como pagado en el informe emitido del sistema SAP. (Istmo).</t>
  </si>
  <si>
    <t>%</t>
  </si>
  <si>
    <t>EJECUCION  COMPROMETIDO</t>
  </si>
  <si>
    <t>EJECUCION  DEVENGADO</t>
  </si>
  <si>
    <t>EJECUCION PAGADO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</si>
</sst>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B/.&quot;#,##0"/>
    <numFmt numFmtId="165" formatCode="&quot;B/.&quot;#,##0.00"/>
  </numFmts>
  <fonts count="3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u val="double"/>
      <sz val="12"/>
      <color theme="1"/>
      <name val="Century Gothic"/>
      <family val="2"/>
    </font>
    <font>
      <sz val="10"/>
      <color theme="1"/>
      <name val="Century Gothic"/>
      <family val="2"/>
    </font>
    <font>
      <b/>
      <sz val="11.5"/>
      <color theme="0"/>
      <name val="Century Gothic"/>
      <family val="2"/>
    </font>
    <font>
      <b/>
      <sz val="12"/>
      <color rgb="FF000000"/>
      <name val="Century Gothic"/>
      <family val="2"/>
    </font>
    <font>
      <sz val="12"/>
      <name val="Century Gothic"/>
      <family val="2"/>
    </font>
    <font>
      <b/>
      <sz val="12"/>
      <name val="Century Gothic"/>
      <family val="2"/>
    </font>
    <font>
      <b/>
      <sz val="11"/>
      <color theme="0"/>
      <name val="Century Gothic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entury Gothic"/>
      <family val="2"/>
    </font>
    <font>
      <sz val="10"/>
      <color theme="0"/>
      <name val="Calibri"/>
      <family val="2"/>
      <scheme val="minor"/>
    </font>
    <font>
      <b/>
      <sz val="8"/>
      <color theme="0"/>
      <name val="Arial Unicode MS"/>
      <family val="2"/>
    </font>
    <font>
      <b/>
      <u val="double"/>
      <sz val="12"/>
      <color theme="0"/>
      <name val="Arial Unicode MS"/>
      <family val="2"/>
    </font>
    <font>
      <sz val="12"/>
      <color rgb="FFFF0000"/>
      <name val="Century Gothic"/>
      <family val="2"/>
    </font>
    <font>
      <b/>
      <sz val="12"/>
      <color rgb="FFFF0000"/>
      <name val="Century Gothic"/>
      <family val="2"/>
    </font>
    <font>
      <sz val="10"/>
      <color rgb="FFFF0000"/>
      <name val="Century Gothic"/>
      <family val="2"/>
    </font>
    <font>
      <b/>
      <sz val="10"/>
      <color rgb="FFFF0000"/>
      <name val="Century Gothic"/>
      <family val="2"/>
    </font>
    <font>
      <sz val="10"/>
      <color rgb="FFFF0000"/>
      <name val="Arial Unicode MS"/>
      <family val="2"/>
    </font>
    <font>
      <sz val="11"/>
      <name val="Arial Unicode MS"/>
      <family val="2"/>
    </font>
    <font>
      <sz val="11"/>
      <name val="Calibri"/>
      <family val="2"/>
      <scheme val="minor"/>
    </font>
    <font>
      <sz val="11"/>
      <name val="Century Gothic"/>
      <family val="2"/>
    </font>
    <font>
      <i/>
      <sz val="12"/>
      <name val="Century Gothic"/>
      <family val="2"/>
    </font>
    <font>
      <b/>
      <sz val="12"/>
      <color theme="0"/>
      <name val="Century Gothic"/>
      <family val="2"/>
    </font>
    <font>
      <i/>
      <sz val="12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52">
    <xf numFmtId="0" fontId="0" fillId="0" borderId="0" xfId="0"/>
    <xf numFmtId="0" fontId="1" fillId="0" borderId="0" xfId="0" applyFont="1"/>
    <xf numFmtId="0" fontId="0" fillId="0" borderId="0" xfId="0" applyFill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/>
    <xf numFmtId="0" fontId="2" fillId="0" borderId="0" xfId="0" applyFont="1"/>
    <xf numFmtId="0" fontId="2" fillId="0" borderId="0" xfId="0" applyFont="1" applyFill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vertical="center"/>
    </xf>
    <xf numFmtId="0" fontId="5" fillId="0" borderId="0" xfId="0" applyFont="1"/>
    <xf numFmtId="3" fontId="5" fillId="0" borderId="0" xfId="0" applyNumberFormat="1" applyFont="1"/>
    <xf numFmtId="10" fontId="5" fillId="0" borderId="0" xfId="0" applyNumberFormat="1" applyFont="1"/>
    <xf numFmtId="10" fontId="7" fillId="0" borderId="11" xfId="0" applyNumberFormat="1" applyFont="1" applyFill="1" applyBorder="1" applyAlignment="1">
      <alignment horizontal="center" vertical="center"/>
    </xf>
    <xf numFmtId="10" fontId="6" fillId="0" borderId="2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10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/>
    </xf>
    <xf numFmtId="0" fontId="13" fillId="4" borderId="1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vertical="center"/>
    </xf>
    <xf numFmtId="43" fontId="5" fillId="0" borderId="0" xfId="1" applyFont="1"/>
    <xf numFmtId="43" fontId="7" fillId="0" borderId="11" xfId="1" applyFont="1" applyFill="1" applyBorder="1" applyAlignment="1">
      <alignment horizontal="center" vertical="center"/>
    </xf>
    <xf numFmtId="43" fontId="6" fillId="0" borderId="2" xfId="1" applyFont="1" applyFill="1" applyBorder="1" applyAlignment="1">
      <alignment horizontal="center" vertical="center"/>
    </xf>
    <xf numFmtId="43" fontId="5" fillId="0" borderId="1" xfId="1" applyFont="1" applyFill="1" applyBorder="1" applyAlignment="1">
      <alignment horizontal="center" vertical="center"/>
    </xf>
    <xf numFmtId="43" fontId="5" fillId="0" borderId="2" xfId="1" applyFont="1" applyFill="1" applyBorder="1" applyAlignment="1">
      <alignment horizontal="center" vertical="center"/>
    </xf>
    <xf numFmtId="43" fontId="5" fillId="0" borderId="8" xfId="1" applyFont="1" applyFill="1" applyBorder="1" applyAlignment="1">
      <alignment horizontal="center" vertical="center"/>
    </xf>
    <xf numFmtId="43" fontId="5" fillId="2" borderId="0" xfId="1" applyFont="1" applyFill="1" applyBorder="1" applyAlignment="1">
      <alignment horizontal="center" vertical="center"/>
    </xf>
    <xf numFmtId="43" fontId="7" fillId="0" borderId="3" xfId="1" applyFont="1" applyFill="1" applyBorder="1" applyAlignment="1">
      <alignment horizontal="center" vertical="center"/>
    </xf>
    <xf numFmtId="43" fontId="6" fillId="0" borderId="1" xfId="1" applyFont="1" applyFill="1" applyBorder="1" applyAlignment="1">
      <alignment horizontal="center" vertical="center"/>
    </xf>
    <xf numFmtId="10" fontId="5" fillId="0" borderId="0" xfId="2" applyNumberFormat="1" applyFont="1"/>
    <xf numFmtId="10" fontId="7" fillId="0" borderId="11" xfId="2" applyNumberFormat="1" applyFont="1" applyFill="1" applyBorder="1" applyAlignment="1">
      <alignment horizontal="center" vertical="center"/>
    </xf>
    <xf numFmtId="10" fontId="6" fillId="0" borderId="2" xfId="2" applyNumberFormat="1" applyFont="1" applyFill="1" applyBorder="1" applyAlignment="1">
      <alignment horizontal="center" vertical="center"/>
    </xf>
    <xf numFmtId="10" fontId="5" fillId="0" borderId="1" xfId="2" applyNumberFormat="1" applyFont="1" applyFill="1" applyBorder="1" applyAlignment="1">
      <alignment horizontal="center" vertical="center"/>
    </xf>
    <xf numFmtId="10" fontId="6" fillId="0" borderId="1" xfId="2" applyNumberFormat="1" applyFont="1" applyFill="1" applyBorder="1" applyAlignment="1">
      <alignment horizontal="center" vertical="center"/>
    </xf>
    <xf numFmtId="10" fontId="5" fillId="2" borderId="0" xfId="2" applyNumberFormat="1" applyFont="1" applyFill="1" applyBorder="1" applyAlignment="1">
      <alignment horizontal="center" vertical="center"/>
    </xf>
    <xf numFmtId="10" fontId="5" fillId="0" borderId="8" xfId="2" applyNumberFormat="1" applyFont="1" applyFill="1" applyBorder="1" applyAlignment="1">
      <alignment horizontal="center" vertical="center"/>
    </xf>
    <xf numFmtId="0" fontId="15" fillId="2" borderId="0" xfId="0" applyFont="1" applyFill="1" applyBorder="1"/>
    <xf numFmtId="43" fontId="15" fillId="2" borderId="0" xfId="0" applyNumberFormat="1" applyFont="1" applyFill="1" applyBorder="1"/>
    <xf numFmtId="3" fontId="15" fillId="2" borderId="0" xfId="0" applyNumberFormat="1" applyFont="1" applyFill="1" applyBorder="1"/>
    <xf numFmtId="10" fontId="15" fillId="2" borderId="0" xfId="2" applyNumberFormat="1" applyFont="1" applyFill="1" applyBorder="1"/>
    <xf numFmtId="43" fontId="15" fillId="2" borderId="0" xfId="1" applyFont="1" applyFill="1" applyBorder="1"/>
    <xf numFmtId="0" fontId="15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4" fontId="15" fillId="0" borderId="0" xfId="0" applyNumberFormat="1" applyFont="1" applyBorder="1"/>
    <xf numFmtId="4" fontId="17" fillId="0" borderId="0" xfId="0" applyNumberFormat="1" applyFont="1" applyBorder="1"/>
    <xf numFmtId="3" fontId="18" fillId="2" borderId="0" xfId="0" applyNumberFormat="1" applyFont="1" applyFill="1" applyBorder="1" applyAlignment="1">
      <alignment horizontal="center" vertical="center" wrapText="1"/>
    </xf>
    <xf numFmtId="4" fontId="15" fillId="0" borderId="0" xfId="0" applyNumberFormat="1" applyFont="1" applyFill="1" applyBorder="1"/>
    <xf numFmtId="164" fontId="19" fillId="2" borderId="0" xfId="0" applyNumberFormat="1" applyFont="1" applyFill="1" applyBorder="1" applyAlignment="1">
      <alignment horizontal="center" vertical="center"/>
    </xf>
    <xf numFmtId="10" fontId="15" fillId="2" borderId="0" xfId="0" applyNumberFormat="1" applyFont="1" applyFill="1" applyBorder="1"/>
    <xf numFmtId="10" fontId="15" fillId="0" borderId="0" xfId="0" applyNumberFormat="1" applyFont="1" applyFill="1" applyBorder="1" applyAlignment="1">
      <alignment vertical="center"/>
    </xf>
    <xf numFmtId="10" fontId="15" fillId="0" borderId="0" xfId="0" applyNumberFormat="1" applyFont="1" applyFill="1" applyBorder="1"/>
    <xf numFmtId="0" fontId="20" fillId="0" borderId="0" xfId="0" applyFont="1"/>
    <xf numFmtId="43" fontId="20" fillId="0" borderId="0" xfId="1" applyFont="1"/>
    <xf numFmtId="10" fontId="20" fillId="0" borderId="0" xfId="0" applyNumberFormat="1" applyFont="1"/>
    <xf numFmtId="3" fontId="20" fillId="0" borderId="0" xfId="0" applyNumberFormat="1" applyFont="1"/>
    <xf numFmtId="4" fontId="2" fillId="0" borderId="0" xfId="0" applyNumberFormat="1" applyFont="1" applyBorder="1"/>
    <xf numFmtId="10" fontId="20" fillId="0" borderId="0" xfId="2" applyNumberFormat="1" applyFont="1"/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left" vertical="center" wrapText="1"/>
    </xf>
    <xf numFmtId="43" fontId="5" fillId="0" borderId="20" xfId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20" xfId="2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left" vertical="center" wrapText="1"/>
    </xf>
    <xf numFmtId="0" fontId="16" fillId="0" borderId="0" xfId="0" applyFont="1"/>
    <xf numFmtId="0" fontId="16" fillId="2" borderId="0" xfId="0" applyFont="1" applyFill="1"/>
    <xf numFmtId="0" fontId="15" fillId="0" borderId="0" xfId="0" applyFont="1"/>
    <xf numFmtId="43" fontId="21" fillId="2" borderId="0" xfId="1" applyFont="1" applyFill="1" applyBorder="1" applyAlignment="1">
      <alignment horizontal="center" vertical="center"/>
    </xf>
    <xf numFmtId="10" fontId="20" fillId="2" borderId="0" xfId="2" applyNumberFormat="1" applyFont="1" applyFill="1" applyAlignment="1">
      <alignment vertical="center"/>
    </xf>
    <xf numFmtId="43" fontId="22" fillId="2" borderId="0" xfId="1" applyFont="1" applyFill="1" applyAlignment="1">
      <alignment horizontal="center" vertical="center" wrapText="1"/>
    </xf>
    <xf numFmtId="10" fontId="20" fillId="2" borderId="0" xfId="0" applyNumberFormat="1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 vertical="center" wrapText="1"/>
    </xf>
    <xf numFmtId="4" fontId="2" fillId="2" borderId="0" xfId="0" applyNumberFormat="1" applyFont="1" applyFill="1" applyBorder="1" applyAlignment="1">
      <alignment vertical="center"/>
    </xf>
    <xf numFmtId="43" fontId="23" fillId="2" borderId="0" xfId="1" applyFont="1" applyFill="1" applyBorder="1" applyAlignment="1">
      <alignment horizontal="center" vertical="center" wrapText="1"/>
    </xf>
    <xf numFmtId="10" fontId="22" fillId="2" borderId="0" xfId="2" applyNumberFormat="1" applyFont="1" applyFill="1" applyAlignment="1">
      <alignment horizontal="center" vertical="center"/>
    </xf>
    <xf numFmtId="4" fontId="24" fillId="2" borderId="0" xfId="0" applyNumberFormat="1" applyFont="1" applyFill="1" applyBorder="1" applyAlignment="1">
      <alignment horizontal="center" vertical="center" wrapText="1"/>
    </xf>
    <xf numFmtId="43" fontId="20" fillId="2" borderId="0" xfId="1" applyFont="1" applyFill="1" applyAlignment="1">
      <alignment horizontal="left" vertical="center" wrapText="1"/>
    </xf>
    <xf numFmtId="43" fontId="7" fillId="2" borderId="11" xfId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/>
    </xf>
    <xf numFmtId="43" fontId="5" fillId="2" borderId="1" xfId="1" applyFont="1" applyFill="1" applyBorder="1" applyAlignment="1">
      <alignment horizontal="center" vertical="center"/>
    </xf>
    <xf numFmtId="43" fontId="5" fillId="2" borderId="2" xfId="1" applyFont="1" applyFill="1" applyBorder="1" applyAlignment="1">
      <alignment horizontal="center" vertical="center"/>
    </xf>
    <xf numFmtId="43" fontId="5" fillId="2" borderId="20" xfId="1" applyFont="1" applyFill="1" applyBorder="1" applyAlignment="1">
      <alignment horizontal="center" vertical="center"/>
    </xf>
    <xf numFmtId="43" fontId="5" fillId="2" borderId="8" xfId="1" applyFont="1" applyFill="1" applyBorder="1" applyAlignment="1">
      <alignment horizontal="center" vertical="center"/>
    </xf>
    <xf numFmtId="4" fontId="25" fillId="2" borderId="0" xfId="0" applyNumberFormat="1" applyFont="1" applyFill="1" applyBorder="1" applyAlignment="1"/>
    <xf numFmtId="0" fontId="26" fillId="2" borderId="0" xfId="0" applyFont="1" applyFill="1" applyBorder="1"/>
    <xf numFmtId="0" fontId="11" fillId="0" borderId="0" xfId="0" applyFont="1"/>
    <xf numFmtId="43" fontId="11" fillId="0" borderId="0" xfId="1" applyFont="1"/>
    <xf numFmtId="10" fontId="11" fillId="0" borderId="0" xfId="0" applyNumberFormat="1" applyFont="1"/>
    <xf numFmtId="4" fontId="26" fillId="2" borderId="0" xfId="0" applyNumberFormat="1" applyFont="1" applyFill="1" applyBorder="1"/>
    <xf numFmtId="4" fontId="25" fillId="0" borderId="0" xfId="0" applyNumberFormat="1" applyFont="1" applyBorder="1" applyAlignment="1"/>
    <xf numFmtId="49" fontId="11" fillId="0" borderId="0" xfId="0" applyNumberFormat="1" applyFont="1"/>
    <xf numFmtId="3" fontId="11" fillId="0" borderId="0" xfId="0" applyNumberFormat="1" applyFont="1"/>
    <xf numFmtId="4" fontId="26" fillId="0" borderId="0" xfId="0" applyNumberFormat="1" applyFont="1" applyBorder="1"/>
    <xf numFmtId="3" fontId="11" fillId="2" borderId="0" xfId="0" applyNumberFormat="1" applyFont="1" applyFill="1"/>
    <xf numFmtId="49" fontId="28" fillId="0" borderId="0" xfId="0" applyNumberFormat="1" applyFont="1"/>
    <xf numFmtId="10" fontId="11" fillId="0" borderId="0" xfId="2" applyNumberFormat="1" applyFont="1"/>
    <xf numFmtId="43" fontId="28" fillId="0" borderId="0" xfId="1" applyFont="1"/>
    <xf numFmtId="0" fontId="27" fillId="0" borderId="0" xfId="0" applyFont="1"/>
    <xf numFmtId="43" fontId="12" fillId="0" borderId="0" xfId="1" applyFont="1"/>
    <xf numFmtId="43" fontId="16" fillId="2" borderId="0" xfId="1" applyFont="1" applyFill="1"/>
    <xf numFmtId="10" fontId="16" fillId="2" borderId="0" xfId="0" applyNumberFormat="1" applyFont="1" applyFill="1"/>
    <xf numFmtId="4" fontId="16" fillId="2" borderId="0" xfId="0" applyNumberFormat="1" applyFont="1" applyFill="1"/>
    <xf numFmtId="10" fontId="16" fillId="2" borderId="0" xfId="2" applyNumberFormat="1" applyFont="1" applyFill="1"/>
    <xf numFmtId="0" fontId="11" fillId="2" borderId="0" xfId="0" applyFont="1" applyFill="1"/>
    <xf numFmtId="43" fontId="11" fillId="2" borderId="0" xfId="1" applyFont="1" applyFill="1"/>
    <xf numFmtId="10" fontId="11" fillId="2" borderId="0" xfId="0" applyNumberFormat="1" applyFont="1" applyFill="1"/>
    <xf numFmtId="10" fontId="11" fillId="2" borderId="0" xfId="2" applyNumberFormat="1" applyFont="1" applyFill="1"/>
    <xf numFmtId="43" fontId="11" fillId="2" borderId="0" xfId="1" applyFont="1" applyFill="1" applyBorder="1"/>
    <xf numFmtId="10" fontId="11" fillId="2" borderId="0" xfId="2" applyNumberFormat="1" applyFont="1" applyFill="1" applyBorder="1"/>
    <xf numFmtId="0" fontId="11" fillId="2" borderId="0" xfId="0" applyFont="1" applyFill="1" applyAlignment="1">
      <alignment horizontal="left" vertical="center" wrapText="1"/>
    </xf>
    <xf numFmtId="3" fontId="27" fillId="2" borderId="0" xfId="0" applyNumberFormat="1" applyFont="1" applyFill="1" applyAlignment="1">
      <alignment horizontal="center" vertical="top"/>
    </xf>
    <xf numFmtId="43" fontId="16" fillId="2" borderId="0" xfId="1" applyFont="1" applyFill="1" applyBorder="1"/>
    <xf numFmtId="43" fontId="16" fillId="2" borderId="0" xfId="2" applyNumberFormat="1" applyFont="1" applyFill="1"/>
    <xf numFmtId="49" fontId="16" fillId="2" borderId="0" xfId="0" applyNumberFormat="1" applyFont="1" applyFill="1"/>
    <xf numFmtId="49" fontId="30" fillId="2" borderId="0" xfId="0" applyNumberFormat="1" applyFont="1" applyFill="1"/>
    <xf numFmtId="0" fontId="9" fillId="4" borderId="22" xfId="0" applyFont="1" applyFill="1" applyBorder="1" applyAlignment="1">
      <alignment horizontal="center" vertical="center" wrapText="1"/>
    </xf>
    <xf numFmtId="3" fontId="13" fillId="4" borderId="15" xfId="0" applyNumberFormat="1" applyFont="1" applyFill="1" applyBorder="1" applyAlignment="1">
      <alignment horizontal="center" vertical="center" wrapText="1"/>
    </xf>
    <xf numFmtId="3" fontId="13" fillId="4" borderId="16" xfId="0" applyNumberFormat="1" applyFont="1" applyFill="1" applyBorder="1" applyAlignment="1">
      <alignment horizontal="center" vertical="center" wrapText="1"/>
    </xf>
    <xf numFmtId="4" fontId="13" fillId="4" borderId="15" xfId="0" applyNumberFormat="1" applyFont="1" applyFill="1" applyBorder="1" applyAlignment="1">
      <alignment horizontal="center" vertical="center" wrapText="1"/>
    </xf>
    <xf numFmtId="165" fontId="10" fillId="3" borderId="22" xfId="0" applyNumberFormat="1" applyFont="1" applyFill="1" applyBorder="1" applyAlignment="1">
      <alignment horizontal="center" vertical="center" wrapText="1"/>
    </xf>
    <xf numFmtId="43" fontId="6" fillId="0" borderId="12" xfId="0" applyNumberFormat="1" applyFont="1" applyBorder="1" applyAlignment="1">
      <alignment horizontal="center" vertical="center"/>
    </xf>
    <xf numFmtId="43" fontId="11" fillId="3" borderId="22" xfId="1" applyFont="1" applyFill="1" applyBorder="1" applyAlignment="1">
      <alignment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10" fontId="11" fillId="3" borderId="22" xfId="2" applyNumberFormat="1" applyFont="1" applyFill="1" applyBorder="1" applyAlignment="1">
      <alignment horizontal="center" vertical="center" wrapText="1"/>
    </xf>
    <xf numFmtId="10" fontId="16" fillId="2" borderId="0" xfId="2" applyNumberFormat="1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 vertical="center" wrapText="1"/>
    </xf>
    <xf numFmtId="164" fontId="19" fillId="2" borderId="0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Medium9"/>
  <colors>
    <mruColors>
      <color rgb="FF2F27CF"/>
      <color rgb="FF009900"/>
      <color rgb="FF00FFFF"/>
      <color rgb="FF66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7"/>
  <sheetViews>
    <sheetView tabSelected="1" zoomScale="80" zoomScaleNormal="80" workbookViewId="0">
      <selection activeCell="L21" sqref="A1:M21"/>
    </sheetView>
  </sheetViews>
  <sheetFormatPr baseColWidth="10" defaultColWidth="9.140625" defaultRowHeight="17.25" x14ac:dyDescent="0.3"/>
  <cols>
    <col min="1" max="1" width="8.42578125" style="11" customWidth="1"/>
    <col min="2" max="2" width="28" style="11" customWidth="1"/>
    <col min="3" max="3" width="19.7109375" style="35" customWidth="1"/>
    <col min="4" max="4" width="11.42578125" style="13" customWidth="1"/>
    <col min="5" max="5" width="19.7109375" style="35" customWidth="1"/>
    <col min="6" max="6" width="11.42578125" style="13" customWidth="1"/>
    <col min="7" max="7" width="19.7109375" style="35" customWidth="1"/>
    <col min="8" max="8" width="11.42578125" style="13" customWidth="1"/>
    <col min="9" max="9" width="19.7109375" style="35" customWidth="1"/>
    <col min="10" max="10" width="11.42578125" style="44" customWidth="1"/>
    <col min="11" max="11" width="19.7109375" style="35" customWidth="1"/>
    <col min="12" max="12" width="11.42578125" style="12" customWidth="1"/>
    <col min="13" max="13" width="44.7109375" style="11" customWidth="1"/>
    <col min="14" max="14" width="14.28515625" style="58" bestFit="1" customWidth="1"/>
    <col min="15" max="15" width="17.140625" style="51" customWidth="1"/>
    <col min="16" max="16" width="18.7109375" style="51" customWidth="1"/>
    <col min="17" max="17" width="18.85546875" style="51" customWidth="1"/>
    <col min="18" max="18" width="16.140625" style="51" customWidth="1"/>
    <col min="19" max="19" width="15.85546875" style="51" bestFit="1" customWidth="1"/>
    <col min="20" max="20" width="9.140625" style="4"/>
    <col min="21" max="23" width="9.140625" style="5"/>
  </cols>
  <sheetData>
    <row r="1" spans="1:24" ht="15" customHeight="1" x14ac:dyDescent="0.2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4" ht="16.5" thickBot="1" x14ac:dyDescent="0.3">
      <c r="A2" s="140" t="s">
        <v>39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O2" s="144" t="s">
        <v>28</v>
      </c>
      <c r="P2" s="144"/>
      <c r="Q2" s="144"/>
      <c r="R2" s="144"/>
      <c r="S2" s="144"/>
    </row>
    <row r="3" spans="1:24" s="1" customFormat="1" ht="39" customHeight="1" thickBot="1" x14ac:dyDescent="0.3">
      <c r="A3" s="32" t="s">
        <v>1</v>
      </c>
      <c r="B3" s="33" t="s">
        <v>30</v>
      </c>
      <c r="C3" s="130" t="s">
        <v>2</v>
      </c>
      <c r="D3" s="131" t="s">
        <v>41</v>
      </c>
      <c r="E3" s="130" t="s">
        <v>3</v>
      </c>
      <c r="F3" s="131" t="s">
        <v>41</v>
      </c>
      <c r="G3" s="130" t="s">
        <v>4</v>
      </c>
      <c r="H3" s="131" t="s">
        <v>41</v>
      </c>
      <c r="I3" s="132" t="s">
        <v>18</v>
      </c>
      <c r="J3" s="131" t="s">
        <v>41</v>
      </c>
      <c r="K3" s="130" t="s">
        <v>19</v>
      </c>
      <c r="L3" s="131" t="s">
        <v>41</v>
      </c>
      <c r="M3" s="34" t="s">
        <v>5</v>
      </c>
      <c r="N3" s="59"/>
      <c r="O3" s="60" t="s">
        <v>25</v>
      </c>
      <c r="P3" s="60" t="s">
        <v>26</v>
      </c>
      <c r="Q3" s="60" t="s">
        <v>4</v>
      </c>
      <c r="R3" s="60" t="s">
        <v>18</v>
      </c>
      <c r="S3" s="60" t="s">
        <v>19</v>
      </c>
      <c r="T3" s="4"/>
      <c r="U3" s="6"/>
      <c r="V3" s="6"/>
      <c r="W3" s="6"/>
    </row>
    <row r="4" spans="1:24" s="2" customFormat="1" ht="35.1" customHeight="1" x14ac:dyDescent="0.25">
      <c r="A4" s="147" t="s">
        <v>6</v>
      </c>
      <c r="B4" s="148"/>
      <c r="C4" s="36">
        <f>C5+C11</f>
        <v>5008749</v>
      </c>
      <c r="D4" s="14">
        <f t="shared" ref="D4:J4" si="0">D5+D11</f>
        <v>1</v>
      </c>
      <c r="E4" s="42">
        <f>E5+E11</f>
        <v>5008749</v>
      </c>
      <c r="F4" s="14">
        <f t="shared" si="0"/>
        <v>0.63341485069425518</v>
      </c>
      <c r="G4" s="91">
        <f>G5+G11</f>
        <v>564820.7699999999</v>
      </c>
      <c r="H4" s="14">
        <f t="shared" si="0"/>
        <v>0.11276683459282948</v>
      </c>
      <c r="I4" s="36">
        <f>I5+I11</f>
        <v>424182.4</v>
      </c>
      <c r="J4" s="45">
        <f t="shared" si="0"/>
        <v>8.4688292425913136E-2</v>
      </c>
      <c r="K4" s="36">
        <f>K5+K11</f>
        <v>150465.61000000002</v>
      </c>
      <c r="L4" s="14">
        <f>L5+L11</f>
        <v>3.0040557033303123E-2</v>
      </c>
      <c r="M4" s="134">
        <v>0</v>
      </c>
      <c r="N4" s="61">
        <f>K4-I4</f>
        <v>-273716.79000000004</v>
      </c>
      <c r="O4" s="146">
        <f>C4</f>
        <v>5008749</v>
      </c>
      <c r="P4" s="62">
        <f>E4</f>
        <v>5008749</v>
      </c>
      <c r="Q4" s="62">
        <f>G4</f>
        <v>564820.7699999999</v>
      </c>
      <c r="R4" s="62">
        <f>I4</f>
        <v>424182.4</v>
      </c>
      <c r="S4" s="62">
        <f>K4</f>
        <v>150465.61000000002</v>
      </c>
      <c r="T4" s="4"/>
      <c r="U4" s="6"/>
      <c r="V4" s="6"/>
      <c r="W4" s="6"/>
    </row>
    <row r="5" spans="1:24" s="2" customFormat="1" ht="27.75" customHeight="1" x14ac:dyDescent="0.25">
      <c r="A5" s="149" t="s">
        <v>24</v>
      </c>
      <c r="B5" s="150"/>
      <c r="C5" s="37">
        <f t="shared" ref="C5:L5" si="1">SUM(C6:C10)</f>
        <v>3102226</v>
      </c>
      <c r="D5" s="15">
        <f t="shared" si="1"/>
        <v>0.61936144134992599</v>
      </c>
      <c r="E5" s="43">
        <f t="shared" si="1"/>
        <v>3102226</v>
      </c>
      <c r="F5" s="15">
        <f t="shared" si="1"/>
        <v>0.61936144134992588</v>
      </c>
      <c r="G5" s="92">
        <f t="shared" si="1"/>
        <v>557990.43999999994</v>
      </c>
      <c r="H5" s="15">
        <f t="shared" si="1"/>
        <v>0.11140315475980131</v>
      </c>
      <c r="I5" s="37">
        <f t="shared" si="1"/>
        <v>417352.07</v>
      </c>
      <c r="J5" s="46">
        <f t="shared" si="1"/>
        <v>8.332461259288497E-2</v>
      </c>
      <c r="K5" s="37">
        <f t="shared" si="1"/>
        <v>150465.61000000002</v>
      </c>
      <c r="L5" s="15">
        <f t="shared" si="1"/>
        <v>3.0040557033303123E-2</v>
      </c>
      <c r="M5" s="16" t="s">
        <v>7</v>
      </c>
      <c r="N5" s="61">
        <v>1711314.74</v>
      </c>
      <c r="O5" s="146"/>
      <c r="P5" s="63">
        <v>1</v>
      </c>
      <c r="Q5" s="63">
        <f>Q4/P4</f>
        <v>0.11276683459282945</v>
      </c>
      <c r="R5" s="63">
        <f>R4/P4</f>
        <v>8.4688292425913136E-2</v>
      </c>
      <c r="S5" s="63">
        <f>S4/P4</f>
        <v>3.004055703330313E-2</v>
      </c>
      <c r="T5" s="4"/>
      <c r="U5" s="6"/>
      <c r="V5" s="6"/>
      <c r="W5" s="6"/>
    </row>
    <row r="6" spans="1:24" s="2" customFormat="1" ht="51" customHeight="1" x14ac:dyDescent="0.25">
      <c r="A6" s="17">
        <v>0</v>
      </c>
      <c r="B6" s="29" t="s">
        <v>8</v>
      </c>
      <c r="C6" s="38">
        <f>1346765+689269</f>
        <v>2036034</v>
      </c>
      <c r="D6" s="18">
        <f>C6/$C$4</f>
        <v>0.40649551414934149</v>
      </c>
      <c r="E6" s="38">
        <f>1441351+689269</f>
        <v>2130620</v>
      </c>
      <c r="F6" s="18">
        <f>E6/$E$4</f>
        <v>0.4253796706522926</v>
      </c>
      <c r="G6" s="93">
        <f>196423.44+106747.89</f>
        <v>303171.33</v>
      </c>
      <c r="H6" s="18">
        <f>G6/$E$4</f>
        <v>6.052835348706833E-2</v>
      </c>
      <c r="I6" s="38">
        <f>196423.44+106747.89</f>
        <v>303171.33</v>
      </c>
      <c r="J6" s="47">
        <f>I6/$E$4</f>
        <v>6.052835348706833E-2</v>
      </c>
      <c r="K6" s="38">
        <f>72357.5+39333.64</f>
        <v>111691.14</v>
      </c>
      <c r="L6" s="18">
        <f>K6/$E$4</f>
        <v>2.2299208844364132E-2</v>
      </c>
      <c r="M6" s="19" t="s">
        <v>9</v>
      </c>
      <c r="N6" s="61">
        <f>SUM(N4:N5)</f>
        <v>1437597.95</v>
      </c>
      <c r="O6" s="51"/>
      <c r="P6" s="51"/>
      <c r="Q6" s="51"/>
      <c r="R6" s="51"/>
      <c r="S6" s="51"/>
      <c r="T6" s="4"/>
      <c r="U6" s="6"/>
      <c r="V6" s="6"/>
      <c r="W6" s="6"/>
    </row>
    <row r="7" spans="1:24" s="2" customFormat="1" ht="51" customHeight="1" x14ac:dyDescent="0.25">
      <c r="A7" s="17">
        <v>1</v>
      </c>
      <c r="B7" s="29" t="s">
        <v>10</v>
      </c>
      <c r="C7" s="38">
        <f>866557+435</f>
        <v>866992</v>
      </c>
      <c r="D7" s="18">
        <f t="shared" ref="D7:D10" si="2">C7/$C$4</f>
        <v>0.17309551746354229</v>
      </c>
      <c r="E7" s="38">
        <f>819268+435</f>
        <v>819703</v>
      </c>
      <c r="F7" s="18">
        <f t="shared" ref="F7:F13" si="3">E7/$E$4</f>
        <v>0.16365423781467189</v>
      </c>
      <c r="G7" s="93">
        <v>205480.14</v>
      </c>
      <c r="H7" s="18">
        <f>G7/$E$4</f>
        <v>4.1024243778236845E-2</v>
      </c>
      <c r="I7" s="38">
        <v>77959.48</v>
      </c>
      <c r="J7" s="47">
        <f>I7/$E$4</f>
        <v>1.5564660956258738E-2</v>
      </c>
      <c r="K7" s="38">
        <v>34902.25</v>
      </c>
      <c r="L7" s="18">
        <f>K7/$E$4</f>
        <v>6.9682569439993899E-3</v>
      </c>
      <c r="M7" s="19" t="s">
        <v>21</v>
      </c>
      <c r="N7" s="61">
        <f>K6-I6</f>
        <v>-191480.19</v>
      </c>
      <c r="O7" s="51"/>
      <c r="P7" s="52">
        <f>G6-K6</f>
        <v>191480.19</v>
      </c>
      <c r="Q7" s="51"/>
      <c r="R7" s="51"/>
      <c r="S7" s="51"/>
      <c r="T7" s="4"/>
      <c r="U7" s="6"/>
      <c r="V7" s="6"/>
      <c r="W7" s="6"/>
    </row>
    <row r="8" spans="1:24" s="2" customFormat="1" ht="51" customHeight="1" x14ac:dyDescent="0.25">
      <c r="A8" s="17">
        <v>2</v>
      </c>
      <c r="B8" s="29" t="s">
        <v>11</v>
      </c>
      <c r="C8" s="38">
        <v>169200</v>
      </c>
      <c r="D8" s="18">
        <f t="shared" si="2"/>
        <v>3.3780890198330964E-2</v>
      </c>
      <c r="E8" s="38">
        <v>119633</v>
      </c>
      <c r="F8" s="18">
        <f t="shared" si="3"/>
        <v>2.3884806365821087E-2</v>
      </c>
      <c r="G8" s="93">
        <v>19055.13</v>
      </c>
      <c r="H8" s="18">
        <f>G8/$E$4</f>
        <v>3.8043691149227087E-3</v>
      </c>
      <c r="I8" s="38">
        <v>5937.42</v>
      </c>
      <c r="J8" s="47">
        <f>I8/$E$4</f>
        <v>1.1854097699844812E-3</v>
      </c>
      <c r="K8" s="38">
        <v>3872.22</v>
      </c>
      <c r="L8" s="18">
        <f>K8/$E$4</f>
        <v>7.7309124493960468E-4</v>
      </c>
      <c r="M8" s="19" t="s">
        <v>12</v>
      </c>
      <c r="N8" s="61"/>
      <c r="O8" s="53">
        <f>C6-E6</f>
        <v>-94586</v>
      </c>
      <c r="P8" s="54">
        <f>P7/E4</f>
        <v>3.8229144642704195E-2</v>
      </c>
      <c r="Q8" s="51"/>
      <c r="R8" s="51"/>
      <c r="S8" s="51"/>
      <c r="T8" s="4"/>
      <c r="U8" s="6"/>
      <c r="V8" s="6"/>
      <c r="W8" s="6"/>
    </row>
    <row r="9" spans="1:24" s="2" customFormat="1" ht="51" customHeight="1" x14ac:dyDescent="0.25">
      <c r="A9" s="17">
        <v>3</v>
      </c>
      <c r="B9" s="29" t="s">
        <v>13</v>
      </c>
      <c r="C9" s="38">
        <v>0</v>
      </c>
      <c r="D9" s="18">
        <f t="shared" si="2"/>
        <v>0</v>
      </c>
      <c r="E9" s="38">
        <v>20</v>
      </c>
      <c r="F9" s="18">
        <f t="shared" si="3"/>
        <v>3.9930130258074425E-6</v>
      </c>
      <c r="G9" s="93">
        <v>19.25</v>
      </c>
      <c r="H9" s="18">
        <f>G9/$E$4</f>
        <v>3.8432750373396628E-6</v>
      </c>
      <c r="I9" s="38">
        <v>19.25</v>
      </c>
      <c r="J9" s="47">
        <f t="shared" ref="J9" si="4">I9/$E$4</f>
        <v>3.8432750373396628E-6</v>
      </c>
      <c r="K9" s="38">
        <v>0</v>
      </c>
      <c r="L9" s="18">
        <f>K9/$E$4</f>
        <v>0</v>
      </c>
      <c r="M9" s="19" t="s">
        <v>14</v>
      </c>
      <c r="N9" s="61"/>
      <c r="O9" s="55">
        <f>I6-K6</f>
        <v>191480.19</v>
      </c>
      <c r="P9" s="51"/>
      <c r="Q9" s="51"/>
      <c r="R9" s="51"/>
      <c r="S9" s="51"/>
      <c r="T9" s="4"/>
      <c r="U9" s="6"/>
      <c r="V9" s="6"/>
      <c r="W9" s="6"/>
    </row>
    <row r="10" spans="1:24" s="2" customFormat="1" ht="51" customHeight="1" x14ac:dyDescent="0.25">
      <c r="A10" s="17">
        <v>6</v>
      </c>
      <c r="B10" s="29" t="s">
        <v>15</v>
      </c>
      <c r="C10" s="38">
        <v>30000</v>
      </c>
      <c r="D10" s="18">
        <f t="shared" si="2"/>
        <v>5.9895195387111629E-3</v>
      </c>
      <c r="E10" s="38">
        <v>32250</v>
      </c>
      <c r="F10" s="18">
        <f t="shared" si="3"/>
        <v>6.4387335041145004E-3</v>
      </c>
      <c r="G10" s="93">
        <v>30264.59</v>
      </c>
      <c r="H10" s="18">
        <f>G10/$E$4</f>
        <v>6.0423451045360831E-3</v>
      </c>
      <c r="I10" s="38">
        <v>30264.59</v>
      </c>
      <c r="J10" s="47">
        <f>I10/$E$4</f>
        <v>6.0423451045360831E-3</v>
      </c>
      <c r="K10" s="38">
        <v>0</v>
      </c>
      <c r="L10" s="18">
        <f>K10/$E$4</f>
        <v>0</v>
      </c>
      <c r="M10" s="19" t="s">
        <v>31</v>
      </c>
      <c r="N10" s="61"/>
      <c r="O10" s="51"/>
      <c r="P10" s="51" t="s">
        <v>32</v>
      </c>
      <c r="Q10" s="51"/>
      <c r="R10" s="51"/>
      <c r="S10" s="51"/>
      <c r="T10" s="4"/>
      <c r="U10" s="6"/>
      <c r="V10" s="6"/>
      <c r="W10" s="6"/>
    </row>
    <row r="11" spans="1:24" s="2" customFormat="1" ht="27.75" customHeight="1" x14ac:dyDescent="0.25">
      <c r="A11" s="149" t="s">
        <v>23</v>
      </c>
      <c r="B11" s="150"/>
      <c r="C11" s="37">
        <f>SUM(C12:C14)</f>
        <v>1906523</v>
      </c>
      <c r="D11" s="46">
        <f t="shared" ref="D11:E11" si="5">SUM(D12:D14)</f>
        <v>0.38063855865007407</v>
      </c>
      <c r="E11" s="37">
        <f t="shared" si="5"/>
        <v>1906523</v>
      </c>
      <c r="F11" s="20">
        <f>F12+F13</f>
        <v>1.4053409344329292E-2</v>
      </c>
      <c r="G11" s="92">
        <f>SUM(G12:G14)</f>
        <v>6830.33</v>
      </c>
      <c r="H11" s="20">
        <f>H12+H13+H14</f>
        <v>1.3636798330281673E-3</v>
      </c>
      <c r="I11" s="37">
        <f>SUM(I12:I14)</f>
        <v>6830.33</v>
      </c>
      <c r="J11" s="48">
        <f>J12+J13+J14</f>
        <v>1.3636798330281673E-3</v>
      </c>
      <c r="K11" s="37">
        <f>SUM(K12:K14)</f>
        <v>0</v>
      </c>
      <c r="L11" s="20">
        <f>L12+L13+L14</f>
        <v>0</v>
      </c>
      <c r="M11" s="16" t="s">
        <v>16</v>
      </c>
      <c r="N11" s="64">
        <f>E11/E4</f>
        <v>0.38063855865007412</v>
      </c>
      <c r="O11" s="51"/>
      <c r="P11" s="51"/>
      <c r="Q11" s="51"/>
      <c r="R11" s="51"/>
      <c r="S11" s="51"/>
      <c r="T11" s="4"/>
      <c r="U11" s="5"/>
      <c r="V11" s="5"/>
      <c r="W11" s="5"/>
    </row>
    <row r="12" spans="1:24" s="2" customFormat="1" ht="51" customHeight="1" x14ac:dyDescent="0.25">
      <c r="A12" s="17">
        <v>1</v>
      </c>
      <c r="B12" s="29" t="s">
        <v>10</v>
      </c>
      <c r="C12" s="39">
        <v>2960</v>
      </c>
      <c r="D12" s="18">
        <f>C12/$C$4</f>
        <v>5.9096592781950139E-4</v>
      </c>
      <c r="E12" s="39">
        <v>63558</v>
      </c>
      <c r="F12" s="18">
        <f t="shared" si="3"/>
        <v>1.268939609471347E-2</v>
      </c>
      <c r="G12" s="94">
        <v>0</v>
      </c>
      <c r="H12" s="18">
        <f>G12/$E$4</f>
        <v>0</v>
      </c>
      <c r="I12" s="39">
        <v>0</v>
      </c>
      <c r="J12" s="47">
        <f>I12/$E$4</f>
        <v>0</v>
      </c>
      <c r="K12" s="39">
        <v>0</v>
      </c>
      <c r="L12" s="18">
        <f>K12/$E$4</f>
        <v>0</v>
      </c>
      <c r="M12" s="19" t="s">
        <v>36</v>
      </c>
      <c r="N12" s="64">
        <f>E6/E4</f>
        <v>0.4253796706522926</v>
      </c>
      <c r="O12" s="51"/>
      <c r="P12" s="51"/>
      <c r="Q12" s="51"/>
      <c r="R12" s="51"/>
      <c r="S12" s="51"/>
      <c r="T12" s="4"/>
      <c r="U12" s="5"/>
      <c r="V12" s="5"/>
      <c r="W12" s="5"/>
      <c r="X12"/>
    </row>
    <row r="13" spans="1:24" s="2" customFormat="1" ht="51" customHeight="1" x14ac:dyDescent="0.25">
      <c r="A13" s="72">
        <v>3</v>
      </c>
      <c r="B13" s="73" t="s">
        <v>13</v>
      </c>
      <c r="C13" s="74">
        <v>3800</v>
      </c>
      <c r="D13" s="75">
        <f>C13/$C$4</f>
        <v>7.5867247490341396E-4</v>
      </c>
      <c r="E13" s="74">
        <v>6832</v>
      </c>
      <c r="F13" s="75">
        <f t="shared" si="3"/>
        <v>1.3640132496158222E-3</v>
      </c>
      <c r="G13" s="95">
        <v>6830.33</v>
      </c>
      <c r="H13" s="75">
        <f>G13/$E$4</f>
        <v>1.3636798330281673E-3</v>
      </c>
      <c r="I13" s="74">
        <v>6830.33</v>
      </c>
      <c r="J13" s="76">
        <f>I13/$E$4</f>
        <v>1.3636798330281673E-3</v>
      </c>
      <c r="K13" s="74">
        <v>0</v>
      </c>
      <c r="L13" s="75">
        <f>K13/$E$4</f>
        <v>0</v>
      </c>
      <c r="M13" s="77" t="s">
        <v>20</v>
      </c>
      <c r="N13" s="65">
        <f>O13/E4</f>
        <v>0.19398177069763328</v>
      </c>
      <c r="O13" s="53">
        <f>E7+E8+E9+E10</f>
        <v>971606</v>
      </c>
      <c r="P13" s="51"/>
      <c r="Q13" s="51"/>
      <c r="R13" s="51"/>
      <c r="S13" s="51"/>
      <c r="T13" s="4"/>
      <c r="U13" s="5"/>
      <c r="V13" s="5"/>
      <c r="W13" s="5"/>
      <c r="X13"/>
    </row>
    <row r="14" spans="1:24" s="2" customFormat="1" ht="51" customHeight="1" thickBot="1" x14ac:dyDescent="0.3">
      <c r="A14" s="21">
        <v>4</v>
      </c>
      <c r="B14" s="30" t="s">
        <v>35</v>
      </c>
      <c r="C14" s="40">
        <v>1899763</v>
      </c>
      <c r="D14" s="22">
        <f>C14/$C$4</f>
        <v>0.37928892024735117</v>
      </c>
      <c r="E14" s="40">
        <v>1836133</v>
      </c>
      <c r="F14" s="22">
        <f t="shared" ref="F14" si="6">E14/$E$4</f>
        <v>0.36658514930574482</v>
      </c>
      <c r="G14" s="96">
        <v>0</v>
      </c>
      <c r="H14" s="22">
        <f>G14/$E$4</f>
        <v>0</v>
      </c>
      <c r="I14" s="40">
        <v>0</v>
      </c>
      <c r="J14" s="50">
        <f>I14/$E$4</f>
        <v>0</v>
      </c>
      <c r="K14" s="40">
        <v>0</v>
      </c>
      <c r="L14" s="22">
        <f>K14/$E$4</f>
        <v>0</v>
      </c>
      <c r="M14" s="23" t="s">
        <v>17</v>
      </c>
      <c r="N14" s="65"/>
      <c r="O14" s="53"/>
      <c r="P14" s="51"/>
      <c r="Q14" s="51"/>
      <c r="R14" s="51"/>
      <c r="S14" s="51"/>
      <c r="T14" s="4"/>
      <c r="U14" s="5"/>
      <c r="V14" s="5"/>
      <c r="W14" s="5"/>
      <c r="X14"/>
    </row>
    <row r="15" spans="1:24" ht="26.25" customHeight="1" x14ac:dyDescent="0.25">
      <c r="A15" s="31" t="s">
        <v>22</v>
      </c>
      <c r="B15" s="24"/>
      <c r="C15" s="41"/>
      <c r="D15" s="25"/>
      <c r="E15" s="41"/>
      <c r="F15" s="25"/>
      <c r="G15" s="41"/>
      <c r="H15" s="25"/>
      <c r="I15" s="41"/>
      <c r="J15" s="49"/>
      <c r="K15" s="41"/>
      <c r="L15" s="25"/>
      <c r="M15" s="26"/>
    </row>
    <row r="16" spans="1:24" ht="26.25" customHeight="1" x14ac:dyDescent="0.3">
      <c r="A16" s="151" t="s">
        <v>37</v>
      </c>
      <c r="B16" s="151"/>
      <c r="C16" s="151"/>
      <c r="D16" s="151"/>
      <c r="E16" s="151"/>
      <c r="F16" s="151"/>
      <c r="G16" s="151"/>
      <c r="H16" s="151"/>
      <c r="I16" s="151"/>
      <c r="J16" s="151"/>
      <c r="K16" s="151"/>
      <c r="L16" s="151"/>
      <c r="M16" s="151"/>
    </row>
    <row r="17" spans="1:23" ht="52.5" customHeight="1" thickBot="1" x14ac:dyDescent="0.3">
      <c r="A17" s="145" t="s">
        <v>40</v>
      </c>
      <c r="B17" s="145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</row>
    <row r="18" spans="1:23" s="9" customFormat="1" ht="19.5" customHeight="1" thickBot="1" x14ac:dyDescent="0.3">
      <c r="A18" s="27"/>
      <c r="B18" s="143" t="s">
        <v>27</v>
      </c>
      <c r="C18" s="143"/>
      <c r="D18" s="143"/>
      <c r="E18" s="143"/>
      <c r="F18" s="143"/>
      <c r="G18" s="143"/>
      <c r="H18" s="143"/>
      <c r="I18" s="81"/>
      <c r="J18" s="82"/>
      <c r="K18" s="83"/>
      <c r="L18" s="84"/>
      <c r="M18" s="85"/>
      <c r="N18" s="86"/>
      <c r="O18" s="56"/>
      <c r="P18" s="56"/>
      <c r="Q18" s="56"/>
      <c r="R18" s="56"/>
      <c r="S18" s="56"/>
      <c r="T18" s="8"/>
      <c r="U18" s="8"/>
      <c r="V18" s="8"/>
      <c r="W18" s="10"/>
    </row>
    <row r="19" spans="1:23" s="3" customFormat="1" ht="37.5" customHeight="1" thickBot="1" x14ac:dyDescent="0.3">
      <c r="A19" s="28"/>
      <c r="B19" s="129" t="s">
        <v>3</v>
      </c>
      <c r="C19" s="136" t="s">
        <v>42</v>
      </c>
      <c r="D19" s="137" t="s">
        <v>41</v>
      </c>
      <c r="E19" s="136" t="s">
        <v>43</v>
      </c>
      <c r="F19" s="137" t="s">
        <v>41</v>
      </c>
      <c r="G19" s="136" t="s">
        <v>44</v>
      </c>
      <c r="H19" s="137" t="s">
        <v>41</v>
      </c>
      <c r="I19" s="87"/>
      <c r="J19" s="88"/>
      <c r="K19" s="83"/>
      <c r="L19" s="84"/>
      <c r="M19" s="85"/>
      <c r="N19" s="89"/>
      <c r="O19" s="57"/>
      <c r="P19" s="57"/>
      <c r="Q19" s="57"/>
      <c r="R19" s="57"/>
      <c r="S19" s="57"/>
      <c r="T19" s="7"/>
      <c r="U19" s="7"/>
      <c r="V19" s="7"/>
      <c r="W19" s="7"/>
    </row>
    <row r="20" spans="1:23" s="3" customFormat="1" ht="21" customHeight="1" thickBot="1" x14ac:dyDescent="0.3">
      <c r="A20" s="28"/>
      <c r="B20" s="133">
        <f>E4</f>
        <v>5008749</v>
      </c>
      <c r="C20" s="135">
        <f>G4</f>
        <v>564820.7699999999</v>
      </c>
      <c r="D20" s="138">
        <f>C20/B20</f>
        <v>0.11276683459282945</v>
      </c>
      <c r="E20" s="135">
        <f>I4</f>
        <v>424182.4</v>
      </c>
      <c r="F20" s="138">
        <f>E20/B20</f>
        <v>8.4688292425913136E-2</v>
      </c>
      <c r="G20" s="135">
        <f>K4</f>
        <v>150465.61000000002</v>
      </c>
      <c r="H20" s="138">
        <f>G20/B20</f>
        <v>3.004055703330313E-2</v>
      </c>
      <c r="I20" s="87"/>
      <c r="J20" s="88"/>
      <c r="K20" s="90"/>
      <c r="L20" s="84"/>
      <c r="M20" s="85"/>
      <c r="N20" s="89"/>
      <c r="O20" s="57"/>
      <c r="P20" s="57"/>
      <c r="Q20" s="57"/>
      <c r="R20" s="57"/>
      <c r="S20" s="57"/>
      <c r="T20" s="7"/>
      <c r="U20" s="7"/>
      <c r="V20" s="7"/>
      <c r="W20" s="7"/>
    </row>
    <row r="21" spans="1:23" s="80" customFormat="1" ht="15.75" customHeight="1" x14ac:dyDescent="0.3">
      <c r="A21" s="79"/>
      <c r="B21" s="79"/>
      <c r="C21" s="113"/>
      <c r="D21" s="114"/>
      <c r="E21" s="113"/>
      <c r="F21" s="114"/>
      <c r="G21" s="113"/>
      <c r="H21" s="115"/>
      <c r="I21" s="113"/>
      <c r="J21" s="116"/>
      <c r="K21" s="113"/>
      <c r="L21" s="142" t="s">
        <v>38</v>
      </c>
      <c r="M21" s="142"/>
      <c r="N21" s="97"/>
      <c r="O21" s="98"/>
      <c r="P21" s="51"/>
      <c r="Q21" s="51"/>
      <c r="R21" s="51"/>
      <c r="S21" s="51"/>
    </row>
    <row r="22" spans="1:23" s="80" customFormat="1" x14ac:dyDescent="0.3">
      <c r="A22" s="78"/>
      <c r="B22" s="117"/>
      <c r="C22" s="118"/>
      <c r="D22" s="119"/>
      <c r="E22" s="118"/>
      <c r="F22" s="119"/>
      <c r="G22" s="118"/>
      <c r="H22" s="119"/>
      <c r="I22" s="118"/>
      <c r="J22" s="120"/>
      <c r="K22" s="118"/>
      <c r="L22" s="141" t="s">
        <v>29</v>
      </c>
      <c r="M22" s="141"/>
      <c r="N22" s="102"/>
      <c r="O22" s="98"/>
      <c r="P22" s="51"/>
      <c r="Q22" s="51"/>
      <c r="R22" s="51"/>
      <c r="S22" s="51"/>
      <c r="T22" s="51"/>
    </row>
    <row r="23" spans="1:23" s="5" customFormat="1" ht="24" customHeight="1" x14ac:dyDescent="0.3">
      <c r="A23" s="66"/>
      <c r="B23" s="117"/>
      <c r="C23" s="139" t="s">
        <v>34</v>
      </c>
      <c r="D23" s="139"/>
      <c r="E23" s="139"/>
      <c r="F23" s="114"/>
      <c r="G23" s="125">
        <f>G6-K6</f>
        <v>191480.19</v>
      </c>
      <c r="H23" s="114">
        <f>G23/E4</f>
        <v>3.8229144642704195E-2</v>
      </c>
      <c r="I23" s="125"/>
      <c r="J23" s="122"/>
      <c r="K23" s="121"/>
      <c r="L23" s="123"/>
      <c r="M23" s="124"/>
      <c r="N23" s="103"/>
      <c r="O23" s="98"/>
      <c r="P23" s="4"/>
      <c r="Q23" s="4"/>
      <c r="R23" s="4"/>
      <c r="S23" s="4"/>
      <c r="T23" s="4"/>
    </row>
    <row r="24" spans="1:23" s="5" customFormat="1" x14ac:dyDescent="0.3">
      <c r="A24" s="66"/>
      <c r="B24" s="117"/>
      <c r="C24" s="113"/>
      <c r="D24" s="114"/>
      <c r="E24" s="126"/>
      <c r="F24" s="114"/>
      <c r="G24" s="113">
        <f>G23+K6</f>
        <v>303171.33</v>
      </c>
      <c r="H24" s="127"/>
      <c r="I24" s="125"/>
      <c r="J24" s="122"/>
      <c r="K24" s="121"/>
      <c r="L24" s="107"/>
      <c r="M24" s="124"/>
      <c r="N24" s="106"/>
      <c r="O24" s="98"/>
      <c r="P24" s="4"/>
      <c r="Q24" s="4"/>
      <c r="R24" s="4"/>
      <c r="S24" s="4"/>
      <c r="T24" s="4"/>
    </row>
    <row r="25" spans="1:23" s="5" customFormat="1" x14ac:dyDescent="0.3">
      <c r="A25" s="66"/>
      <c r="B25" s="117"/>
      <c r="C25" s="113"/>
      <c r="D25" s="114"/>
      <c r="E25" s="113"/>
      <c r="F25" s="114"/>
      <c r="G25" s="113"/>
      <c r="H25" s="114"/>
      <c r="I25" s="125"/>
      <c r="J25" s="122"/>
      <c r="K25" s="121"/>
      <c r="L25" s="117"/>
      <c r="M25" s="107"/>
      <c r="N25" s="106"/>
      <c r="O25" s="98"/>
      <c r="P25" s="4"/>
      <c r="Q25" s="4"/>
      <c r="R25" s="4"/>
      <c r="S25" s="4"/>
      <c r="T25" s="4"/>
    </row>
    <row r="26" spans="1:23" s="5" customFormat="1" x14ac:dyDescent="0.3">
      <c r="A26" s="66"/>
      <c r="B26" s="117"/>
      <c r="C26" s="113"/>
      <c r="D26" s="114"/>
      <c r="E26" s="128" t="s">
        <v>33</v>
      </c>
      <c r="F26" s="114"/>
      <c r="G26" s="113">
        <f>G24-G23</f>
        <v>111691.14000000001</v>
      </c>
      <c r="H26" s="114"/>
      <c r="I26" s="125"/>
      <c r="J26" s="122"/>
      <c r="K26" s="121"/>
      <c r="L26" s="117"/>
      <c r="M26" s="107"/>
      <c r="N26" s="106"/>
      <c r="O26" s="98"/>
      <c r="P26" s="4"/>
      <c r="Q26" s="4"/>
      <c r="R26" s="4"/>
      <c r="S26" s="4"/>
      <c r="T26" s="4"/>
    </row>
    <row r="27" spans="1:23" s="5" customFormat="1" x14ac:dyDescent="0.3">
      <c r="A27" s="66"/>
      <c r="B27" s="99"/>
      <c r="C27" s="100"/>
      <c r="D27" s="101"/>
      <c r="E27" s="100"/>
      <c r="F27" s="101"/>
      <c r="G27" s="100"/>
      <c r="H27" s="101"/>
      <c r="I27" s="100"/>
      <c r="J27" s="109"/>
      <c r="K27" s="100"/>
      <c r="L27" s="107"/>
      <c r="M27" s="105"/>
      <c r="N27" s="106"/>
      <c r="O27" s="98"/>
      <c r="P27" s="4"/>
      <c r="Q27" s="4"/>
      <c r="R27" s="4"/>
      <c r="S27" s="4"/>
      <c r="T27" s="4"/>
    </row>
    <row r="28" spans="1:23" s="5" customFormat="1" x14ac:dyDescent="0.3">
      <c r="A28" s="66"/>
      <c r="B28" s="99"/>
      <c r="C28" s="100"/>
      <c r="D28" s="101"/>
      <c r="E28" s="100"/>
      <c r="F28" s="101"/>
      <c r="G28" s="100"/>
      <c r="H28" s="101"/>
      <c r="I28" s="100"/>
      <c r="J28" s="109"/>
      <c r="K28" s="100"/>
      <c r="L28" s="105"/>
      <c r="M28" s="105"/>
      <c r="N28" s="106"/>
      <c r="O28" s="98"/>
      <c r="P28" s="4"/>
      <c r="Q28" s="4"/>
      <c r="R28" s="4"/>
      <c r="S28" s="4"/>
      <c r="T28" s="4"/>
    </row>
    <row r="29" spans="1:23" s="5" customFormat="1" x14ac:dyDescent="0.3">
      <c r="A29" s="66"/>
      <c r="B29" s="99"/>
      <c r="C29" s="100"/>
      <c r="D29" s="101"/>
      <c r="E29" s="100"/>
      <c r="F29" s="101"/>
      <c r="G29" s="100"/>
      <c r="H29" s="101"/>
      <c r="I29" s="110"/>
      <c r="J29" s="109"/>
      <c r="K29" s="100"/>
      <c r="L29" s="111"/>
      <c r="M29" s="105"/>
      <c r="N29" s="106"/>
      <c r="O29" s="98"/>
      <c r="P29" s="4"/>
      <c r="Q29" s="4"/>
      <c r="R29" s="4"/>
      <c r="S29" s="4"/>
      <c r="T29" s="4"/>
    </row>
    <row r="30" spans="1:23" s="5" customFormat="1" x14ac:dyDescent="0.3">
      <c r="A30" s="66"/>
      <c r="B30" s="99"/>
      <c r="C30" s="100"/>
      <c r="D30" s="101"/>
      <c r="E30" s="100"/>
      <c r="F30" s="101"/>
      <c r="G30" s="100"/>
      <c r="H30" s="101"/>
      <c r="I30" s="110"/>
      <c r="J30" s="109"/>
      <c r="K30" s="100"/>
      <c r="L30" s="105"/>
      <c r="M30" s="105"/>
      <c r="N30" s="106"/>
      <c r="O30" s="98"/>
      <c r="P30" s="4"/>
      <c r="Q30" s="4"/>
      <c r="R30" s="4"/>
      <c r="S30" s="4"/>
      <c r="T30" s="4"/>
    </row>
    <row r="31" spans="1:23" s="5" customFormat="1" x14ac:dyDescent="0.3">
      <c r="A31" s="66"/>
      <c r="B31" s="99"/>
      <c r="C31" s="100"/>
      <c r="D31" s="101"/>
      <c r="E31" s="100"/>
      <c r="F31" s="101"/>
      <c r="G31" s="100"/>
      <c r="H31" s="101"/>
      <c r="I31" s="110"/>
      <c r="J31" s="109"/>
      <c r="K31" s="100"/>
      <c r="L31" s="105"/>
      <c r="M31" s="105"/>
      <c r="N31" s="106"/>
      <c r="O31" s="98"/>
      <c r="P31" s="4"/>
      <c r="Q31" s="4"/>
      <c r="R31" s="4"/>
      <c r="S31" s="4"/>
      <c r="T31" s="4"/>
    </row>
    <row r="32" spans="1:23" s="5" customFormat="1" x14ac:dyDescent="0.3">
      <c r="A32" s="66"/>
      <c r="B32" s="99"/>
      <c r="C32" s="100"/>
      <c r="D32" s="101"/>
      <c r="E32" s="100"/>
      <c r="F32" s="101"/>
      <c r="G32" s="100"/>
      <c r="H32" s="108"/>
      <c r="I32" s="110"/>
      <c r="J32" s="109"/>
      <c r="K32" s="100"/>
      <c r="L32" s="105"/>
      <c r="M32" s="105"/>
      <c r="N32" s="106"/>
      <c r="O32" s="98"/>
      <c r="P32" s="4"/>
      <c r="Q32" s="4"/>
      <c r="R32" s="4"/>
      <c r="S32" s="4"/>
      <c r="T32" s="4"/>
    </row>
    <row r="33" spans="1:20" s="5" customFormat="1" x14ac:dyDescent="0.3">
      <c r="A33" s="66"/>
      <c r="B33" s="99"/>
      <c r="C33" s="100"/>
      <c r="D33" s="101"/>
      <c r="E33" s="100"/>
      <c r="F33" s="101"/>
      <c r="G33" s="100"/>
      <c r="H33" s="101"/>
      <c r="I33" s="110"/>
      <c r="J33" s="109"/>
      <c r="K33" s="100"/>
      <c r="L33" s="105"/>
      <c r="M33" s="105"/>
      <c r="N33" s="106"/>
      <c r="O33" s="98"/>
      <c r="P33" s="4"/>
      <c r="Q33" s="4"/>
      <c r="R33" s="4"/>
      <c r="S33" s="4"/>
      <c r="T33" s="4"/>
    </row>
    <row r="34" spans="1:20" s="5" customFormat="1" x14ac:dyDescent="0.3">
      <c r="A34" s="66"/>
      <c r="B34" s="99"/>
      <c r="C34" s="100"/>
      <c r="D34" s="101"/>
      <c r="E34" s="100"/>
      <c r="F34" s="101"/>
      <c r="G34" s="100"/>
      <c r="H34" s="101"/>
      <c r="I34" s="110"/>
      <c r="J34" s="109"/>
      <c r="K34" s="100"/>
      <c r="L34" s="105"/>
      <c r="M34" s="105"/>
      <c r="N34" s="106"/>
      <c r="O34" s="98"/>
      <c r="P34" s="4"/>
      <c r="Q34" s="4"/>
      <c r="R34" s="4"/>
      <c r="S34" s="4"/>
      <c r="T34" s="4"/>
    </row>
    <row r="35" spans="1:20" s="5" customFormat="1" x14ac:dyDescent="0.3">
      <c r="A35" s="66"/>
      <c r="B35" s="99"/>
      <c r="C35" s="100"/>
      <c r="D35" s="101"/>
      <c r="E35" s="100"/>
      <c r="F35" s="101"/>
      <c r="G35" s="100"/>
      <c r="H35" s="101"/>
      <c r="I35" s="110"/>
      <c r="J35" s="109"/>
      <c r="K35" s="100"/>
      <c r="L35" s="105"/>
      <c r="M35" s="105"/>
      <c r="N35" s="106"/>
      <c r="O35" s="98"/>
      <c r="P35" s="4"/>
      <c r="Q35" s="4"/>
      <c r="R35" s="4"/>
      <c r="S35" s="4"/>
      <c r="T35" s="4"/>
    </row>
    <row r="36" spans="1:20" s="5" customFormat="1" x14ac:dyDescent="0.3">
      <c r="A36" s="66"/>
      <c r="B36" s="99"/>
      <c r="C36" s="100"/>
      <c r="D36" s="101"/>
      <c r="E36" s="100"/>
      <c r="F36" s="101"/>
      <c r="G36" s="100"/>
      <c r="H36" s="104"/>
      <c r="I36" s="110"/>
      <c r="J36" s="109"/>
      <c r="K36" s="100"/>
      <c r="L36" s="105"/>
      <c r="M36" s="105"/>
      <c r="N36" s="106"/>
      <c r="O36" s="98"/>
      <c r="P36" s="4"/>
      <c r="Q36" s="4"/>
      <c r="R36" s="4"/>
      <c r="S36" s="4"/>
      <c r="T36" s="4"/>
    </row>
    <row r="37" spans="1:20" s="5" customFormat="1" x14ac:dyDescent="0.3">
      <c r="A37" s="66"/>
      <c r="B37" s="99"/>
      <c r="C37" s="100"/>
      <c r="D37" s="101"/>
      <c r="E37" s="100"/>
      <c r="F37" s="101"/>
      <c r="G37" s="100"/>
      <c r="H37" s="108"/>
      <c r="I37" s="110"/>
      <c r="J37" s="109"/>
      <c r="K37" s="100"/>
      <c r="L37" s="105"/>
      <c r="M37" s="105"/>
      <c r="N37" s="106"/>
      <c r="O37" s="98"/>
      <c r="P37" s="4"/>
      <c r="Q37" s="4"/>
      <c r="R37" s="4"/>
      <c r="S37" s="4"/>
      <c r="T37" s="4"/>
    </row>
    <row r="38" spans="1:20" s="5" customFormat="1" x14ac:dyDescent="0.3">
      <c r="A38" s="66"/>
      <c r="B38" s="99"/>
      <c r="C38" s="100"/>
      <c r="D38" s="101"/>
      <c r="E38" s="100"/>
      <c r="F38" s="101"/>
      <c r="G38" s="100"/>
      <c r="H38" s="108"/>
      <c r="I38" s="110"/>
      <c r="J38" s="109"/>
      <c r="K38" s="100"/>
      <c r="L38" s="105"/>
      <c r="M38" s="105"/>
      <c r="N38" s="106"/>
      <c r="O38" s="98"/>
      <c r="P38" s="4"/>
      <c r="Q38" s="4"/>
      <c r="R38" s="4"/>
      <c r="S38" s="4"/>
      <c r="T38" s="4"/>
    </row>
    <row r="39" spans="1:20" s="5" customFormat="1" x14ac:dyDescent="0.3">
      <c r="A39" s="66"/>
      <c r="B39" s="99"/>
      <c r="C39" s="100"/>
      <c r="D39" s="101"/>
      <c r="E39" s="100"/>
      <c r="F39" s="101"/>
      <c r="G39" s="100"/>
      <c r="H39" s="108"/>
      <c r="I39" s="110"/>
      <c r="J39" s="109"/>
      <c r="K39" s="100"/>
      <c r="L39" s="105"/>
      <c r="M39" s="105"/>
      <c r="N39" s="106"/>
      <c r="O39" s="98"/>
      <c r="P39" s="4"/>
      <c r="Q39" s="4"/>
      <c r="R39" s="4"/>
      <c r="S39" s="4"/>
      <c r="T39" s="4"/>
    </row>
    <row r="40" spans="1:20" s="5" customFormat="1" x14ac:dyDescent="0.3">
      <c r="A40" s="66"/>
      <c r="B40" s="99"/>
      <c r="C40" s="100"/>
      <c r="D40" s="101"/>
      <c r="E40" s="100"/>
      <c r="F40" s="101"/>
      <c r="G40" s="100"/>
      <c r="H40" s="108"/>
      <c r="I40" s="110"/>
      <c r="J40" s="109"/>
      <c r="K40" s="100"/>
      <c r="L40" s="105"/>
      <c r="M40" s="105"/>
      <c r="N40" s="106"/>
      <c r="O40" s="98"/>
      <c r="P40" s="4"/>
      <c r="Q40" s="4"/>
      <c r="R40" s="4"/>
      <c r="S40" s="4"/>
      <c r="T40" s="4"/>
    </row>
    <row r="41" spans="1:20" s="5" customFormat="1" x14ac:dyDescent="0.3">
      <c r="A41" s="66"/>
      <c r="B41" s="99"/>
      <c r="C41" s="100"/>
      <c r="D41" s="101"/>
      <c r="E41" s="100"/>
      <c r="F41" s="101"/>
      <c r="G41" s="100"/>
      <c r="H41" s="108"/>
      <c r="I41" s="112"/>
      <c r="J41" s="109"/>
      <c r="K41" s="100"/>
      <c r="L41" s="105"/>
      <c r="M41" s="105"/>
      <c r="N41" s="106"/>
      <c r="O41" s="98"/>
      <c r="P41" s="4"/>
      <c r="Q41" s="4"/>
      <c r="R41" s="4"/>
      <c r="S41" s="4"/>
      <c r="T41" s="4"/>
    </row>
    <row r="42" spans="1:20" s="5" customFormat="1" x14ac:dyDescent="0.3">
      <c r="A42" s="66"/>
      <c r="B42" s="66"/>
      <c r="C42" s="67"/>
      <c r="D42" s="68"/>
      <c r="E42" s="67"/>
      <c r="F42" s="68"/>
      <c r="G42" s="67"/>
      <c r="H42" s="68"/>
      <c r="I42" s="67"/>
      <c r="J42" s="71"/>
      <c r="K42" s="67"/>
      <c r="L42" s="69"/>
      <c r="M42" s="69"/>
      <c r="N42" s="70"/>
      <c r="O42" s="4"/>
      <c r="P42" s="4"/>
      <c r="Q42" s="4"/>
      <c r="R42" s="4"/>
      <c r="S42" s="4"/>
      <c r="T42" s="4"/>
    </row>
    <row r="43" spans="1:20" s="5" customFormat="1" x14ac:dyDescent="0.3">
      <c r="A43" s="66"/>
      <c r="B43" s="66"/>
      <c r="C43" s="67"/>
      <c r="D43" s="68"/>
      <c r="E43" s="67"/>
      <c r="F43" s="68"/>
      <c r="G43" s="67"/>
      <c r="H43" s="68"/>
      <c r="I43" s="67"/>
      <c r="J43" s="71"/>
      <c r="K43" s="67"/>
      <c r="L43" s="69"/>
      <c r="M43" s="69"/>
      <c r="N43" s="70"/>
      <c r="O43" s="4"/>
      <c r="P43" s="4"/>
      <c r="Q43" s="4"/>
      <c r="R43" s="4"/>
      <c r="S43" s="4"/>
      <c r="T43" s="4"/>
    </row>
    <row r="44" spans="1:20" s="5" customFormat="1" x14ac:dyDescent="0.3">
      <c r="A44" s="66"/>
      <c r="B44" s="66"/>
      <c r="C44" s="67"/>
      <c r="D44" s="68"/>
      <c r="E44" s="67"/>
      <c r="F44" s="68"/>
      <c r="G44" s="67"/>
      <c r="H44" s="68"/>
      <c r="I44" s="67"/>
      <c r="J44" s="71"/>
      <c r="K44" s="67"/>
      <c r="L44" s="69"/>
      <c r="M44" s="69"/>
      <c r="N44" s="70"/>
      <c r="O44" s="4"/>
      <c r="P44" s="4"/>
      <c r="Q44" s="4"/>
      <c r="R44" s="4"/>
      <c r="S44" s="4"/>
      <c r="T44" s="4"/>
    </row>
    <row r="45" spans="1:20" s="5" customFormat="1" x14ac:dyDescent="0.3">
      <c r="A45" s="66"/>
      <c r="B45" s="66"/>
      <c r="C45" s="67"/>
      <c r="D45" s="68"/>
      <c r="E45" s="67"/>
      <c r="F45" s="68"/>
      <c r="G45" s="67"/>
      <c r="H45" s="68"/>
      <c r="I45" s="67"/>
      <c r="J45" s="71"/>
      <c r="K45" s="67"/>
      <c r="L45" s="69"/>
      <c r="M45" s="69"/>
      <c r="N45" s="70"/>
      <c r="O45" s="4"/>
      <c r="P45" s="4"/>
      <c r="Q45" s="4"/>
      <c r="R45" s="4"/>
      <c r="S45" s="4"/>
      <c r="T45" s="4"/>
    </row>
    <row r="46" spans="1:20" s="5" customFormat="1" x14ac:dyDescent="0.3">
      <c r="A46" s="66"/>
      <c r="B46" s="66"/>
      <c r="C46" s="67"/>
      <c r="D46" s="68"/>
      <c r="E46" s="67"/>
      <c r="F46" s="68"/>
      <c r="G46" s="67"/>
      <c r="H46" s="68"/>
      <c r="I46" s="67"/>
      <c r="J46" s="71"/>
      <c r="K46" s="67"/>
      <c r="L46" s="69"/>
      <c r="M46" s="69"/>
      <c r="N46" s="70"/>
      <c r="O46" s="4"/>
      <c r="P46" s="4"/>
      <c r="Q46" s="4"/>
      <c r="R46" s="4"/>
      <c r="S46" s="4"/>
      <c r="T46" s="4"/>
    </row>
    <row r="47" spans="1:20" s="5" customFormat="1" x14ac:dyDescent="0.3">
      <c r="A47" s="66"/>
      <c r="B47" s="66"/>
      <c r="C47" s="67"/>
      <c r="D47" s="68"/>
      <c r="E47" s="67"/>
      <c r="F47" s="68"/>
      <c r="G47" s="67"/>
      <c r="H47" s="68"/>
      <c r="I47" s="67"/>
      <c r="J47" s="71"/>
      <c r="K47" s="67"/>
      <c r="L47" s="69"/>
      <c r="M47" s="69"/>
      <c r="N47" s="70"/>
      <c r="O47" s="4"/>
      <c r="P47" s="4"/>
      <c r="Q47" s="4"/>
      <c r="R47" s="4"/>
      <c r="S47" s="4"/>
      <c r="T47" s="4"/>
    </row>
    <row r="48" spans="1:20" s="5" customFormat="1" x14ac:dyDescent="0.3">
      <c r="A48" s="66"/>
      <c r="B48" s="66"/>
      <c r="C48" s="67"/>
      <c r="D48" s="68"/>
      <c r="E48" s="67"/>
      <c r="F48" s="68"/>
      <c r="G48" s="67"/>
      <c r="H48" s="68"/>
      <c r="I48" s="67"/>
      <c r="J48" s="71"/>
      <c r="K48" s="67"/>
      <c r="L48" s="69"/>
      <c r="M48" s="69"/>
      <c r="N48" s="70"/>
      <c r="O48" s="4"/>
      <c r="P48" s="4"/>
      <c r="Q48" s="4"/>
      <c r="R48" s="4"/>
      <c r="S48" s="4"/>
      <c r="T48" s="4"/>
    </row>
    <row r="49" spans="1:20" s="5" customFormat="1" x14ac:dyDescent="0.3">
      <c r="A49" s="66"/>
      <c r="B49" s="66"/>
      <c r="C49" s="67"/>
      <c r="D49" s="68"/>
      <c r="E49" s="67"/>
      <c r="F49" s="68"/>
      <c r="G49" s="67"/>
      <c r="H49" s="68"/>
      <c r="I49" s="67"/>
      <c r="J49" s="71"/>
      <c r="K49" s="67"/>
      <c r="L49" s="69"/>
      <c r="M49" s="69"/>
      <c r="N49" s="70"/>
      <c r="O49" s="4"/>
      <c r="P49" s="4"/>
      <c r="Q49" s="4"/>
      <c r="R49" s="4"/>
      <c r="S49" s="4"/>
      <c r="T49" s="4"/>
    </row>
    <row r="50" spans="1:20" x14ac:dyDescent="0.3">
      <c r="M50" s="12"/>
    </row>
    <row r="51" spans="1:20" x14ac:dyDescent="0.3">
      <c r="M51" s="12"/>
    </row>
    <row r="52" spans="1:20" x14ac:dyDescent="0.3">
      <c r="M52" s="12"/>
    </row>
    <row r="53" spans="1:20" x14ac:dyDescent="0.3">
      <c r="M53" s="12"/>
    </row>
    <row r="54" spans="1:20" x14ac:dyDescent="0.3">
      <c r="M54" s="12"/>
    </row>
    <row r="55" spans="1:20" x14ac:dyDescent="0.3">
      <c r="M55" s="12"/>
    </row>
    <row r="56" spans="1:20" x14ac:dyDescent="0.3">
      <c r="M56" s="12"/>
    </row>
    <row r="57" spans="1:20" x14ac:dyDescent="0.3">
      <c r="M57" s="12"/>
    </row>
  </sheetData>
  <mergeCells count="13">
    <mergeCell ref="O2:S2"/>
    <mergeCell ref="A17:M17"/>
    <mergeCell ref="O4:O5"/>
    <mergeCell ref="A4:B4"/>
    <mergeCell ref="A5:B5"/>
    <mergeCell ref="A11:B11"/>
    <mergeCell ref="A16:M16"/>
    <mergeCell ref="C23:E23"/>
    <mergeCell ref="A1:M1"/>
    <mergeCell ref="A2:M2"/>
    <mergeCell ref="L22:M22"/>
    <mergeCell ref="L21:M21"/>
    <mergeCell ref="B18:H18"/>
  </mergeCells>
  <printOptions horizontalCentered="1" verticalCentered="1"/>
  <pageMargins left="0" right="0" top="0.39370078740157483" bottom="0.39370078740157483" header="0.31496062992125984" footer="0.31496062992125984"/>
  <pageSetup paperSize="5" scale="73" fitToHeight="0" orientation="landscape" r:id="rId1"/>
  <ignoredErrors>
    <ignoredError sqref="F11 H7 J7 H11:L11 H6 J6 G6 K6 I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Total</vt:lpstr>
      <vt:lpstr>Total!Área_de_impresión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2020-08-03T21:37:52Z</dcterms:modified>
</cp:coreProperties>
</file>