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565" activeTab="0"/>
  </bookViews>
  <sheets>
    <sheet name="Siniestros Abril" sheetId="1" r:id="rId1"/>
  </sheets>
  <externalReferences>
    <externalReference r:id="rId4"/>
    <externalReference r:id="rId5"/>
    <externalReference r:id="rId6"/>
  </externalReferences>
  <definedNames>
    <definedName name="_xlnm.Print_Titles" localSheetId="0">'Siniestros Abril'!$A:$E</definedName>
  </definedNames>
  <calcPr fullCalcOnLoad="1"/>
</workbook>
</file>

<file path=xl/sharedStrings.xml><?xml version="1.0" encoding="utf-8"?>
<sst xmlns="http://schemas.openxmlformats.org/spreadsheetml/2006/main" count="262" uniqueCount="79">
  <si>
    <t>AÑO</t>
  </si>
  <si>
    <t>MES</t>
  </si>
  <si>
    <t>TIPO</t>
  </si>
  <si>
    <t>COMPAÑIAS DE SEGUROS</t>
  </si>
  <si>
    <t xml:space="preserve">APADEA (1) No Agremiado (0) </t>
  </si>
  <si>
    <t>GRAN TOTAL</t>
  </si>
  <si>
    <t>TOTAL VIDA</t>
  </si>
  <si>
    <t>Vida Individual</t>
  </si>
  <si>
    <t>Primer año</t>
  </si>
  <si>
    <t>Renovación</t>
  </si>
  <si>
    <t>Accidentes Personales</t>
  </si>
  <si>
    <t>Individual</t>
  </si>
  <si>
    <t>Grupo</t>
  </si>
  <si>
    <t>Invalidez</t>
  </si>
  <si>
    <t>Salud</t>
  </si>
  <si>
    <t>Colectivos de Vida</t>
  </si>
  <si>
    <t>TOTAL GENERALES</t>
  </si>
  <si>
    <t>Incendio y Líneas Aliadas</t>
  </si>
  <si>
    <t>Residencial</t>
  </si>
  <si>
    <t>Comercial</t>
  </si>
  <si>
    <t>Industrial</t>
  </si>
  <si>
    <t>Vida Industrial</t>
  </si>
  <si>
    <t>Anualidades</t>
  </si>
  <si>
    <t>Rentas Vitalicias</t>
  </si>
  <si>
    <t>Pérdida de Ingresos</t>
  </si>
  <si>
    <t>Multiriesgo</t>
  </si>
  <si>
    <t>Comercial e Industrial</t>
  </si>
  <si>
    <t>Transporte de Carga</t>
  </si>
  <si>
    <t>Terrestre</t>
  </si>
  <si>
    <t>Marítimo</t>
  </si>
  <si>
    <t>Aéreo</t>
  </si>
  <si>
    <t>Casco</t>
  </si>
  <si>
    <t>Automóvil</t>
  </si>
  <si>
    <t>Ramos Técnicos</t>
  </si>
  <si>
    <t>TRC  TRM</t>
  </si>
  <si>
    <t>Equipo Eléctronico</t>
  </si>
  <si>
    <t>Caldera y Maquinaria</t>
  </si>
  <si>
    <t>Rotura de Maquinaria</t>
  </si>
  <si>
    <t>Equipo Pesado</t>
  </si>
  <si>
    <t>Vidrios</t>
  </si>
  <si>
    <t>Riesgos  Diversos</t>
  </si>
  <si>
    <t>Responsabilidad Civil</t>
  </si>
  <si>
    <t>Robo</t>
  </si>
  <si>
    <t>Fidelidad y DDD</t>
  </si>
  <si>
    <t>BBB</t>
  </si>
  <si>
    <t>Otros</t>
  </si>
  <si>
    <t>Titulos de Propiedad</t>
  </si>
  <si>
    <t>Fianzas</t>
  </si>
  <si>
    <t>Oferta y Cumplimiento</t>
  </si>
  <si>
    <t>Otras</t>
  </si>
  <si>
    <t>TOTAL</t>
  </si>
  <si>
    <t>ACERTA SEGUROS</t>
  </si>
  <si>
    <t>ALIADO SEGUROS</t>
  </si>
  <si>
    <t>ASEGURADORA ANCON, S.A</t>
  </si>
  <si>
    <t>ASEGURADORA GLOBAL, S.A</t>
  </si>
  <si>
    <t>ASSA COMPAÑÍA DE SEGUROS, S.A</t>
  </si>
  <si>
    <t>BANESCO SEGUROS, S.A.</t>
  </si>
  <si>
    <t>CHUBB SEGUROS PANAMA, S.A.</t>
  </si>
  <si>
    <t>COMPAÑÍA INTERNACIONAL DE SEGUROS, S.A</t>
  </si>
  <si>
    <t>GENERAL DE SEGUROS, S.A.</t>
  </si>
  <si>
    <t>MAPFRE PANAMÁ, S.A</t>
  </si>
  <si>
    <t>MERCANTIL PANAMÁ SEGUROS, S.A</t>
  </si>
  <si>
    <t>MULTIBANK SEGUROS, S.A</t>
  </si>
  <si>
    <t>NACIONAL DE SEGUROS  DE PANAMÁ Y CENTROAMÉRICA</t>
  </si>
  <si>
    <t>ÓPTIMA COMPAÑÍA DE SEGUROS, S.A.</t>
  </si>
  <si>
    <t>PAN AMERICAN LIFE INSURANCE DE PANAMÁ, S.A</t>
  </si>
  <si>
    <t>SAGICOR PANAMÁ, S.A</t>
  </si>
  <si>
    <t>SEGUROS FEDPA, S.A</t>
  </si>
  <si>
    <t>SEGUROS SURAMERICANA, S.A</t>
  </si>
  <si>
    <t>VIVIR COMPAÑÍA DE SEGUROS, SA.</t>
  </si>
  <si>
    <t>WORLDWIDE MEDICAL ASSURANCE, LTD</t>
  </si>
  <si>
    <t>BUPA PANAMÁ, S.A.</t>
  </si>
  <si>
    <t>INTERAMERICANA DE FIANZAS Y SEGUROS, S.A.</t>
  </si>
  <si>
    <t>LA REGIONAL DE SEGUROS, S.A</t>
  </si>
  <si>
    <t>LOCAL</t>
  </si>
  <si>
    <t>EXTERIOR</t>
  </si>
  <si>
    <t>INTERAMERICANA DE  FIANZAS Y SEGUROS,S.A.</t>
  </si>
  <si>
    <t>INTERAMERICANA  FIANZAS Y SEGUROS, S.A.</t>
  </si>
  <si>
    <t>ABRIL</t>
  </si>
</sst>
</file>

<file path=xl/styles.xml><?xml version="1.0" encoding="utf-8"?>
<styleSheet xmlns="http://schemas.openxmlformats.org/spreadsheetml/2006/main">
  <numFmts count="11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[$-180A]dddd\,\ d\ &quot;de&quot;\ mmmm\ &quot;de&quot;\ yyyy"/>
    <numFmt numFmtId="165" formatCode="[$-180A]h:mm:ss\ AM/PM"/>
    <numFmt numFmtId="166" formatCode="&quot; &quot;#,##0.00&quot; &quot;;&quot;-&quot;#,##0.00&quot; &quot;;&quot; -&quot;00&quot; &quot;;&quot; &quot;@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9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13" xfId="47" applyFill="1" applyBorder="1" applyAlignment="1">
      <alignment horizontal="left" vertical="center" wrapText="1"/>
    </xf>
    <xf numFmtId="0" fontId="0" fillId="39" borderId="12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40" borderId="1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3\TOTAL\2023-04%20Acum%20Primas%20y%20Siniestros%20TOT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3\LOCAL\2023-04%20Acum%20Primas%20y%20Siniestros%20LOCA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3\EXTERIOR\2023-04%20Acum%20Primas%20y%20Siniestros%20EXTERI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8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
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
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
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Vitalicias</v>
          </cell>
          <cell r="W6" t="str">
            <v>Pérdida de Ingresos</v>
          </cell>
          <cell r="X6" t="str">
            <v>Multiriesgo</v>
          </cell>
          <cell r="Y6" t="str">
            <v>Residencial</v>
          </cell>
          <cell r="Z6" t="str">
            <v>Comercial e Industrial</v>
          </cell>
          <cell r="AA6" t="str">
            <v>Transporte 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Eléctronico</v>
          </cell>
          <cell r="AL6" t="str">
            <v>Caldera y Maquinaria</v>
          </cell>
          <cell r="AM6" t="str">
            <v>Rotura de 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 Civil</v>
          </cell>
          <cell r="AR6" t="str">
            <v>Robo</v>
          </cell>
          <cell r="AS6" t="str">
            <v>Fidelidad y 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3717983.0899999994</v>
          </cell>
          <cell r="D7">
            <v>1188313.0299999998</v>
          </cell>
          <cell r="E7">
            <v>0</v>
          </cell>
          <cell r="F7">
            <v>0</v>
          </cell>
          <cell r="G7">
            <v>0</v>
          </cell>
          <cell r="H7">
            <v>14550.689999999999</v>
          </cell>
          <cell r="I7">
            <v>44.370000000000005</v>
          </cell>
          <cell r="J7">
            <v>14506.32</v>
          </cell>
          <cell r="K7">
            <v>0</v>
          </cell>
          <cell r="L7">
            <v>891142.6</v>
          </cell>
          <cell r="M7">
            <v>154657.34</v>
          </cell>
          <cell r="N7">
            <v>736485.26</v>
          </cell>
          <cell r="O7">
            <v>282619.74</v>
          </cell>
          <cell r="P7">
            <v>200965.47999999998</v>
          </cell>
          <cell r="Q7">
            <v>81654.26</v>
          </cell>
          <cell r="R7">
            <v>2529670.0599999996</v>
          </cell>
          <cell r="S7">
            <v>159679.33</v>
          </cell>
          <cell r="T7">
            <v>74113.2</v>
          </cell>
          <cell r="U7">
            <v>85566.13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30406.61</v>
          </cell>
          <cell r="AB7">
            <v>18966.78</v>
          </cell>
          <cell r="AC7">
            <v>11439.829999999998</v>
          </cell>
          <cell r="AD7">
            <v>1104.73</v>
          </cell>
          <cell r="AE7">
            <v>20.39</v>
          </cell>
          <cell r="AF7">
            <v>522.1800000000001</v>
          </cell>
          <cell r="AG7">
            <v>562.16</v>
          </cell>
          <cell r="AH7">
            <v>764143.5</v>
          </cell>
          <cell r="AI7">
            <v>0</v>
          </cell>
          <cell r="AJ7">
            <v>764143.5</v>
          </cell>
          <cell r="AK7">
            <v>1313984.04</v>
          </cell>
          <cell r="AL7">
            <v>59382.19</v>
          </cell>
          <cell r="AM7">
            <v>224.7</v>
          </cell>
          <cell r="AN7">
            <v>558.7</v>
          </cell>
          <cell r="AO7">
            <v>0</v>
          </cell>
          <cell r="AP7">
            <v>279.65</v>
          </cell>
          <cell r="AQ7">
            <v>58319.14</v>
          </cell>
          <cell r="AR7">
            <v>0</v>
          </cell>
          <cell r="AS7">
            <v>35995.11</v>
          </cell>
          <cell r="AT7">
            <v>35922.11</v>
          </cell>
          <cell r="AU7">
            <v>0</v>
          </cell>
          <cell r="AV7">
            <v>0</v>
          </cell>
          <cell r="AW7">
            <v>0</v>
          </cell>
          <cell r="AX7">
            <v>73</v>
          </cell>
          <cell r="AY7">
            <v>0</v>
          </cell>
          <cell r="AZ7">
            <v>164974.55</v>
          </cell>
          <cell r="BA7">
            <v>74535.92</v>
          </cell>
          <cell r="BB7">
            <v>90438.63</v>
          </cell>
        </row>
        <row r="8">
          <cell r="B8" t="str">
            <v>ALIADO SEGUROS</v>
          </cell>
          <cell r="C8">
            <v>1472515.7</v>
          </cell>
          <cell r="D8">
            <v>234634.69</v>
          </cell>
          <cell r="E8">
            <v>0</v>
          </cell>
          <cell r="F8">
            <v>0</v>
          </cell>
          <cell r="G8">
            <v>0</v>
          </cell>
          <cell r="H8">
            <v>71157.06</v>
          </cell>
          <cell r="I8">
            <v>3683.8199999999997</v>
          </cell>
          <cell r="J8">
            <v>67473.24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163477.63</v>
          </cell>
          <cell r="P8">
            <v>88483.15</v>
          </cell>
          <cell r="Q8">
            <v>35106.02</v>
          </cell>
          <cell r="R8">
            <v>1237881.01</v>
          </cell>
          <cell r="S8">
            <v>191721.62000000002</v>
          </cell>
          <cell r="T8">
            <v>161816.87</v>
          </cell>
          <cell r="U8">
            <v>29904.75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9960.9</v>
          </cell>
          <cell r="AB8">
            <v>8555.05</v>
          </cell>
          <cell r="AC8">
            <v>1405.85</v>
          </cell>
          <cell r="AD8">
            <v>12431.869999999999</v>
          </cell>
          <cell r="AE8">
            <v>12431.869999999999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498637.24</v>
          </cell>
          <cell r="AL8">
            <v>54842.619999999995</v>
          </cell>
          <cell r="AM8">
            <v>0</v>
          </cell>
          <cell r="AN8">
            <v>19649.98</v>
          </cell>
          <cell r="AO8">
            <v>0</v>
          </cell>
          <cell r="AP8">
            <v>9226.99</v>
          </cell>
          <cell r="AQ8">
            <v>25965.65</v>
          </cell>
          <cell r="AR8">
            <v>0</v>
          </cell>
          <cell r="AS8">
            <v>404470.8500000001</v>
          </cell>
          <cell r="AT8">
            <v>8955.33</v>
          </cell>
          <cell r="AU8">
            <v>16.12</v>
          </cell>
          <cell r="AV8">
            <v>0</v>
          </cell>
          <cell r="AW8">
            <v>0</v>
          </cell>
          <cell r="AX8">
            <v>395499.4</v>
          </cell>
          <cell r="AY8">
            <v>0</v>
          </cell>
          <cell r="AZ8">
            <v>65815.91</v>
          </cell>
          <cell r="BA8">
            <v>8955.67</v>
          </cell>
          <cell r="BB8">
            <v>56860.240000000005</v>
          </cell>
        </row>
        <row r="9">
          <cell r="B9" t="str">
            <v>ASEGURADORA ANCON, S.A</v>
          </cell>
          <cell r="C9">
            <v>11973322.96</v>
          </cell>
          <cell r="D9">
            <v>5890027.720000001</v>
          </cell>
          <cell r="E9">
            <v>40774.96</v>
          </cell>
          <cell r="F9">
            <v>0</v>
          </cell>
          <cell r="G9">
            <v>40774.96</v>
          </cell>
          <cell r="H9">
            <v>173479.02000000002</v>
          </cell>
          <cell r="I9">
            <v>21760.54</v>
          </cell>
          <cell r="J9">
            <v>151718.48</v>
          </cell>
          <cell r="K9">
            <v>0</v>
          </cell>
          <cell r="L9">
            <v>5129918.57</v>
          </cell>
          <cell r="M9">
            <v>4142363.16</v>
          </cell>
          <cell r="N9">
            <v>987555.41</v>
          </cell>
          <cell r="O9">
            <v>545855.17</v>
          </cell>
          <cell r="P9">
            <v>151005.09999999998</v>
          </cell>
          <cell r="Q9">
            <v>394850.07</v>
          </cell>
          <cell r="R9">
            <v>6083295.24</v>
          </cell>
          <cell r="S9">
            <v>100485.33000000002</v>
          </cell>
          <cell r="T9">
            <v>23961.85</v>
          </cell>
          <cell r="U9">
            <v>76068.73</v>
          </cell>
          <cell r="V9">
            <v>454.75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44757.45</v>
          </cell>
          <cell r="AB9">
            <v>4219.55</v>
          </cell>
          <cell r="AC9">
            <v>40537.899999999994</v>
          </cell>
          <cell r="AD9">
            <v>42897.43</v>
          </cell>
          <cell r="AE9">
            <v>42897.43</v>
          </cell>
          <cell r="AF9">
            <v>0</v>
          </cell>
          <cell r="AG9">
            <v>0</v>
          </cell>
          <cell r="AH9">
            <v>37907.15</v>
          </cell>
          <cell r="AI9">
            <v>37907.15</v>
          </cell>
          <cell r="AJ9">
            <v>0</v>
          </cell>
          <cell r="AK9">
            <v>5569876.73</v>
          </cell>
          <cell r="AL9">
            <v>20489.8</v>
          </cell>
          <cell r="AM9">
            <v>6509.74</v>
          </cell>
          <cell r="AN9">
            <v>7900.570000000001</v>
          </cell>
          <cell r="AO9">
            <v>0</v>
          </cell>
          <cell r="AP9">
            <v>11666.449999999999</v>
          </cell>
          <cell r="AQ9">
            <v>-5586.96</v>
          </cell>
          <cell r="AR9">
            <v>0</v>
          </cell>
          <cell r="AS9">
            <v>59936.340000000004</v>
          </cell>
          <cell r="AT9">
            <v>49710.86</v>
          </cell>
          <cell r="AU9">
            <v>7286.1</v>
          </cell>
          <cell r="AV9">
            <v>0</v>
          </cell>
          <cell r="AW9">
            <v>0</v>
          </cell>
          <cell r="AX9">
            <v>2939.38</v>
          </cell>
          <cell r="AY9">
            <v>0</v>
          </cell>
          <cell r="AZ9">
            <v>206945.01</v>
          </cell>
          <cell r="BA9">
            <v>0</v>
          </cell>
          <cell r="BB9">
            <v>206945.01</v>
          </cell>
        </row>
        <row r="10">
          <cell r="B10" t="str">
            <v>ASEGURADORA GLOBAL, S.A</v>
          </cell>
          <cell r="C10">
            <v>3601703.7600000002</v>
          </cell>
          <cell r="D10">
            <v>1916077.76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1916077.76</v>
          </cell>
          <cell r="P10">
            <v>0</v>
          </cell>
          <cell r="Q10">
            <v>1916077.76</v>
          </cell>
          <cell r="R10">
            <v>1685626.0000000002</v>
          </cell>
          <cell r="S10">
            <v>42537.58</v>
          </cell>
          <cell r="T10">
            <v>42537.58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1416136.9400000002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24256.38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24256.38</v>
          </cell>
          <cell r="AY10">
            <v>0</v>
          </cell>
          <cell r="AZ10">
            <v>202695.1</v>
          </cell>
          <cell r="BA10">
            <v>0</v>
          </cell>
          <cell r="BB10">
            <v>202695.1</v>
          </cell>
        </row>
        <row r="11">
          <cell r="B11" t="str">
            <v>ASSA COMPAÑÍA DE SEGUROS, S.A</v>
          </cell>
          <cell r="C11">
            <v>69527529.15</v>
          </cell>
          <cell r="D11">
            <v>27154725.57</v>
          </cell>
          <cell r="E11">
            <v>4059530.0199999996</v>
          </cell>
          <cell r="F11">
            <v>4059901.5199999996</v>
          </cell>
          <cell r="G11">
            <v>-371.5</v>
          </cell>
          <cell r="H11">
            <v>338244.30000000005</v>
          </cell>
          <cell r="I11">
            <v>11619.69</v>
          </cell>
          <cell r="J11">
            <v>326624.61</v>
          </cell>
          <cell r="K11">
            <v>0</v>
          </cell>
          <cell r="L11">
            <v>19766674.21</v>
          </cell>
          <cell r="M11">
            <v>8055472.9</v>
          </cell>
          <cell r="N11">
            <v>11711201.31</v>
          </cell>
          <cell r="O11">
            <v>2990277.04</v>
          </cell>
          <cell r="P11">
            <v>1248893.3599999999</v>
          </cell>
          <cell r="Q11">
            <v>1741383.6799999997</v>
          </cell>
          <cell r="R11">
            <v>42372803.580000006</v>
          </cell>
          <cell r="S11">
            <v>20611903.42</v>
          </cell>
          <cell r="T11">
            <v>2140434.46</v>
          </cell>
          <cell r="U11">
            <v>18471468.96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823170.26</v>
          </cell>
          <cell r="AB11">
            <v>661483.84</v>
          </cell>
          <cell r="AC11">
            <v>161686.42</v>
          </cell>
          <cell r="AD11">
            <v>521818.56</v>
          </cell>
          <cell r="AE11">
            <v>106410.29999999999</v>
          </cell>
          <cell r="AF11">
            <v>415408.25999999995</v>
          </cell>
          <cell r="AG11">
            <v>0</v>
          </cell>
          <cell r="AH11">
            <v>2589781.49</v>
          </cell>
          <cell r="AI11">
            <v>894361.5700000002</v>
          </cell>
          <cell r="AJ11">
            <v>1695419.92</v>
          </cell>
          <cell r="AK11">
            <v>11965789.149999999</v>
          </cell>
          <cell r="AL11">
            <v>54335.740000000005</v>
          </cell>
          <cell r="AM11">
            <v>321</v>
          </cell>
          <cell r="AN11">
            <v>19142.010000000002</v>
          </cell>
          <cell r="AO11">
            <v>0</v>
          </cell>
          <cell r="AP11">
            <v>34872.73</v>
          </cell>
          <cell r="AQ11">
            <v>0</v>
          </cell>
          <cell r="AR11">
            <v>0</v>
          </cell>
          <cell r="AS11">
            <v>5773191.86</v>
          </cell>
          <cell r="AT11">
            <v>441917.2</v>
          </cell>
          <cell r="AU11">
            <v>64077.69</v>
          </cell>
          <cell r="AV11">
            <v>482740.9</v>
          </cell>
          <cell r="AW11">
            <v>4076498</v>
          </cell>
          <cell r="AX11">
            <v>707958.0700000001</v>
          </cell>
          <cell r="AY11">
            <v>0</v>
          </cell>
          <cell r="AZ11">
            <v>32813.1</v>
          </cell>
          <cell r="BA11">
            <v>5730.08</v>
          </cell>
          <cell r="BB11">
            <v>27083.019999999997</v>
          </cell>
        </row>
        <row r="12">
          <cell r="B12" t="str">
            <v>BANESCO SEGUROS, S.A.</v>
          </cell>
          <cell r="C12">
            <v>2475438.31</v>
          </cell>
          <cell r="D12">
            <v>771244.09</v>
          </cell>
          <cell r="E12">
            <v>19866.36</v>
          </cell>
          <cell r="F12">
            <v>19866.36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751377.73</v>
          </cell>
          <cell r="P12">
            <v>180148.28999999998</v>
          </cell>
          <cell r="Q12">
            <v>571229.4400000001</v>
          </cell>
          <cell r="R12">
            <v>1704194.22</v>
          </cell>
          <cell r="S12">
            <v>116047.64</v>
          </cell>
          <cell r="T12">
            <v>0</v>
          </cell>
          <cell r="U12">
            <v>116047.64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86487.04000000001</v>
          </cell>
          <cell r="AB12">
            <v>3696.9</v>
          </cell>
          <cell r="AC12">
            <v>82790.14</v>
          </cell>
          <cell r="AD12">
            <v>1795.96</v>
          </cell>
          <cell r="AE12">
            <v>1795.96</v>
          </cell>
          <cell r="AF12">
            <v>0</v>
          </cell>
          <cell r="AG12">
            <v>0</v>
          </cell>
          <cell r="AH12">
            <v>5000</v>
          </cell>
          <cell r="AI12">
            <v>5000</v>
          </cell>
          <cell r="AJ12">
            <v>0</v>
          </cell>
          <cell r="AK12">
            <v>1197212.78</v>
          </cell>
          <cell r="AL12">
            <v>64735.76000000001</v>
          </cell>
          <cell r="AM12">
            <v>173.34000000000015</v>
          </cell>
          <cell r="AN12">
            <v>0</v>
          </cell>
          <cell r="AO12">
            <v>0</v>
          </cell>
          <cell r="AP12">
            <v>7771.21</v>
          </cell>
          <cell r="AQ12">
            <v>56791.21000000001</v>
          </cell>
          <cell r="AR12">
            <v>0</v>
          </cell>
          <cell r="AS12">
            <v>232565.04</v>
          </cell>
          <cell r="AT12">
            <v>214983.2</v>
          </cell>
          <cell r="AU12">
            <v>13867.82</v>
          </cell>
          <cell r="AV12">
            <v>3714.02</v>
          </cell>
          <cell r="AW12">
            <v>0</v>
          </cell>
          <cell r="AX12">
            <v>0</v>
          </cell>
          <cell r="AY12">
            <v>0</v>
          </cell>
          <cell r="AZ12">
            <v>350</v>
          </cell>
          <cell r="BA12">
            <v>0</v>
          </cell>
          <cell r="BB12">
            <v>350</v>
          </cell>
        </row>
        <row r="13">
          <cell r="B13" t="str">
            <v>CHUBB SEGUROS PANAMA, S.A.</v>
          </cell>
          <cell r="C13">
            <v>2347815.7600000002</v>
          </cell>
          <cell r="D13">
            <v>115533.03</v>
          </cell>
          <cell r="E13">
            <v>0</v>
          </cell>
          <cell r="F13">
            <v>0</v>
          </cell>
          <cell r="G13">
            <v>0</v>
          </cell>
          <cell r="H13">
            <v>113129.35</v>
          </cell>
          <cell r="I13">
            <v>0</v>
          </cell>
          <cell r="J13">
            <v>113129.35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2403.6800000000003</v>
          </cell>
          <cell r="P13">
            <v>2403.6800000000003</v>
          </cell>
          <cell r="Q13">
            <v>0</v>
          </cell>
          <cell r="R13">
            <v>2232282.7300000004</v>
          </cell>
          <cell r="S13">
            <v>2188178.2800000003</v>
          </cell>
          <cell r="T13">
            <v>0</v>
          </cell>
          <cell r="U13">
            <v>2188178.2800000003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2971.4700000000003</v>
          </cell>
          <cell r="AB13">
            <v>0</v>
          </cell>
          <cell r="AC13">
            <v>2971.4700000000003</v>
          </cell>
          <cell r="AD13">
            <v>20411.920000000002</v>
          </cell>
          <cell r="AE13">
            <v>0</v>
          </cell>
          <cell r="AF13">
            <v>20411.920000000002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20721.059999999998</v>
          </cell>
          <cell r="AT13">
            <v>20721.059999999998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</row>
        <row r="14">
          <cell r="B14" t="str">
            <v>COMPAÑÍA INTERNACIONAL DE SEGUROS, S.A</v>
          </cell>
          <cell r="C14">
            <v>40694813.940000005</v>
          </cell>
          <cell r="D14">
            <v>25692582.480000004</v>
          </cell>
          <cell r="E14">
            <v>2203797.1799999997</v>
          </cell>
          <cell r="F14">
            <v>-5.820766091346741E-11</v>
          </cell>
          <cell r="G14">
            <v>2203797.18</v>
          </cell>
          <cell r="H14">
            <v>421635.13999999996</v>
          </cell>
          <cell r="I14">
            <v>11442.64</v>
          </cell>
          <cell r="J14">
            <v>410192.49999999994</v>
          </cell>
          <cell r="K14">
            <v>0</v>
          </cell>
          <cell r="L14">
            <v>16196517.400000002</v>
          </cell>
          <cell r="M14">
            <v>12785674.11</v>
          </cell>
          <cell r="N14">
            <v>3410843.29</v>
          </cell>
          <cell r="O14">
            <v>6870632.76</v>
          </cell>
          <cell r="P14">
            <v>510323.20999999996</v>
          </cell>
          <cell r="Q14">
            <v>6360309.55</v>
          </cell>
          <cell r="R14">
            <v>15002231.46</v>
          </cell>
          <cell r="S14">
            <v>295659.44</v>
          </cell>
          <cell r="T14">
            <v>295659.44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25514.269999999997</v>
          </cell>
          <cell r="AB14">
            <v>25514.269999999997</v>
          </cell>
          <cell r="AC14">
            <v>0</v>
          </cell>
          <cell r="AD14">
            <v>168973.80000000002</v>
          </cell>
          <cell r="AE14">
            <v>168973.80000000002</v>
          </cell>
          <cell r="AF14">
            <v>0</v>
          </cell>
          <cell r="AG14">
            <v>0</v>
          </cell>
          <cell r="AH14">
            <v>685106.32</v>
          </cell>
          <cell r="AI14">
            <v>685106.32</v>
          </cell>
          <cell r="AJ14">
            <v>0</v>
          </cell>
          <cell r="AK14">
            <v>8083565.9</v>
          </cell>
          <cell r="AL14">
            <v>36648.6</v>
          </cell>
          <cell r="AM14">
            <v>35486.229999999996</v>
          </cell>
          <cell r="AN14">
            <v>563.74</v>
          </cell>
          <cell r="AO14">
            <v>0</v>
          </cell>
          <cell r="AP14">
            <v>0</v>
          </cell>
          <cell r="AQ14">
            <v>598.63</v>
          </cell>
          <cell r="AR14">
            <v>0</v>
          </cell>
          <cell r="AS14">
            <v>3214790.49</v>
          </cell>
          <cell r="AT14">
            <v>267234.12</v>
          </cell>
          <cell r="AU14">
            <v>19910.260000000002</v>
          </cell>
          <cell r="AV14">
            <v>41120.429999999986</v>
          </cell>
          <cell r="AW14">
            <v>0</v>
          </cell>
          <cell r="AX14">
            <v>2886525.68</v>
          </cell>
          <cell r="AY14">
            <v>0</v>
          </cell>
          <cell r="AZ14">
            <v>2491972.6399999997</v>
          </cell>
          <cell r="BA14">
            <v>1206357.4</v>
          </cell>
          <cell r="BB14">
            <v>1285615.2400000002</v>
          </cell>
        </row>
        <row r="15">
          <cell r="B15" t="str">
            <v>GENERAL DE SEGUROS, S.A.</v>
          </cell>
          <cell r="C15">
            <v>4390891.01</v>
          </cell>
          <cell r="D15">
            <v>2911723.89</v>
          </cell>
          <cell r="E15">
            <v>0</v>
          </cell>
          <cell r="F15">
            <v>0</v>
          </cell>
          <cell r="G15">
            <v>0</v>
          </cell>
          <cell r="H15">
            <v>42500</v>
          </cell>
          <cell r="I15">
            <v>42500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2869223.89</v>
          </cell>
          <cell r="P15">
            <v>2869223.89</v>
          </cell>
          <cell r="Q15">
            <v>0</v>
          </cell>
          <cell r="R15">
            <v>1479167.12</v>
          </cell>
          <cell r="S15">
            <v>116298.29999999999</v>
          </cell>
          <cell r="T15">
            <v>116298.29999999999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17181.52</v>
          </cell>
          <cell r="AB15">
            <v>4532.83</v>
          </cell>
          <cell r="AC15">
            <v>12648.69</v>
          </cell>
          <cell r="AD15">
            <v>1803.4699999999998</v>
          </cell>
          <cell r="AE15">
            <v>1803.4699999999998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560126.29</v>
          </cell>
          <cell r="AL15">
            <v>29325.29</v>
          </cell>
          <cell r="AM15">
            <v>0</v>
          </cell>
          <cell r="AN15">
            <v>25182.37</v>
          </cell>
          <cell r="AO15">
            <v>0</v>
          </cell>
          <cell r="AP15">
            <v>4142.92</v>
          </cell>
          <cell r="AQ15">
            <v>0</v>
          </cell>
          <cell r="AR15">
            <v>0</v>
          </cell>
          <cell r="AS15">
            <v>754432.25</v>
          </cell>
          <cell r="AT15">
            <v>1778.8700000000001</v>
          </cell>
          <cell r="AU15">
            <v>679.75</v>
          </cell>
          <cell r="AV15">
            <v>0</v>
          </cell>
          <cell r="AW15">
            <v>0</v>
          </cell>
          <cell r="AX15">
            <v>751973.63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</row>
        <row r="16">
          <cell r="B16" t="str">
            <v>MAPFRE PANAMÁ, S.A</v>
          </cell>
          <cell r="C16">
            <v>62612227.77</v>
          </cell>
          <cell r="D16">
            <v>26419206.04</v>
          </cell>
          <cell r="E16">
            <v>2916681.37</v>
          </cell>
          <cell r="F16">
            <v>97065.28</v>
          </cell>
          <cell r="G16">
            <v>2819616.0900000003</v>
          </cell>
          <cell r="H16">
            <v>48288.91</v>
          </cell>
          <cell r="I16">
            <v>40147.87</v>
          </cell>
          <cell r="J16">
            <v>8141.040000000001</v>
          </cell>
          <cell r="K16">
            <v>0</v>
          </cell>
          <cell r="L16">
            <v>20235586.439999998</v>
          </cell>
          <cell r="M16">
            <v>7981535.130000001</v>
          </cell>
          <cell r="N16">
            <v>12254051.31</v>
          </cell>
          <cell r="O16">
            <v>3218649.3200000003</v>
          </cell>
          <cell r="P16">
            <v>1275551.7999999998</v>
          </cell>
          <cell r="Q16">
            <v>1943097.52</v>
          </cell>
          <cell r="R16">
            <v>36193021.730000004</v>
          </cell>
          <cell r="S16">
            <v>852870.8899999999</v>
          </cell>
          <cell r="T16">
            <v>0</v>
          </cell>
          <cell r="U16">
            <v>852870.8899999999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269903.77999999997</v>
          </cell>
          <cell r="AE16">
            <v>269903.77999999997</v>
          </cell>
          <cell r="AF16">
            <v>0</v>
          </cell>
          <cell r="AG16">
            <v>0</v>
          </cell>
          <cell r="AH16">
            <v>7689240.02</v>
          </cell>
          <cell r="AI16">
            <v>7689240.02</v>
          </cell>
          <cell r="AJ16">
            <v>0</v>
          </cell>
          <cell r="AK16">
            <v>11164528.69</v>
          </cell>
          <cell r="AL16">
            <v>761859.14</v>
          </cell>
          <cell r="AM16">
            <v>720009.44</v>
          </cell>
          <cell r="AN16">
            <v>12675.72</v>
          </cell>
          <cell r="AO16">
            <v>0</v>
          </cell>
          <cell r="AP16">
            <v>0</v>
          </cell>
          <cell r="AQ16">
            <v>29173.98</v>
          </cell>
          <cell r="AR16">
            <v>0</v>
          </cell>
          <cell r="AS16">
            <v>299077.28</v>
          </cell>
          <cell r="AT16">
            <v>77073.70000000001</v>
          </cell>
          <cell r="AU16">
            <v>13100.77</v>
          </cell>
          <cell r="AV16">
            <v>74677.87</v>
          </cell>
          <cell r="AW16">
            <v>0</v>
          </cell>
          <cell r="AX16">
            <v>134224.94</v>
          </cell>
          <cell r="AY16">
            <v>0</v>
          </cell>
          <cell r="AZ16">
            <v>15155541.93</v>
          </cell>
          <cell r="BA16">
            <v>1564587.3099999998</v>
          </cell>
          <cell r="BB16">
            <v>13590954.620000001</v>
          </cell>
        </row>
        <row r="17">
          <cell r="B17" t="str">
            <v>MERCANTIL PANAMÁ SEGUROS, S.A</v>
          </cell>
          <cell r="C17">
            <v>9859658.52</v>
          </cell>
          <cell r="D17">
            <v>9553134.809999999</v>
          </cell>
          <cell r="E17">
            <v>4116.950000000001</v>
          </cell>
          <cell r="F17">
            <v>4116.950000000001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9549017.86</v>
          </cell>
          <cell r="M17">
            <v>9549017.86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306523.71</v>
          </cell>
          <cell r="S17">
            <v>1338.44</v>
          </cell>
          <cell r="T17">
            <v>1338.44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1466.14</v>
          </cell>
          <cell r="AB17">
            <v>1466.14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21515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282204.13</v>
          </cell>
          <cell r="AT17">
            <v>60131.15</v>
          </cell>
          <cell r="AU17">
            <v>0</v>
          </cell>
          <cell r="AV17">
            <v>0</v>
          </cell>
          <cell r="AW17">
            <v>0</v>
          </cell>
          <cell r="AX17">
            <v>222072.97999999998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B18" t="str">
            <v>MULTIBANK SEGUROS, S.A</v>
          </cell>
          <cell r="C18">
            <v>1190944.5699999998</v>
          </cell>
          <cell r="D18">
            <v>418823.37</v>
          </cell>
          <cell r="E18">
            <v>0</v>
          </cell>
          <cell r="F18">
            <v>0</v>
          </cell>
          <cell r="G18">
            <v>0</v>
          </cell>
          <cell r="H18">
            <v>76.79</v>
          </cell>
          <cell r="I18">
            <v>0</v>
          </cell>
          <cell r="J18">
            <v>76.79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418746.58</v>
          </cell>
          <cell r="P18">
            <v>84113.65000000001</v>
          </cell>
          <cell r="Q18">
            <v>334632.93000000005</v>
          </cell>
          <cell r="R18">
            <v>772121.2</v>
          </cell>
          <cell r="S18">
            <v>29112.609999999997</v>
          </cell>
          <cell r="T18">
            <v>26867.97</v>
          </cell>
          <cell r="U18">
            <v>2244.64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9315.66</v>
          </cell>
          <cell r="AB18">
            <v>9315.66</v>
          </cell>
          <cell r="AC18">
            <v>0</v>
          </cell>
          <cell r="AD18">
            <v>1561.83</v>
          </cell>
          <cell r="AE18">
            <v>1561.83</v>
          </cell>
          <cell r="AF18">
            <v>0</v>
          </cell>
          <cell r="AG18">
            <v>0</v>
          </cell>
          <cell r="AH18">
            <v>241.86</v>
          </cell>
          <cell r="AI18">
            <v>241.86</v>
          </cell>
          <cell r="AJ18">
            <v>0</v>
          </cell>
          <cell r="AK18">
            <v>713463.52</v>
          </cell>
          <cell r="AL18">
            <v>1069.78</v>
          </cell>
          <cell r="AM18">
            <v>57.46</v>
          </cell>
          <cell r="AN18">
            <v>1012.32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17355.940000000002</v>
          </cell>
          <cell r="AT18">
            <v>5763.160000000001</v>
          </cell>
          <cell r="AU18">
            <v>111.97</v>
          </cell>
          <cell r="AV18">
            <v>587.37</v>
          </cell>
          <cell r="AW18">
            <v>0</v>
          </cell>
          <cell r="AX18">
            <v>10893.44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B19" t="str">
            <v>NACIONAL DE SEGUROS  DE PANAMÁ Y CENTROAMÉRICA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 t="str">
            <v>ÓPTIMA COMPAÑÍA DE SEGUROS, S.A.</v>
          </cell>
          <cell r="C20">
            <v>2436937.35</v>
          </cell>
          <cell r="D20">
            <v>326589.62</v>
          </cell>
          <cell r="E20">
            <v>0</v>
          </cell>
          <cell r="F20">
            <v>0</v>
          </cell>
          <cell r="G20">
            <v>0</v>
          </cell>
          <cell r="H20">
            <v>36795.47</v>
          </cell>
          <cell r="I20">
            <v>2050</v>
          </cell>
          <cell r="J20">
            <v>34745.47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289794.15</v>
          </cell>
          <cell r="P20">
            <v>116669.25</v>
          </cell>
          <cell r="Q20">
            <v>173124.90000000002</v>
          </cell>
          <cell r="R20">
            <v>2110347.73</v>
          </cell>
          <cell r="S20">
            <v>321755.35</v>
          </cell>
          <cell r="T20">
            <v>161090.56999999998</v>
          </cell>
          <cell r="U20">
            <v>159780.28</v>
          </cell>
          <cell r="V20">
            <v>884.5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86204.66</v>
          </cell>
          <cell r="AB20">
            <v>26076.79</v>
          </cell>
          <cell r="AC20">
            <v>60127.87</v>
          </cell>
          <cell r="AD20">
            <v>13871.46</v>
          </cell>
          <cell r="AE20">
            <v>2349.8199999999997</v>
          </cell>
          <cell r="AF20">
            <v>11521.64</v>
          </cell>
          <cell r="AG20">
            <v>0</v>
          </cell>
          <cell r="AH20">
            <v>96277.16</v>
          </cell>
          <cell r="AI20">
            <v>96277.16</v>
          </cell>
          <cell r="AJ20">
            <v>0</v>
          </cell>
          <cell r="AK20">
            <v>1241750.47</v>
          </cell>
          <cell r="AL20">
            <v>28433.89</v>
          </cell>
          <cell r="AM20">
            <v>2245.91</v>
          </cell>
          <cell r="AN20">
            <v>19247.75</v>
          </cell>
          <cell r="AO20">
            <v>0</v>
          </cell>
          <cell r="AP20">
            <v>6426.79</v>
          </cell>
          <cell r="AQ20">
            <v>513.44</v>
          </cell>
          <cell r="AR20">
            <v>0</v>
          </cell>
          <cell r="AS20">
            <v>320554.74</v>
          </cell>
          <cell r="AT20">
            <v>244577.73</v>
          </cell>
          <cell r="AU20">
            <v>55792.6</v>
          </cell>
          <cell r="AV20">
            <v>0</v>
          </cell>
          <cell r="AW20">
            <v>0</v>
          </cell>
          <cell r="AX20">
            <v>20184.41</v>
          </cell>
          <cell r="AY20">
            <v>0</v>
          </cell>
          <cell r="AZ20">
            <v>1500</v>
          </cell>
          <cell r="BA20">
            <v>1500</v>
          </cell>
          <cell r="BB20">
            <v>0</v>
          </cell>
        </row>
        <row r="21">
          <cell r="B21" t="str">
            <v>PAN AMERICAN LIFE INSURANCE DE PANAMÁ, S.A</v>
          </cell>
          <cell r="C21">
            <v>24642698.880000003</v>
          </cell>
          <cell r="D21">
            <v>24642698.880000003</v>
          </cell>
          <cell r="E21">
            <v>2071553.16</v>
          </cell>
          <cell r="F21">
            <v>0</v>
          </cell>
          <cell r="G21">
            <v>2071553.16</v>
          </cell>
          <cell r="H21">
            <v>312676.23</v>
          </cell>
          <cell r="I21">
            <v>107523.42000000001</v>
          </cell>
          <cell r="J21">
            <v>205152.81</v>
          </cell>
          <cell r="K21">
            <v>0</v>
          </cell>
          <cell r="L21">
            <v>21247776.790000003</v>
          </cell>
          <cell r="M21">
            <v>4062386.0500000003</v>
          </cell>
          <cell r="N21">
            <v>17185390.740000002</v>
          </cell>
          <cell r="O21">
            <v>1010692.7</v>
          </cell>
          <cell r="P21">
            <v>945712.48</v>
          </cell>
          <cell r="Q21">
            <v>64980.22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SAGICOR PANAMÁ, S.A</v>
          </cell>
          <cell r="C22">
            <v>724107.88</v>
          </cell>
          <cell r="D22">
            <v>724107.88</v>
          </cell>
          <cell r="E22">
            <v>0</v>
          </cell>
          <cell r="F22">
            <v>0</v>
          </cell>
          <cell r="G22">
            <v>0</v>
          </cell>
          <cell r="H22">
            <v>13475.600000000002</v>
          </cell>
          <cell r="I22">
            <v>0</v>
          </cell>
          <cell r="J22">
            <v>13475.600000000002</v>
          </cell>
          <cell r="K22">
            <v>0</v>
          </cell>
          <cell r="L22">
            <v>708677.6</v>
          </cell>
          <cell r="M22">
            <v>489328.47000000003</v>
          </cell>
          <cell r="N22">
            <v>219349.13</v>
          </cell>
          <cell r="O22">
            <v>1954.68</v>
          </cell>
          <cell r="P22">
            <v>1954.68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 t="str">
            <v>SEGUROS FEDPA, S.A</v>
          </cell>
          <cell r="C23">
            <v>7678182.76</v>
          </cell>
          <cell r="D23">
            <v>1193237.48</v>
          </cell>
          <cell r="E23">
            <v>0</v>
          </cell>
          <cell r="F23">
            <v>0</v>
          </cell>
          <cell r="G23">
            <v>0</v>
          </cell>
          <cell r="H23">
            <v>194408.47</v>
          </cell>
          <cell r="I23">
            <v>194408.47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998829.01</v>
          </cell>
          <cell r="P23">
            <v>652746.6599999999</v>
          </cell>
          <cell r="Q23">
            <v>346082.35</v>
          </cell>
          <cell r="R23">
            <v>6484945.28</v>
          </cell>
          <cell r="S23">
            <v>685.63</v>
          </cell>
          <cell r="T23">
            <v>685.63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8686.55</v>
          </cell>
          <cell r="AE23">
            <v>0</v>
          </cell>
          <cell r="AF23">
            <v>8686.55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6471444.640000001</v>
          </cell>
          <cell r="AL23">
            <v>5900.95</v>
          </cell>
          <cell r="AM23">
            <v>0</v>
          </cell>
          <cell r="AN23">
            <v>5900.95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-1772.4900000000011</v>
          </cell>
          <cell r="AT23">
            <v>-86.47</v>
          </cell>
          <cell r="AU23">
            <v>-1686.020000000001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</row>
        <row r="24">
          <cell r="B24" t="str">
            <v>SEGUROS SURAMERICANA, S.A</v>
          </cell>
          <cell r="C24">
            <v>30666205.559999995</v>
          </cell>
          <cell r="D24">
            <v>6638260.470000001</v>
          </cell>
          <cell r="E24">
            <v>2232962.95</v>
          </cell>
          <cell r="F24">
            <v>153571.36</v>
          </cell>
          <cell r="G24">
            <v>2079391.5899999999</v>
          </cell>
          <cell r="H24">
            <v>307789.42</v>
          </cell>
          <cell r="I24">
            <v>303106.68</v>
          </cell>
          <cell r="J24">
            <v>4682.74</v>
          </cell>
          <cell r="K24">
            <v>0</v>
          </cell>
          <cell r="L24">
            <v>47787.16</v>
          </cell>
          <cell r="M24">
            <v>47787.16</v>
          </cell>
          <cell r="N24">
            <v>0</v>
          </cell>
          <cell r="O24">
            <v>4049720.9400000004</v>
          </cell>
          <cell r="P24">
            <v>4049720.9400000004</v>
          </cell>
          <cell r="Q24">
            <v>0</v>
          </cell>
          <cell r="R24">
            <v>24027945.089999996</v>
          </cell>
          <cell r="S24">
            <v>1281643.95</v>
          </cell>
          <cell r="T24">
            <v>951768.72</v>
          </cell>
          <cell r="U24">
            <v>329875.23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76770.87000000001</v>
          </cell>
          <cell r="AE24">
            <v>21122.469999999998</v>
          </cell>
          <cell r="AF24">
            <v>55648.399999999994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12871556.58</v>
          </cell>
          <cell r="AL24">
            <v>323817.37000000005</v>
          </cell>
          <cell r="AM24">
            <v>69383.39</v>
          </cell>
          <cell r="AN24">
            <v>28289.65</v>
          </cell>
          <cell r="AO24">
            <v>0</v>
          </cell>
          <cell r="AP24">
            <v>19604.640000000003</v>
          </cell>
          <cell r="AQ24">
            <v>206539.69</v>
          </cell>
          <cell r="AR24">
            <v>0</v>
          </cell>
          <cell r="AS24">
            <v>544420.9500000001</v>
          </cell>
          <cell r="AT24">
            <v>458908.47000000003</v>
          </cell>
          <cell r="AU24">
            <v>12884.6</v>
          </cell>
          <cell r="AV24">
            <v>0</v>
          </cell>
          <cell r="AW24">
            <v>0</v>
          </cell>
          <cell r="AX24">
            <v>72627.88</v>
          </cell>
          <cell r="AY24">
            <v>0</v>
          </cell>
          <cell r="AZ24">
            <v>8929735.37</v>
          </cell>
          <cell r="BA24">
            <v>0</v>
          </cell>
          <cell r="BB24">
            <v>8929735.37</v>
          </cell>
        </row>
        <row r="25">
          <cell r="B25" t="str">
            <v>VIVIR COMPAÑÍA DE SEGUROS, SA.</v>
          </cell>
          <cell r="C25">
            <v>2358412.6999999997</v>
          </cell>
          <cell r="D25">
            <v>2358412.6999999997</v>
          </cell>
          <cell r="E25">
            <v>0</v>
          </cell>
          <cell r="F25">
            <v>0</v>
          </cell>
          <cell r="G25">
            <v>0</v>
          </cell>
          <cell r="H25">
            <v>40755.26</v>
          </cell>
          <cell r="I25">
            <v>0</v>
          </cell>
          <cell r="J25">
            <v>40755.26</v>
          </cell>
          <cell r="K25">
            <v>0</v>
          </cell>
          <cell r="L25">
            <v>2308463.73</v>
          </cell>
          <cell r="M25">
            <v>1802551.3900000001</v>
          </cell>
          <cell r="N25">
            <v>505912.34</v>
          </cell>
          <cell r="O25">
            <v>9193.71</v>
          </cell>
          <cell r="P25">
            <v>9193.71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WORLDWIDE MEDICAL ASSURANCE, LTD</v>
          </cell>
          <cell r="C26">
            <v>10147981.71</v>
          </cell>
          <cell r="D26">
            <v>10147981.71</v>
          </cell>
          <cell r="E26">
            <v>40000</v>
          </cell>
          <cell r="F26">
            <v>0</v>
          </cell>
          <cell r="G26">
            <v>40000</v>
          </cell>
          <cell r="H26">
            <v>1135.32</v>
          </cell>
          <cell r="I26">
            <v>0</v>
          </cell>
          <cell r="J26">
            <v>1135.32</v>
          </cell>
          <cell r="K26">
            <v>0</v>
          </cell>
          <cell r="L26">
            <v>10090085.98</v>
          </cell>
          <cell r="M26">
            <v>7340827.36</v>
          </cell>
          <cell r="N26">
            <v>2749258.62</v>
          </cell>
          <cell r="O26">
            <v>16760.41</v>
          </cell>
          <cell r="P26">
            <v>16760.41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 t="str">
            <v>SUB-TOTAL</v>
          </cell>
          <cell r="C27">
            <v>292519371.38</v>
          </cell>
          <cell r="D27">
            <v>148297315.22</v>
          </cell>
          <cell r="E27">
            <v>13589282.95</v>
          </cell>
          <cell r="F27">
            <v>4334521.47</v>
          </cell>
          <cell r="G27">
            <v>9254761.48</v>
          </cell>
          <cell r="H27">
            <v>2130097.03</v>
          </cell>
          <cell r="I27">
            <v>738287.5</v>
          </cell>
          <cell r="J27">
            <v>1391809.5300000003</v>
          </cell>
          <cell r="K27">
            <v>0</v>
          </cell>
          <cell r="L27">
            <v>106171648.34</v>
          </cell>
          <cell r="M27">
            <v>56411600.92999999</v>
          </cell>
          <cell r="N27">
            <v>49760047.410000004</v>
          </cell>
          <cell r="O27">
            <v>26406286.9</v>
          </cell>
          <cell r="P27">
            <v>12403869.740000002</v>
          </cell>
          <cell r="Q27">
            <v>13962528.7</v>
          </cell>
          <cell r="R27">
            <v>144222056.16</v>
          </cell>
          <cell r="S27">
            <v>26309917.810000006</v>
          </cell>
          <cell r="T27">
            <v>3996573.0299999993</v>
          </cell>
          <cell r="U27">
            <v>22312005.530000005</v>
          </cell>
          <cell r="V27">
            <v>1339.25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1137435.98</v>
          </cell>
          <cell r="AB27">
            <v>763827.81</v>
          </cell>
          <cell r="AC27">
            <v>373608.17</v>
          </cell>
          <cell r="AD27">
            <v>1142032.2300000002</v>
          </cell>
          <cell r="AE27">
            <v>629271.1199999999</v>
          </cell>
          <cell r="AF27">
            <v>512198.94999999995</v>
          </cell>
          <cell r="AG27">
            <v>562.16</v>
          </cell>
          <cell r="AH27">
            <v>11867697.5</v>
          </cell>
          <cell r="AI27">
            <v>9408134.079999998</v>
          </cell>
          <cell r="AJ27">
            <v>2459563.42</v>
          </cell>
          <cell r="AK27">
            <v>63089587.97</v>
          </cell>
          <cell r="AL27">
            <v>1440841.13</v>
          </cell>
          <cell r="AM27">
            <v>834411.21</v>
          </cell>
          <cell r="AN27">
            <v>140123.76</v>
          </cell>
          <cell r="AO27">
            <v>0</v>
          </cell>
          <cell r="AP27">
            <v>93991.37999999999</v>
          </cell>
          <cell r="AQ27">
            <v>372314.78</v>
          </cell>
          <cell r="AR27">
            <v>0</v>
          </cell>
          <cell r="AS27">
            <v>11982199.929999998</v>
          </cell>
          <cell r="AT27">
            <v>1887590.4899999998</v>
          </cell>
          <cell r="AU27">
            <v>186041.66000000003</v>
          </cell>
          <cell r="AV27">
            <v>602840.59</v>
          </cell>
          <cell r="AW27">
            <v>4076498</v>
          </cell>
          <cell r="AX27">
            <v>5229229.190000001</v>
          </cell>
          <cell r="AY27">
            <v>0</v>
          </cell>
          <cell r="AZ27">
            <v>27252343.61</v>
          </cell>
          <cell r="BA27">
            <v>2861666.38</v>
          </cell>
          <cell r="BB27">
            <v>24390677.23</v>
          </cell>
        </row>
        <row r="28">
          <cell r="B28" t="str">
            <v>BUPA PANAMÁ, S.A.</v>
          </cell>
          <cell r="C28">
            <v>2194671.85</v>
          </cell>
          <cell r="D28">
            <v>2194671.85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2194671.85</v>
          </cell>
          <cell r="M28">
            <v>1710375.27</v>
          </cell>
          <cell r="N28">
            <v>484296.57999999996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  <row r="29">
          <cell r="B29" t="str">
            <v>INTERAMERICANA  FIANZAS Y SEGUROS, S.A.</v>
          </cell>
          <cell r="C29">
            <v>60824.45</v>
          </cell>
          <cell r="D29">
            <v>48214.75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48214.75</v>
          </cell>
          <cell r="P29">
            <v>0</v>
          </cell>
          <cell r="Q29">
            <v>48214.75</v>
          </cell>
          <cell r="R29">
            <v>12609.7</v>
          </cell>
          <cell r="S29">
            <v>9309</v>
          </cell>
          <cell r="T29">
            <v>0</v>
          </cell>
          <cell r="U29">
            <v>9309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3300.7</v>
          </cell>
          <cell r="BA29">
            <v>3300.7</v>
          </cell>
          <cell r="BB29">
            <v>0</v>
          </cell>
        </row>
        <row r="30">
          <cell r="B30" t="str">
            <v>LA REGIONAL DE SEGUROS, S.A</v>
          </cell>
          <cell r="C30">
            <v>2024006.67</v>
          </cell>
          <cell r="D30">
            <v>994917.4699999999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980613.6399999999</v>
          </cell>
          <cell r="M30">
            <v>585484.5100000002</v>
          </cell>
          <cell r="N30">
            <v>395129.12999999966</v>
          </cell>
          <cell r="O30">
            <v>14303.830000000002</v>
          </cell>
          <cell r="P30">
            <v>14303.830000000002</v>
          </cell>
          <cell r="Q30">
            <v>0</v>
          </cell>
          <cell r="R30">
            <v>1029089.2</v>
          </cell>
          <cell r="S30">
            <v>7443.4800000000005</v>
          </cell>
          <cell r="T30">
            <v>7443.4800000000005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4506.37</v>
          </cell>
          <cell r="AB30">
            <v>4238.87</v>
          </cell>
          <cell r="AC30">
            <v>267.5</v>
          </cell>
          <cell r="AD30">
            <v>347.75</v>
          </cell>
          <cell r="AE30">
            <v>347.75</v>
          </cell>
          <cell r="AF30">
            <v>0</v>
          </cell>
          <cell r="AG30">
            <v>0</v>
          </cell>
          <cell r="AH30">
            <v>7100.63</v>
          </cell>
          <cell r="AI30">
            <v>7100.63</v>
          </cell>
          <cell r="AJ30">
            <v>0</v>
          </cell>
          <cell r="AK30">
            <v>962737.1</v>
          </cell>
          <cell r="AL30">
            <v>36623.14</v>
          </cell>
          <cell r="AM30">
            <v>36623.14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10330.73</v>
          </cell>
          <cell r="AT30">
            <v>2295.02</v>
          </cell>
          <cell r="AU30">
            <v>0</v>
          </cell>
          <cell r="AV30">
            <v>0</v>
          </cell>
          <cell r="AW30">
            <v>0</v>
          </cell>
          <cell r="AX30">
            <v>8035.71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</row>
        <row r="31">
          <cell r="B31" t="str">
            <v>SUB-TOTAL</v>
          </cell>
          <cell r="C31">
            <v>4279502.97</v>
          </cell>
          <cell r="D31">
            <v>3237804.07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3175285.49</v>
          </cell>
          <cell r="M31">
            <v>2295859.7800000003</v>
          </cell>
          <cell r="N31">
            <v>879425.7099999996</v>
          </cell>
          <cell r="O31">
            <v>62518.58</v>
          </cell>
          <cell r="P31">
            <v>14303.830000000002</v>
          </cell>
          <cell r="Q31">
            <v>48214.75</v>
          </cell>
          <cell r="R31">
            <v>1041698.8999999999</v>
          </cell>
          <cell r="S31">
            <v>16752.48</v>
          </cell>
          <cell r="T31">
            <v>7443.4800000000005</v>
          </cell>
          <cell r="U31">
            <v>9309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4506.37</v>
          </cell>
          <cell r="AB31">
            <v>4238.87</v>
          </cell>
          <cell r="AC31">
            <v>267.5</v>
          </cell>
          <cell r="AD31">
            <v>347.75</v>
          </cell>
          <cell r="AE31">
            <v>347.75</v>
          </cell>
          <cell r="AF31">
            <v>0</v>
          </cell>
          <cell r="AG31">
            <v>0</v>
          </cell>
          <cell r="AH31">
            <v>7100.63</v>
          </cell>
          <cell r="AI31">
            <v>7100.63</v>
          </cell>
          <cell r="AJ31">
            <v>0</v>
          </cell>
          <cell r="AK31">
            <v>962737.1</v>
          </cell>
          <cell r="AL31">
            <v>36623.14</v>
          </cell>
          <cell r="AM31">
            <v>36623.14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10330.73</v>
          </cell>
          <cell r="AT31">
            <v>2295.02</v>
          </cell>
          <cell r="AU31">
            <v>0</v>
          </cell>
          <cell r="AV31">
            <v>0</v>
          </cell>
          <cell r="AW31">
            <v>0</v>
          </cell>
          <cell r="AX31">
            <v>8035.71</v>
          </cell>
          <cell r="AY31">
            <v>0</v>
          </cell>
          <cell r="AZ31">
            <v>3300.7</v>
          </cell>
          <cell r="BA31">
            <v>3300.7</v>
          </cell>
          <cell r="BB31">
            <v>0</v>
          </cell>
        </row>
        <row r="32">
          <cell r="B32" t="str">
            <v>TOTAL</v>
          </cell>
          <cell r="C32">
            <v>296798874.35</v>
          </cell>
          <cell r="D32">
            <v>151535119.29</v>
          </cell>
          <cell r="E32">
            <v>13589282.95</v>
          </cell>
          <cell r="F32">
            <v>4334521.47</v>
          </cell>
          <cell r="G32">
            <v>9254761.48</v>
          </cell>
          <cell r="H32">
            <v>2130097.03</v>
          </cell>
          <cell r="I32">
            <v>738287.5</v>
          </cell>
          <cell r="J32">
            <v>1391809.5300000003</v>
          </cell>
          <cell r="K32">
            <v>0</v>
          </cell>
          <cell r="L32">
            <v>109346933.83</v>
          </cell>
          <cell r="M32">
            <v>58707460.70999999</v>
          </cell>
          <cell r="N32">
            <v>50639473.120000005</v>
          </cell>
          <cell r="O32">
            <v>26468805.479999997</v>
          </cell>
          <cell r="P32">
            <v>12418173.570000002</v>
          </cell>
          <cell r="Q32">
            <v>14010743.45</v>
          </cell>
          <cell r="R32">
            <v>145263755.06</v>
          </cell>
          <cell r="S32">
            <v>26326670.290000007</v>
          </cell>
          <cell r="T32">
            <v>4004016.5099999993</v>
          </cell>
          <cell r="U32">
            <v>22321314.530000005</v>
          </cell>
          <cell r="V32">
            <v>1339.25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1141942.35</v>
          </cell>
          <cell r="AB32">
            <v>768066.68</v>
          </cell>
          <cell r="AC32">
            <v>373875.67</v>
          </cell>
          <cell r="AD32">
            <v>1142379.9800000002</v>
          </cell>
          <cell r="AE32">
            <v>629618.8699999999</v>
          </cell>
          <cell r="AF32">
            <v>512198.94999999995</v>
          </cell>
          <cell r="AG32">
            <v>562.16</v>
          </cell>
          <cell r="AH32">
            <v>11874798.13</v>
          </cell>
          <cell r="AI32">
            <v>9415234.709999999</v>
          </cell>
          <cell r="AJ32">
            <v>2459563.42</v>
          </cell>
          <cell r="AK32">
            <v>64052325.07</v>
          </cell>
          <cell r="AL32">
            <v>1477464.2699999998</v>
          </cell>
          <cell r="AM32">
            <v>871034.35</v>
          </cell>
          <cell r="AN32">
            <v>140123.76</v>
          </cell>
          <cell r="AO32">
            <v>0</v>
          </cell>
          <cell r="AP32">
            <v>93991.37999999999</v>
          </cell>
          <cell r="AQ32">
            <v>372314.78</v>
          </cell>
          <cell r="AR32">
            <v>0</v>
          </cell>
          <cell r="AS32">
            <v>11992530.659999998</v>
          </cell>
          <cell r="AT32">
            <v>1889885.5099999998</v>
          </cell>
          <cell r="AU32">
            <v>186041.66000000003</v>
          </cell>
          <cell r="AV32">
            <v>602840.59</v>
          </cell>
          <cell r="AW32">
            <v>4076498</v>
          </cell>
          <cell r="AX32">
            <v>5237264.900000001</v>
          </cell>
          <cell r="AY32">
            <v>0</v>
          </cell>
          <cell r="AZ32">
            <v>27255644.31</v>
          </cell>
          <cell r="BA32">
            <v>2864967.08</v>
          </cell>
          <cell r="BB32">
            <v>24390677.23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8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Vitalicias</v>
          </cell>
          <cell r="W6" t="str">
            <v>Pérdida de Ingresos</v>
          </cell>
          <cell r="X6" t="str">
            <v>Multiriesgo</v>
          </cell>
          <cell r="Y6" t="str">
            <v>Residencial</v>
          </cell>
          <cell r="Z6" t="str">
            <v>Comercial e Industrial</v>
          </cell>
          <cell r="AA6" t="str">
            <v>Transporte 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Eléctronico</v>
          </cell>
          <cell r="AL6" t="str">
            <v>Caldera y Maquinaria</v>
          </cell>
          <cell r="AM6" t="str">
            <v>Rotura de 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 Civil</v>
          </cell>
          <cell r="AR6" t="str">
            <v>Robo</v>
          </cell>
          <cell r="AS6" t="str">
            <v>Fidelidad y 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3717983.0899999994</v>
          </cell>
          <cell r="D7">
            <v>1188313.0299999998</v>
          </cell>
          <cell r="E7">
            <v>0</v>
          </cell>
          <cell r="F7">
            <v>0</v>
          </cell>
          <cell r="G7">
            <v>0</v>
          </cell>
          <cell r="H7">
            <v>14550.689999999999</v>
          </cell>
          <cell r="I7">
            <v>44.370000000000005</v>
          </cell>
          <cell r="J7">
            <v>14506.32</v>
          </cell>
          <cell r="K7">
            <v>0</v>
          </cell>
          <cell r="L7">
            <v>891142.6</v>
          </cell>
          <cell r="M7">
            <v>154657.34</v>
          </cell>
          <cell r="N7">
            <v>736485.26</v>
          </cell>
          <cell r="O7">
            <v>282619.74</v>
          </cell>
          <cell r="P7">
            <v>200965.47999999998</v>
          </cell>
          <cell r="Q7">
            <v>81654.26</v>
          </cell>
          <cell r="R7">
            <v>2529670.0599999996</v>
          </cell>
          <cell r="S7">
            <v>159679.33</v>
          </cell>
          <cell r="T7">
            <v>74113.2</v>
          </cell>
          <cell r="U7">
            <v>85566.13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30406.61</v>
          </cell>
          <cell r="AB7">
            <v>18966.78</v>
          </cell>
          <cell r="AC7">
            <v>11439.829999999998</v>
          </cell>
          <cell r="AD7">
            <v>1104.73</v>
          </cell>
          <cell r="AE7">
            <v>20.39</v>
          </cell>
          <cell r="AF7">
            <v>522.1800000000001</v>
          </cell>
          <cell r="AG7">
            <v>562.16</v>
          </cell>
          <cell r="AH7">
            <v>764143.5</v>
          </cell>
          <cell r="AI7">
            <v>0</v>
          </cell>
          <cell r="AJ7">
            <v>764143.5</v>
          </cell>
          <cell r="AK7">
            <v>1313984.04</v>
          </cell>
          <cell r="AL7">
            <v>59382.19</v>
          </cell>
          <cell r="AM7">
            <v>224.7</v>
          </cell>
          <cell r="AN7">
            <v>558.7</v>
          </cell>
          <cell r="AO7">
            <v>0</v>
          </cell>
          <cell r="AP7">
            <v>279.65</v>
          </cell>
          <cell r="AQ7">
            <v>58319.14</v>
          </cell>
          <cell r="AR7">
            <v>0</v>
          </cell>
          <cell r="AS7">
            <v>35995.11</v>
          </cell>
          <cell r="AT7">
            <v>35922.11</v>
          </cell>
          <cell r="AU7">
            <v>0</v>
          </cell>
          <cell r="AV7">
            <v>0</v>
          </cell>
          <cell r="AW7">
            <v>0</v>
          </cell>
          <cell r="AX7">
            <v>73</v>
          </cell>
          <cell r="AY7">
            <v>0</v>
          </cell>
          <cell r="AZ7">
            <v>164974.55</v>
          </cell>
          <cell r="BA7">
            <v>74535.92</v>
          </cell>
          <cell r="BB7">
            <v>90438.63</v>
          </cell>
        </row>
        <row r="8">
          <cell r="B8" t="str">
            <v>ALIADO SEGUROS</v>
          </cell>
          <cell r="C8">
            <v>1472515.7</v>
          </cell>
          <cell r="D8">
            <v>234634.69</v>
          </cell>
          <cell r="E8">
            <v>0</v>
          </cell>
          <cell r="F8">
            <v>0</v>
          </cell>
          <cell r="G8">
            <v>0</v>
          </cell>
          <cell r="H8">
            <v>71157.06</v>
          </cell>
          <cell r="I8">
            <v>3683.8199999999997</v>
          </cell>
          <cell r="J8">
            <v>67473.24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163477.63</v>
          </cell>
          <cell r="P8">
            <v>89696.89</v>
          </cell>
          <cell r="Q8">
            <v>73780.74</v>
          </cell>
          <cell r="R8">
            <v>1237881.01</v>
          </cell>
          <cell r="S8">
            <v>191721.62000000002</v>
          </cell>
          <cell r="T8">
            <v>161816.87</v>
          </cell>
          <cell r="U8">
            <v>29904.75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9960.9</v>
          </cell>
          <cell r="AB8">
            <v>8555.05</v>
          </cell>
          <cell r="AC8">
            <v>1405.85</v>
          </cell>
          <cell r="AD8">
            <v>12431.869999999999</v>
          </cell>
          <cell r="AE8">
            <v>12431.869999999999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498637.24</v>
          </cell>
          <cell r="AL8">
            <v>54842.619999999995</v>
          </cell>
          <cell r="AM8">
            <v>0</v>
          </cell>
          <cell r="AN8">
            <v>19649.98</v>
          </cell>
          <cell r="AO8">
            <v>0</v>
          </cell>
          <cell r="AP8">
            <v>9226.99</v>
          </cell>
          <cell r="AQ8">
            <v>25965.65</v>
          </cell>
          <cell r="AR8">
            <v>0</v>
          </cell>
          <cell r="AS8">
            <v>404470.8500000001</v>
          </cell>
          <cell r="AT8">
            <v>8955.33</v>
          </cell>
          <cell r="AU8">
            <v>16.12</v>
          </cell>
          <cell r="AV8">
            <v>0</v>
          </cell>
          <cell r="AW8">
            <v>0</v>
          </cell>
          <cell r="AX8">
            <v>395499.4</v>
          </cell>
          <cell r="AY8">
            <v>0</v>
          </cell>
          <cell r="AZ8">
            <v>65815.91</v>
          </cell>
          <cell r="BA8">
            <v>8955.67</v>
          </cell>
          <cell r="BB8">
            <v>56860.240000000005</v>
          </cell>
        </row>
        <row r="9">
          <cell r="B9" t="str">
            <v>ASEGURADORA ANCON, S.A</v>
          </cell>
          <cell r="C9">
            <v>11973322.96</v>
          </cell>
          <cell r="D9">
            <v>5890027.720000001</v>
          </cell>
          <cell r="E9">
            <v>40774.96</v>
          </cell>
          <cell r="F9">
            <v>0</v>
          </cell>
          <cell r="G9">
            <v>40774.96</v>
          </cell>
          <cell r="H9">
            <v>173479.02000000002</v>
          </cell>
          <cell r="I9">
            <v>21760.54</v>
          </cell>
          <cell r="J9">
            <v>151718.48</v>
          </cell>
          <cell r="K9">
            <v>0</v>
          </cell>
          <cell r="L9">
            <v>5129918.57</v>
          </cell>
          <cell r="M9">
            <v>4142363.16</v>
          </cell>
          <cell r="N9">
            <v>987555.41</v>
          </cell>
          <cell r="O9">
            <v>545855.17</v>
          </cell>
          <cell r="P9">
            <v>151005.09999999998</v>
          </cell>
          <cell r="Q9">
            <v>394850.07</v>
          </cell>
          <cell r="R9">
            <v>6083295.24</v>
          </cell>
          <cell r="S9">
            <v>100485.33000000002</v>
          </cell>
          <cell r="T9">
            <v>23961.85</v>
          </cell>
          <cell r="U9">
            <v>76068.73</v>
          </cell>
          <cell r="V9">
            <v>454.75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44757.45</v>
          </cell>
          <cell r="AB9">
            <v>4219.55</v>
          </cell>
          <cell r="AC9">
            <v>40537.899999999994</v>
          </cell>
          <cell r="AD9">
            <v>42897.43</v>
          </cell>
          <cell r="AE9">
            <v>42897.43</v>
          </cell>
          <cell r="AF9">
            <v>0</v>
          </cell>
          <cell r="AG9">
            <v>0</v>
          </cell>
          <cell r="AH9">
            <v>37907.15</v>
          </cell>
          <cell r="AI9">
            <v>37907.15</v>
          </cell>
          <cell r="AJ9">
            <v>0</v>
          </cell>
          <cell r="AK9">
            <v>5569876.73</v>
          </cell>
          <cell r="AL9">
            <v>20489.8</v>
          </cell>
          <cell r="AM9">
            <v>6509.74</v>
          </cell>
          <cell r="AN9">
            <v>7900.570000000001</v>
          </cell>
          <cell r="AO9">
            <v>0</v>
          </cell>
          <cell r="AP9">
            <v>11666.449999999999</v>
          </cell>
          <cell r="AQ9">
            <v>-5586.96</v>
          </cell>
          <cell r="AR9">
            <v>0</v>
          </cell>
          <cell r="AS9">
            <v>59936.340000000004</v>
          </cell>
          <cell r="AT9">
            <v>49710.86</v>
          </cell>
          <cell r="AU9">
            <v>7286.1</v>
          </cell>
          <cell r="AV9">
            <v>0</v>
          </cell>
          <cell r="AW9">
            <v>0</v>
          </cell>
          <cell r="AX9">
            <v>2939.38</v>
          </cell>
          <cell r="AY9">
            <v>0</v>
          </cell>
          <cell r="AZ9">
            <v>206945.01</v>
          </cell>
          <cell r="BA9">
            <v>0</v>
          </cell>
          <cell r="BB9">
            <v>206945.01</v>
          </cell>
        </row>
        <row r="10">
          <cell r="B10" t="str">
            <v>ASEGURADORA GLOBAL, S.A</v>
          </cell>
          <cell r="C10">
            <v>3601703.7600000002</v>
          </cell>
          <cell r="D10">
            <v>1916077.76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1916077.76</v>
          </cell>
          <cell r="P10">
            <v>0</v>
          </cell>
          <cell r="Q10">
            <v>1916077.76</v>
          </cell>
          <cell r="R10">
            <v>1685626.0000000002</v>
          </cell>
          <cell r="S10">
            <v>42537.58</v>
          </cell>
          <cell r="T10">
            <v>42537.58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1416136.9400000002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24256.38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24256.38</v>
          </cell>
          <cell r="AY10">
            <v>0</v>
          </cell>
          <cell r="AZ10">
            <v>202695.1</v>
          </cell>
          <cell r="BA10">
            <v>0</v>
          </cell>
          <cell r="BB10">
            <v>202695.1</v>
          </cell>
        </row>
        <row r="11">
          <cell r="B11" t="str">
            <v>ASSA COMPAÑÍA DE SEGUROS, S.A</v>
          </cell>
          <cell r="C11">
            <v>69527529.15</v>
          </cell>
          <cell r="D11">
            <v>27154725.57</v>
          </cell>
          <cell r="E11">
            <v>4059530.0199999996</v>
          </cell>
          <cell r="F11">
            <v>4059901.5199999996</v>
          </cell>
          <cell r="G11">
            <v>-371.5</v>
          </cell>
          <cell r="H11">
            <v>338244.30000000005</v>
          </cell>
          <cell r="I11">
            <v>11619.69</v>
          </cell>
          <cell r="J11">
            <v>326624.61</v>
          </cell>
          <cell r="K11">
            <v>0</v>
          </cell>
          <cell r="L11">
            <v>19766674.21</v>
          </cell>
          <cell r="M11">
            <v>8055472.9</v>
          </cell>
          <cell r="N11">
            <v>11711201.31</v>
          </cell>
          <cell r="O11">
            <v>2990277.04</v>
          </cell>
          <cell r="P11">
            <v>1248893.3599999999</v>
          </cell>
          <cell r="Q11">
            <v>1741383.6799999997</v>
          </cell>
          <cell r="R11">
            <v>42372803.580000006</v>
          </cell>
          <cell r="S11">
            <v>20611903.42</v>
          </cell>
          <cell r="T11">
            <v>2140434.46</v>
          </cell>
          <cell r="U11">
            <v>18471468.96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823170.26</v>
          </cell>
          <cell r="AB11">
            <v>661483.84</v>
          </cell>
          <cell r="AC11">
            <v>161686.42</v>
          </cell>
          <cell r="AD11">
            <v>521818.56</v>
          </cell>
          <cell r="AE11">
            <v>106410.29999999999</v>
          </cell>
          <cell r="AF11">
            <v>415408.25999999995</v>
          </cell>
          <cell r="AG11">
            <v>0</v>
          </cell>
          <cell r="AH11">
            <v>2589781.49</v>
          </cell>
          <cell r="AI11">
            <v>894361.5700000002</v>
          </cell>
          <cell r="AJ11">
            <v>1695419.92</v>
          </cell>
          <cell r="AK11">
            <v>11965789.149999999</v>
          </cell>
          <cell r="AL11">
            <v>54335.740000000005</v>
          </cell>
          <cell r="AM11">
            <v>321</v>
          </cell>
          <cell r="AN11">
            <v>19142.010000000002</v>
          </cell>
          <cell r="AO11">
            <v>0</v>
          </cell>
          <cell r="AP11">
            <v>34872.73</v>
          </cell>
          <cell r="AQ11">
            <v>0</v>
          </cell>
          <cell r="AR11">
            <v>0</v>
          </cell>
          <cell r="AS11">
            <v>5773191.86</v>
          </cell>
          <cell r="AT11">
            <v>441917.2</v>
          </cell>
          <cell r="AU11">
            <v>64077.69</v>
          </cell>
          <cell r="AV11">
            <v>482740.9</v>
          </cell>
          <cell r="AW11">
            <v>4076498</v>
          </cell>
          <cell r="AX11">
            <v>707958.0700000001</v>
          </cell>
          <cell r="AY11">
            <v>0</v>
          </cell>
          <cell r="AZ11">
            <v>32813.1</v>
          </cell>
          <cell r="BA11">
            <v>5730.08</v>
          </cell>
          <cell r="BB11">
            <v>27083.019999999997</v>
          </cell>
        </row>
        <row r="12">
          <cell r="B12" t="str">
            <v>BANESCO SEGUROS, S.A.</v>
          </cell>
          <cell r="C12">
            <v>2475438.31</v>
          </cell>
          <cell r="D12">
            <v>771244.09</v>
          </cell>
          <cell r="E12">
            <v>19866.36</v>
          </cell>
          <cell r="F12">
            <v>19866.36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751377.73</v>
          </cell>
          <cell r="P12">
            <v>180148.28999999998</v>
          </cell>
          <cell r="Q12">
            <v>571229.4400000001</v>
          </cell>
          <cell r="R12">
            <v>1704194.22</v>
          </cell>
          <cell r="S12">
            <v>116047.64</v>
          </cell>
          <cell r="T12">
            <v>0</v>
          </cell>
          <cell r="U12">
            <v>116047.64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86487.04000000001</v>
          </cell>
          <cell r="AB12">
            <v>3696.9</v>
          </cell>
          <cell r="AC12">
            <v>82790.14</v>
          </cell>
          <cell r="AD12">
            <v>1795.96</v>
          </cell>
          <cell r="AE12">
            <v>1795.96</v>
          </cell>
          <cell r="AF12">
            <v>0</v>
          </cell>
          <cell r="AG12">
            <v>0</v>
          </cell>
          <cell r="AH12">
            <v>5000</v>
          </cell>
          <cell r="AI12">
            <v>5000</v>
          </cell>
          <cell r="AJ12">
            <v>0</v>
          </cell>
          <cell r="AK12">
            <v>1197212.78</v>
          </cell>
          <cell r="AL12">
            <v>64735.76000000001</v>
          </cell>
          <cell r="AM12">
            <v>173.34000000000015</v>
          </cell>
          <cell r="AN12">
            <v>0</v>
          </cell>
          <cell r="AO12">
            <v>0</v>
          </cell>
          <cell r="AP12">
            <v>7771.21</v>
          </cell>
          <cell r="AQ12">
            <v>56791.21000000001</v>
          </cell>
          <cell r="AR12">
            <v>0</v>
          </cell>
          <cell r="AS12">
            <v>232565.04</v>
          </cell>
          <cell r="AT12">
            <v>214983.2</v>
          </cell>
          <cell r="AU12">
            <v>13867.82</v>
          </cell>
          <cell r="AV12">
            <v>3714.02</v>
          </cell>
          <cell r="AW12">
            <v>0</v>
          </cell>
          <cell r="AX12">
            <v>0</v>
          </cell>
          <cell r="AY12">
            <v>0</v>
          </cell>
          <cell r="AZ12">
            <v>350</v>
          </cell>
          <cell r="BA12">
            <v>0</v>
          </cell>
          <cell r="BB12">
            <v>350</v>
          </cell>
        </row>
        <row r="13">
          <cell r="B13" t="str">
            <v>CHUBB SEGUROS PANAMA, S.A.</v>
          </cell>
          <cell r="C13">
            <v>2347815.7600000002</v>
          </cell>
          <cell r="D13">
            <v>115533.03</v>
          </cell>
          <cell r="E13">
            <v>0</v>
          </cell>
          <cell r="F13">
            <v>0</v>
          </cell>
          <cell r="G13">
            <v>0</v>
          </cell>
          <cell r="H13">
            <v>113129.35</v>
          </cell>
          <cell r="I13">
            <v>0</v>
          </cell>
          <cell r="J13">
            <v>113129.35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2403.6800000000003</v>
          </cell>
          <cell r="P13">
            <v>2403.6800000000003</v>
          </cell>
          <cell r="Q13">
            <v>0</v>
          </cell>
          <cell r="R13">
            <v>2232282.7300000004</v>
          </cell>
          <cell r="S13">
            <v>2188178.2800000003</v>
          </cell>
          <cell r="T13">
            <v>0</v>
          </cell>
          <cell r="U13">
            <v>2188178.2800000003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2971.4700000000003</v>
          </cell>
          <cell r="AB13">
            <v>0</v>
          </cell>
          <cell r="AC13">
            <v>2971.4700000000003</v>
          </cell>
          <cell r="AD13">
            <v>20411.920000000002</v>
          </cell>
          <cell r="AE13">
            <v>0</v>
          </cell>
          <cell r="AF13">
            <v>20411.920000000002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20721.059999999998</v>
          </cell>
          <cell r="AT13">
            <v>20721.059999999998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</row>
        <row r="14">
          <cell r="B14" t="str">
            <v>COMPAÑÍA INTERNACIONAL DE SEGUROS, S.A</v>
          </cell>
          <cell r="C14">
            <v>37986189.86</v>
          </cell>
          <cell r="D14">
            <v>25684526.230000004</v>
          </cell>
          <cell r="E14">
            <v>2203797.1799999997</v>
          </cell>
          <cell r="F14">
            <v>-5.820766091346741E-11</v>
          </cell>
          <cell r="G14">
            <v>2203797.18</v>
          </cell>
          <cell r="H14">
            <v>422103.09</v>
          </cell>
          <cell r="I14">
            <v>11442.64</v>
          </cell>
          <cell r="J14">
            <v>410660.45</v>
          </cell>
          <cell r="K14">
            <v>0</v>
          </cell>
          <cell r="L14">
            <v>16196517.400000002</v>
          </cell>
          <cell r="M14">
            <v>12785674.11</v>
          </cell>
          <cell r="N14">
            <v>3410843.29</v>
          </cell>
          <cell r="O14">
            <v>6862108.5600000005</v>
          </cell>
          <cell r="P14">
            <v>510323.20999999996</v>
          </cell>
          <cell r="Q14">
            <v>6351785.350000001</v>
          </cell>
          <cell r="R14">
            <v>12301663.629999999</v>
          </cell>
          <cell r="S14">
            <v>295659.44</v>
          </cell>
          <cell r="T14">
            <v>295659.44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25514.269999999997</v>
          </cell>
          <cell r="AB14">
            <v>25514.269999999997</v>
          </cell>
          <cell r="AC14">
            <v>0</v>
          </cell>
          <cell r="AD14">
            <v>133530.97</v>
          </cell>
          <cell r="AE14">
            <v>133530.97</v>
          </cell>
          <cell r="AF14">
            <v>0</v>
          </cell>
          <cell r="AG14">
            <v>0</v>
          </cell>
          <cell r="AH14">
            <v>685106.32</v>
          </cell>
          <cell r="AI14">
            <v>685106.32</v>
          </cell>
          <cell r="AJ14">
            <v>0</v>
          </cell>
          <cell r="AK14">
            <v>8083565.9</v>
          </cell>
          <cell r="AL14">
            <v>36648.6</v>
          </cell>
          <cell r="AM14">
            <v>35486.229999999996</v>
          </cell>
          <cell r="AN14">
            <v>563.74</v>
          </cell>
          <cell r="AO14">
            <v>0</v>
          </cell>
          <cell r="AP14">
            <v>0</v>
          </cell>
          <cell r="AQ14">
            <v>598.63</v>
          </cell>
          <cell r="AR14">
            <v>0</v>
          </cell>
          <cell r="AS14">
            <v>549665.49</v>
          </cell>
          <cell r="AT14">
            <v>267234.12</v>
          </cell>
          <cell r="AU14">
            <v>19910.260000000002</v>
          </cell>
          <cell r="AV14">
            <v>41120.429999999986</v>
          </cell>
          <cell r="AW14">
            <v>0</v>
          </cell>
          <cell r="AX14">
            <v>221400.68000000002</v>
          </cell>
          <cell r="AY14">
            <v>0</v>
          </cell>
          <cell r="AZ14">
            <v>2491972.6399999997</v>
          </cell>
          <cell r="BA14">
            <v>1206357.4</v>
          </cell>
          <cell r="BB14">
            <v>1285615.2400000002</v>
          </cell>
        </row>
        <row r="15">
          <cell r="B15" t="str">
            <v>GENERAL DE SEGUROS, S.A.</v>
          </cell>
          <cell r="C15">
            <v>4390891.01</v>
          </cell>
          <cell r="D15">
            <v>2911723.89</v>
          </cell>
          <cell r="E15">
            <v>0</v>
          </cell>
          <cell r="F15">
            <v>0</v>
          </cell>
          <cell r="G15">
            <v>0</v>
          </cell>
          <cell r="H15">
            <v>42500</v>
          </cell>
          <cell r="I15">
            <v>42500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2869223.89</v>
          </cell>
          <cell r="P15">
            <v>2869223.89</v>
          </cell>
          <cell r="Q15">
            <v>0</v>
          </cell>
          <cell r="R15">
            <v>1479167.12</v>
          </cell>
          <cell r="S15">
            <v>116298.29999999999</v>
          </cell>
          <cell r="T15">
            <v>116298.29999999999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17181.52</v>
          </cell>
          <cell r="AB15">
            <v>4532.83</v>
          </cell>
          <cell r="AC15">
            <v>12648.69</v>
          </cell>
          <cell r="AD15">
            <v>1803.4699999999998</v>
          </cell>
          <cell r="AE15">
            <v>1803.4699999999998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560126.29</v>
          </cell>
          <cell r="AL15">
            <v>29325.29</v>
          </cell>
          <cell r="AM15">
            <v>0</v>
          </cell>
          <cell r="AN15">
            <v>25182.37</v>
          </cell>
          <cell r="AO15">
            <v>0</v>
          </cell>
          <cell r="AP15">
            <v>4142.92</v>
          </cell>
          <cell r="AQ15">
            <v>0</v>
          </cell>
          <cell r="AR15">
            <v>0</v>
          </cell>
          <cell r="AS15">
            <v>754432.25</v>
          </cell>
          <cell r="AT15">
            <v>1778.8700000000001</v>
          </cell>
          <cell r="AU15">
            <v>679.75</v>
          </cell>
          <cell r="AV15">
            <v>0</v>
          </cell>
          <cell r="AW15">
            <v>0</v>
          </cell>
          <cell r="AX15">
            <v>751973.63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</row>
        <row r="16">
          <cell r="B16" t="str">
            <v>MAPFRE PANAMÁ, S.A</v>
          </cell>
          <cell r="C16">
            <v>62612227.77</v>
          </cell>
          <cell r="D16">
            <v>26419206.04</v>
          </cell>
          <cell r="E16">
            <v>2916681.37</v>
          </cell>
          <cell r="F16">
            <v>97065.28</v>
          </cell>
          <cell r="G16">
            <v>2819616.0900000003</v>
          </cell>
          <cell r="H16">
            <v>48288.91</v>
          </cell>
          <cell r="I16">
            <v>40147.87</v>
          </cell>
          <cell r="J16">
            <v>8141.040000000001</v>
          </cell>
          <cell r="K16">
            <v>0</v>
          </cell>
          <cell r="L16">
            <v>20235586.439999998</v>
          </cell>
          <cell r="M16">
            <v>7981535.130000001</v>
          </cell>
          <cell r="N16">
            <v>12254051.31</v>
          </cell>
          <cell r="O16">
            <v>3218649.3200000003</v>
          </cell>
          <cell r="P16">
            <v>1275551.7999999998</v>
          </cell>
          <cell r="Q16">
            <v>1943097.52</v>
          </cell>
          <cell r="R16">
            <v>36193021.730000004</v>
          </cell>
          <cell r="S16">
            <v>852870.8899999999</v>
          </cell>
          <cell r="T16">
            <v>0</v>
          </cell>
          <cell r="U16">
            <v>852870.8899999999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269903.77999999997</v>
          </cell>
          <cell r="AE16">
            <v>269903.77999999997</v>
          </cell>
          <cell r="AF16">
            <v>0</v>
          </cell>
          <cell r="AG16">
            <v>0</v>
          </cell>
          <cell r="AH16">
            <v>7689240.02</v>
          </cell>
          <cell r="AI16">
            <v>7689240.02</v>
          </cell>
          <cell r="AJ16">
            <v>0</v>
          </cell>
          <cell r="AK16">
            <v>11164528.69</v>
          </cell>
          <cell r="AL16">
            <v>761859.14</v>
          </cell>
          <cell r="AM16">
            <v>720009.44</v>
          </cell>
          <cell r="AN16">
            <v>12675.72</v>
          </cell>
          <cell r="AO16">
            <v>0</v>
          </cell>
          <cell r="AP16">
            <v>0</v>
          </cell>
          <cell r="AQ16">
            <v>29173.98</v>
          </cell>
          <cell r="AR16">
            <v>0</v>
          </cell>
          <cell r="AS16">
            <v>299077.28</v>
          </cell>
          <cell r="AT16">
            <v>77073.70000000001</v>
          </cell>
          <cell r="AU16">
            <v>13100.77</v>
          </cell>
          <cell r="AV16">
            <v>74677.87</v>
          </cell>
          <cell r="AW16">
            <v>0</v>
          </cell>
          <cell r="AX16">
            <v>134224.94</v>
          </cell>
          <cell r="AY16">
            <v>0</v>
          </cell>
          <cell r="AZ16">
            <v>15155541.93</v>
          </cell>
          <cell r="BA16">
            <v>1564587.3099999998</v>
          </cell>
          <cell r="BB16">
            <v>13590954.620000001</v>
          </cell>
        </row>
        <row r="17">
          <cell r="B17" t="str">
            <v>MERCANTIL PANAMÁ SEGUROS, S.A</v>
          </cell>
          <cell r="C17">
            <v>470043.25</v>
          </cell>
          <cell r="D17">
            <v>212970.07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212970.07</v>
          </cell>
          <cell r="M17">
            <v>212970.07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257073.18</v>
          </cell>
          <cell r="S17">
            <v>1338.44</v>
          </cell>
          <cell r="T17">
            <v>1338.44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1466.14</v>
          </cell>
          <cell r="AB17">
            <v>1466.14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21515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232753.6</v>
          </cell>
          <cell r="AT17">
            <v>60131.15</v>
          </cell>
          <cell r="AU17">
            <v>0</v>
          </cell>
          <cell r="AV17">
            <v>0</v>
          </cell>
          <cell r="AW17">
            <v>0</v>
          </cell>
          <cell r="AX17">
            <v>172622.45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B18" t="str">
            <v>MULTIBANK SEGUROS, S.A</v>
          </cell>
          <cell r="C18">
            <v>1190944.5699999998</v>
          </cell>
          <cell r="D18">
            <v>418823.37</v>
          </cell>
          <cell r="E18">
            <v>0</v>
          </cell>
          <cell r="F18">
            <v>0</v>
          </cell>
          <cell r="G18">
            <v>0</v>
          </cell>
          <cell r="H18">
            <v>76.79</v>
          </cell>
          <cell r="I18">
            <v>0</v>
          </cell>
          <cell r="J18">
            <v>76.79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418746.58</v>
          </cell>
          <cell r="P18">
            <v>84113.65000000001</v>
          </cell>
          <cell r="Q18">
            <v>334632.93000000005</v>
          </cell>
          <cell r="R18">
            <v>772121.2</v>
          </cell>
          <cell r="S18">
            <v>29112.609999999997</v>
          </cell>
          <cell r="T18">
            <v>26867.97</v>
          </cell>
          <cell r="U18">
            <v>2244.64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9315.66</v>
          </cell>
          <cell r="AB18">
            <v>9315.66</v>
          </cell>
          <cell r="AC18">
            <v>0</v>
          </cell>
          <cell r="AD18">
            <v>1561.83</v>
          </cell>
          <cell r="AE18">
            <v>1561.83</v>
          </cell>
          <cell r="AF18">
            <v>0</v>
          </cell>
          <cell r="AG18">
            <v>0</v>
          </cell>
          <cell r="AH18">
            <v>241.86</v>
          </cell>
          <cell r="AI18">
            <v>241.86</v>
          </cell>
          <cell r="AJ18">
            <v>0</v>
          </cell>
          <cell r="AK18">
            <v>713463.52</v>
          </cell>
          <cell r="AL18">
            <v>1069.78</v>
          </cell>
          <cell r="AM18">
            <v>57.46</v>
          </cell>
          <cell r="AN18">
            <v>1012.32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17355.940000000002</v>
          </cell>
          <cell r="AT18">
            <v>5763.160000000001</v>
          </cell>
          <cell r="AU18">
            <v>111.97</v>
          </cell>
          <cell r="AV18">
            <v>587.37</v>
          </cell>
          <cell r="AW18">
            <v>0</v>
          </cell>
          <cell r="AX18">
            <v>10893.44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B19" t="str">
            <v>ÓPTIMA COMPAÑÍA DE SEGUROS, S.A.</v>
          </cell>
          <cell r="C19">
            <v>2436937.35</v>
          </cell>
          <cell r="D19">
            <v>326589.62</v>
          </cell>
          <cell r="E19">
            <v>0</v>
          </cell>
          <cell r="F19">
            <v>0</v>
          </cell>
          <cell r="G19">
            <v>0</v>
          </cell>
          <cell r="H19">
            <v>36795.47</v>
          </cell>
          <cell r="I19">
            <v>2050</v>
          </cell>
          <cell r="J19">
            <v>34745.47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289794.15</v>
          </cell>
          <cell r="P19">
            <v>116669.25</v>
          </cell>
          <cell r="Q19">
            <v>173124.90000000002</v>
          </cell>
          <cell r="R19">
            <v>2110347.73</v>
          </cell>
          <cell r="S19">
            <v>321755.35</v>
          </cell>
          <cell r="T19">
            <v>161090.56999999998</v>
          </cell>
          <cell r="U19">
            <v>159780.28</v>
          </cell>
          <cell r="V19">
            <v>884.5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86204.66</v>
          </cell>
          <cell r="AB19">
            <v>26076.79</v>
          </cell>
          <cell r="AC19">
            <v>60127.87</v>
          </cell>
          <cell r="AD19">
            <v>13871.46</v>
          </cell>
          <cell r="AE19">
            <v>2349.8199999999997</v>
          </cell>
          <cell r="AF19">
            <v>11521.64</v>
          </cell>
          <cell r="AG19">
            <v>0</v>
          </cell>
          <cell r="AH19">
            <v>96277.16</v>
          </cell>
          <cell r="AI19">
            <v>96277.16</v>
          </cell>
          <cell r="AJ19">
            <v>0</v>
          </cell>
          <cell r="AK19">
            <v>1241750.47</v>
          </cell>
          <cell r="AL19">
            <v>28433.89</v>
          </cell>
          <cell r="AM19">
            <v>2245.91</v>
          </cell>
          <cell r="AN19">
            <v>19247.75</v>
          </cell>
          <cell r="AO19">
            <v>0</v>
          </cell>
          <cell r="AP19">
            <v>6426.79</v>
          </cell>
          <cell r="AQ19">
            <v>513.44</v>
          </cell>
          <cell r="AR19">
            <v>0</v>
          </cell>
          <cell r="AS19">
            <v>320554.74</v>
          </cell>
          <cell r="AT19">
            <v>244577.73</v>
          </cell>
          <cell r="AU19">
            <v>55792.6</v>
          </cell>
          <cell r="AV19">
            <v>0</v>
          </cell>
          <cell r="AW19">
            <v>0</v>
          </cell>
          <cell r="AX19">
            <v>20184.41</v>
          </cell>
          <cell r="AY19">
            <v>0</v>
          </cell>
          <cell r="AZ19">
            <v>1500</v>
          </cell>
          <cell r="BA19">
            <v>1500</v>
          </cell>
          <cell r="BB19">
            <v>0</v>
          </cell>
        </row>
        <row r="20">
          <cell r="B20" t="str">
            <v>PAN AMERICAN LIFE INSURANCE DE PANAMÁ, S.A</v>
          </cell>
          <cell r="C20">
            <v>24623008.48</v>
          </cell>
          <cell r="D20">
            <v>24623008.48</v>
          </cell>
          <cell r="E20">
            <v>2071553.16</v>
          </cell>
          <cell r="F20">
            <v>0</v>
          </cell>
          <cell r="G20">
            <v>2071553.16</v>
          </cell>
          <cell r="H20">
            <v>312676.23</v>
          </cell>
          <cell r="I20">
            <v>107523.42000000001</v>
          </cell>
          <cell r="J20">
            <v>205152.81</v>
          </cell>
          <cell r="K20">
            <v>0</v>
          </cell>
          <cell r="L20">
            <v>21228086.39</v>
          </cell>
          <cell r="M20">
            <v>4062386.0500000003</v>
          </cell>
          <cell r="N20">
            <v>17165700.34</v>
          </cell>
          <cell r="O20">
            <v>1010692.7</v>
          </cell>
          <cell r="P20">
            <v>945712.48</v>
          </cell>
          <cell r="Q20">
            <v>64980.22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</row>
        <row r="21">
          <cell r="B21" t="str">
            <v>SAGICOR PANAMÁ, S.A</v>
          </cell>
          <cell r="C21">
            <v>724107.88</v>
          </cell>
          <cell r="D21">
            <v>724107.88</v>
          </cell>
          <cell r="E21">
            <v>0</v>
          </cell>
          <cell r="F21">
            <v>0</v>
          </cell>
          <cell r="G21">
            <v>0</v>
          </cell>
          <cell r="H21">
            <v>13475.600000000002</v>
          </cell>
          <cell r="I21">
            <v>0</v>
          </cell>
          <cell r="J21">
            <v>13475.600000000002</v>
          </cell>
          <cell r="K21">
            <v>0</v>
          </cell>
          <cell r="L21">
            <v>708677.6</v>
          </cell>
          <cell r="M21">
            <v>489328.47000000003</v>
          </cell>
          <cell r="N21">
            <v>219349.13</v>
          </cell>
          <cell r="O21">
            <v>1954.68</v>
          </cell>
          <cell r="P21">
            <v>1954.68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SEGUROS FEDPA, S.A</v>
          </cell>
          <cell r="C22">
            <v>7678182.76</v>
          </cell>
          <cell r="D22">
            <v>1193237.48</v>
          </cell>
          <cell r="E22">
            <v>0</v>
          </cell>
          <cell r="F22">
            <v>0</v>
          </cell>
          <cell r="G22">
            <v>0</v>
          </cell>
          <cell r="H22">
            <v>194408.47</v>
          </cell>
          <cell r="I22">
            <v>194408.47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998829.01</v>
          </cell>
          <cell r="P22">
            <v>652746.6599999999</v>
          </cell>
          <cell r="Q22">
            <v>346082.35</v>
          </cell>
          <cell r="R22">
            <v>6484945.28</v>
          </cell>
          <cell r="S22">
            <v>685.63</v>
          </cell>
          <cell r="T22">
            <v>685.63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8686.55</v>
          </cell>
          <cell r="AE22">
            <v>0</v>
          </cell>
          <cell r="AF22">
            <v>8686.55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6471444.640000001</v>
          </cell>
          <cell r="AL22">
            <v>5900.95</v>
          </cell>
          <cell r="AM22">
            <v>0</v>
          </cell>
          <cell r="AN22">
            <v>5900.95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-1772.4900000000011</v>
          </cell>
          <cell r="AT22">
            <v>-86.47</v>
          </cell>
          <cell r="AU22">
            <v>-1686.020000000001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 t="str">
            <v>SEGUROS SURAMERICANA, S.A</v>
          </cell>
          <cell r="C23">
            <v>30666205.559999995</v>
          </cell>
          <cell r="D23">
            <v>6638260.470000001</v>
          </cell>
          <cell r="E23">
            <v>2232962.95</v>
          </cell>
          <cell r="F23">
            <v>153571.36</v>
          </cell>
          <cell r="G23">
            <v>2079391.5899999999</v>
          </cell>
          <cell r="H23">
            <v>307789.42</v>
          </cell>
          <cell r="I23">
            <v>303106.68</v>
          </cell>
          <cell r="J23">
            <v>4682.74</v>
          </cell>
          <cell r="K23">
            <v>0</v>
          </cell>
          <cell r="L23">
            <v>47787.16</v>
          </cell>
          <cell r="M23">
            <v>47787.16</v>
          </cell>
          <cell r="N23">
            <v>0</v>
          </cell>
          <cell r="O23">
            <v>4049720.9400000004</v>
          </cell>
          <cell r="P23">
            <v>4049720.9400000004</v>
          </cell>
          <cell r="Q23">
            <v>0</v>
          </cell>
          <cell r="R23">
            <v>24027945.089999996</v>
          </cell>
          <cell r="S23">
            <v>1281643.95</v>
          </cell>
          <cell r="T23">
            <v>951768.72</v>
          </cell>
          <cell r="U23">
            <v>329875.23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76770.87000000001</v>
          </cell>
          <cell r="AE23">
            <v>21122.469999999998</v>
          </cell>
          <cell r="AF23">
            <v>55648.399999999994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12871556.58</v>
          </cell>
          <cell r="AL23">
            <v>323817.37000000005</v>
          </cell>
          <cell r="AM23">
            <v>69383.39</v>
          </cell>
          <cell r="AN23">
            <v>28289.65</v>
          </cell>
          <cell r="AO23">
            <v>0</v>
          </cell>
          <cell r="AP23">
            <v>19604.640000000003</v>
          </cell>
          <cell r="AQ23">
            <v>206539.69</v>
          </cell>
          <cell r="AR23">
            <v>0</v>
          </cell>
          <cell r="AS23">
            <v>544420.9500000001</v>
          </cell>
          <cell r="AT23">
            <v>458908.47000000003</v>
          </cell>
          <cell r="AU23">
            <v>12884.6</v>
          </cell>
          <cell r="AV23">
            <v>0</v>
          </cell>
          <cell r="AW23">
            <v>0</v>
          </cell>
          <cell r="AX23">
            <v>72627.88</v>
          </cell>
          <cell r="AY23">
            <v>0</v>
          </cell>
          <cell r="AZ23">
            <v>8929735.37</v>
          </cell>
          <cell r="BA23">
            <v>0</v>
          </cell>
          <cell r="BB23">
            <v>8929735.37</v>
          </cell>
        </row>
        <row r="24">
          <cell r="B24" t="str">
            <v>VIVIR COMPAÑÍA DE SEGUROS, SA.</v>
          </cell>
          <cell r="C24">
            <v>2358412.6999999997</v>
          </cell>
          <cell r="D24">
            <v>2358412.6999999997</v>
          </cell>
          <cell r="E24">
            <v>0</v>
          </cell>
          <cell r="F24">
            <v>0</v>
          </cell>
          <cell r="G24">
            <v>0</v>
          </cell>
          <cell r="H24">
            <v>40755.26</v>
          </cell>
          <cell r="I24">
            <v>0</v>
          </cell>
          <cell r="J24">
            <v>40755.26</v>
          </cell>
          <cell r="K24">
            <v>0</v>
          </cell>
          <cell r="L24">
            <v>2308463.73</v>
          </cell>
          <cell r="M24">
            <v>1802551.3900000001</v>
          </cell>
          <cell r="N24">
            <v>505912.34</v>
          </cell>
          <cell r="O24">
            <v>9193.71</v>
          </cell>
          <cell r="P24">
            <v>9193.71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 t="str">
            <v>WORLDWIDE MEDICAL ASSURANCE, LTD</v>
          </cell>
          <cell r="C25">
            <v>9865522.970000003</v>
          </cell>
          <cell r="D25">
            <v>9865522.970000003</v>
          </cell>
          <cell r="E25">
            <v>40000</v>
          </cell>
          <cell r="F25">
            <v>0</v>
          </cell>
          <cell r="G25">
            <v>40000</v>
          </cell>
          <cell r="H25">
            <v>1135.32</v>
          </cell>
          <cell r="I25">
            <v>0</v>
          </cell>
          <cell r="J25">
            <v>1135.32</v>
          </cell>
          <cell r="K25">
            <v>0</v>
          </cell>
          <cell r="L25">
            <v>9807627.240000002</v>
          </cell>
          <cell r="M25">
            <v>7294763.09</v>
          </cell>
          <cell r="N25">
            <v>2512864.1500000004</v>
          </cell>
          <cell r="O25">
            <v>16760.41</v>
          </cell>
          <cell r="P25">
            <v>16760.41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SUB-TOTAL</v>
          </cell>
          <cell r="C26">
            <v>280118982.89</v>
          </cell>
          <cell r="D26">
            <v>138646945.09</v>
          </cell>
          <cell r="E26">
            <v>13585166</v>
          </cell>
          <cell r="F26">
            <v>4330404.52</v>
          </cell>
          <cell r="G26">
            <v>9254761.48</v>
          </cell>
          <cell r="H26">
            <v>2130564.9799999995</v>
          </cell>
          <cell r="I26">
            <v>738287.5</v>
          </cell>
          <cell r="J26">
            <v>1392277.4800000002</v>
          </cell>
          <cell r="K26">
            <v>0</v>
          </cell>
          <cell r="L26">
            <v>96533451.41</v>
          </cell>
          <cell r="M26">
            <v>47029488.86999999</v>
          </cell>
          <cell r="N26">
            <v>49503962.54000001</v>
          </cell>
          <cell r="O26">
            <v>26397762.700000003</v>
          </cell>
          <cell r="P26">
            <v>12405083.48</v>
          </cell>
          <cell r="Q26">
            <v>13992679.22</v>
          </cell>
          <cell r="R26">
            <v>141472037.8</v>
          </cell>
          <cell r="S26">
            <v>26309917.810000006</v>
          </cell>
          <cell r="T26">
            <v>3996573.0299999993</v>
          </cell>
          <cell r="U26">
            <v>22312005.530000005</v>
          </cell>
          <cell r="V26">
            <v>1339.25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1137435.98</v>
          </cell>
          <cell r="AB26">
            <v>763827.81</v>
          </cell>
          <cell r="AC26">
            <v>373608.17</v>
          </cell>
          <cell r="AD26">
            <v>1106589.4</v>
          </cell>
          <cell r="AE26">
            <v>593828.2899999998</v>
          </cell>
          <cell r="AF26">
            <v>512198.94999999995</v>
          </cell>
          <cell r="AG26">
            <v>562.16</v>
          </cell>
          <cell r="AH26">
            <v>11867697.5</v>
          </cell>
          <cell r="AI26">
            <v>9408134.079999998</v>
          </cell>
          <cell r="AJ26">
            <v>2459563.42</v>
          </cell>
          <cell r="AK26">
            <v>63089587.97</v>
          </cell>
          <cell r="AL26">
            <v>1440841.13</v>
          </cell>
          <cell r="AM26">
            <v>834411.21</v>
          </cell>
          <cell r="AN26">
            <v>140123.76</v>
          </cell>
          <cell r="AO26">
            <v>0</v>
          </cell>
          <cell r="AP26">
            <v>93991.37999999999</v>
          </cell>
          <cell r="AQ26">
            <v>372314.78</v>
          </cell>
          <cell r="AR26">
            <v>0</v>
          </cell>
          <cell r="AS26">
            <v>9267624.399999999</v>
          </cell>
          <cell r="AT26">
            <v>1887590.4899999998</v>
          </cell>
          <cell r="AU26">
            <v>186041.66000000003</v>
          </cell>
          <cell r="AV26">
            <v>602840.59</v>
          </cell>
          <cell r="AW26">
            <v>4076498</v>
          </cell>
          <cell r="AX26">
            <v>2514653.66</v>
          </cell>
          <cell r="AY26">
            <v>0</v>
          </cell>
          <cell r="AZ26">
            <v>27252343.61</v>
          </cell>
          <cell r="BA26">
            <v>2861666.38</v>
          </cell>
          <cell r="BB26">
            <v>24390677.23</v>
          </cell>
        </row>
        <row r="27">
          <cell r="B27" t="str">
            <v>BUPA PANAMÁ, S.A.</v>
          </cell>
          <cell r="C27">
            <v>2194671.85</v>
          </cell>
          <cell r="D27">
            <v>2194671.85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2194671.85</v>
          </cell>
          <cell r="M27">
            <v>1710375.27</v>
          </cell>
          <cell r="N27">
            <v>484296.57999999996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</row>
        <row r="28">
          <cell r="B28" t="str">
            <v>INTERAMERICANA DE FIANZAS Y SEGUROS, S.A.</v>
          </cell>
          <cell r="C28">
            <v>60824.45</v>
          </cell>
          <cell r="D28">
            <v>48214.75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48214.75</v>
          </cell>
          <cell r="P28">
            <v>0</v>
          </cell>
          <cell r="Q28">
            <v>48214.75</v>
          </cell>
          <cell r="R28">
            <v>12609.7</v>
          </cell>
          <cell r="S28">
            <v>9309</v>
          </cell>
          <cell r="T28">
            <v>0</v>
          </cell>
          <cell r="U28">
            <v>9309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3300.7</v>
          </cell>
          <cell r="BA28">
            <v>3300.7</v>
          </cell>
          <cell r="BB28">
            <v>0</v>
          </cell>
        </row>
        <row r="29">
          <cell r="B29" t="str">
            <v>LA REGIONAL DE SEGUROS, S.A</v>
          </cell>
          <cell r="C29">
            <v>2024006.67</v>
          </cell>
          <cell r="D29">
            <v>994917.4699999999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980613.6399999999</v>
          </cell>
          <cell r="M29">
            <v>585484.5100000002</v>
          </cell>
          <cell r="N29">
            <v>395129.12999999966</v>
          </cell>
          <cell r="O29">
            <v>14303.830000000002</v>
          </cell>
          <cell r="P29">
            <v>14303.830000000002</v>
          </cell>
          <cell r="Q29">
            <v>0</v>
          </cell>
          <cell r="R29">
            <v>1029089.2</v>
          </cell>
          <cell r="S29">
            <v>7443.4800000000005</v>
          </cell>
          <cell r="T29">
            <v>7443.4800000000005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4506.37</v>
          </cell>
          <cell r="AB29">
            <v>4238.87</v>
          </cell>
          <cell r="AC29">
            <v>267.5</v>
          </cell>
          <cell r="AD29">
            <v>347.75</v>
          </cell>
          <cell r="AE29">
            <v>347.75</v>
          </cell>
          <cell r="AF29">
            <v>0</v>
          </cell>
          <cell r="AG29">
            <v>0</v>
          </cell>
          <cell r="AH29">
            <v>7100.63</v>
          </cell>
          <cell r="AI29">
            <v>7100.63</v>
          </cell>
          <cell r="AJ29">
            <v>0</v>
          </cell>
          <cell r="AK29">
            <v>962737.1</v>
          </cell>
          <cell r="AL29">
            <v>36623.14</v>
          </cell>
          <cell r="AM29">
            <v>36623.14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10330.73</v>
          </cell>
          <cell r="AT29">
            <v>2295.02</v>
          </cell>
          <cell r="AU29">
            <v>0</v>
          </cell>
          <cell r="AV29">
            <v>0</v>
          </cell>
          <cell r="AW29">
            <v>0</v>
          </cell>
          <cell r="AX29">
            <v>8035.71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0">
          <cell r="B30" t="str">
            <v>SUB-TOTAL</v>
          </cell>
          <cell r="C30">
            <v>4279502.97</v>
          </cell>
          <cell r="D30">
            <v>3237804.07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3175285.49</v>
          </cell>
          <cell r="M30">
            <v>2295859.7800000003</v>
          </cell>
          <cell r="N30">
            <v>879425.7099999996</v>
          </cell>
          <cell r="O30">
            <v>62518.58</v>
          </cell>
          <cell r="P30">
            <v>14303.830000000002</v>
          </cell>
          <cell r="Q30">
            <v>48214.75</v>
          </cell>
          <cell r="R30">
            <v>1041698.8999999999</v>
          </cell>
          <cell r="S30">
            <v>16752.48</v>
          </cell>
          <cell r="T30">
            <v>7443.4800000000005</v>
          </cell>
          <cell r="U30">
            <v>9309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4506.37</v>
          </cell>
          <cell r="AB30">
            <v>4238.87</v>
          </cell>
          <cell r="AC30">
            <v>267.5</v>
          </cell>
          <cell r="AD30">
            <v>347.75</v>
          </cell>
          <cell r="AE30">
            <v>347.75</v>
          </cell>
          <cell r="AF30">
            <v>0</v>
          </cell>
          <cell r="AG30">
            <v>0</v>
          </cell>
          <cell r="AH30">
            <v>7100.63</v>
          </cell>
          <cell r="AI30">
            <v>7100.63</v>
          </cell>
          <cell r="AJ30">
            <v>0</v>
          </cell>
          <cell r="AK30">
            <v>962737.1</v>
          </cell>
          <cell r="AL30">
            <v>36623.14</v>
          </cell>
          <cell r="AM30">
            <v>36623.14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10330.73</v>
          </cell>
          <cell r="AT30">
            <v>2295.02</v>
          </cell>
          <cell r="AU30">
            <v>0</v>
          </cell>
          <cell r="AV30">
            <v>0</v>
          </cell>
          <cell r="AW30">
            <v>0</v>
          </cell>
          <cell r="AX30">
            <v>8035.71</v>
          </cell>
          <cell r="AY30">
            <v>0</v>
          </cell>
          <cell r="AZ30">
            <v>3300.7</v>
          </cell>
          <cell r="BA30">
            <v>3300.7</v>
          </cell>
          <cell r="BB30">
            <v>0</v>
          </cell>
        </row>
        <row r="31">
          <cell r="B31" t="str">
            <v>TOTAL</v>
          </cell>
          <cell r="C31">
            <v>284398485.86</v>
          </cell>
          <cell r="D31">
            <v>141884749.16</v>
          </cell>
          <cell r="E31">
            <v>13585166</v>
          </cell>
          <cell r="F31">
            <v>4330404.52</v>
          </cell>
          <cell r="G31">
            <v>9254761.48</v>
          </cell>
          <cell r="H31">
            <v>2130564.9799999995</v>
          </cell>
          <cell r="I31">
            <v>738287.5</v>
          </cell>
          <cell r="J31">
            <v>1392277.4800000002</v>
          </cell>
          <cell r="K31">
            <v>0</v>
          </cell>
          <cell r="L31">
            <v>99708736.89999999</v>
          </cell>
          <cell r="M31">
            <v>49325348.64999999</v>
          </cell>
          <cell r="N31">
            <v>50383388.25000001</v>
          </cell>
          <cell r="O31">
            <v>26460281.28</v>
          </cell>
          <cell r="P31">
            <v>12419387.31</v>
          </cell>
          <cell r="Q31">
            <v>14040893.97</v>
          </cell>
          <cell r="R31">
            <v>142513736.70000002</v>
          </cell>
          <cell r="S31">
            <v>26326670.290000007</v>
          </cell>
          <cell r="T31">
            <v>4004016.5099999993</v>
          </cell>
          <cell r="U31">
            <v>22321314.530000005</v>
          </cell>
          <cell r="V31">
            <v>1339.25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1141942.35</v>
          </cell>
          <cell r="AB31">
            <v>768066.68</v>
          </cell>
          <cell r="AC31">
            <v>373875.67</v>
          </cell>
          <cell r="AD31">
            <v>1106937.15</v>
          </cell>
          <cell r="AE31">
            <v>594176.0399999998</v>
          </cell>
          <cell r="AF31">
            <v>512198.94999999995</v>
          </cell>
          <cell r="AG31">
            <v>562.16</v>
          </cell>
          <cell r="AH31">
            <v>11874798.13</v>
          </cell>
          <cell r="AI31">
            <v>9415234.709999999</v>
          </cell>
          <cell r="AJ31">
            <v>2459563.42</v>
          </cell>
          <cell r="AK31">
            <v>64052325.07</v>
          </cell>
          <cell r="AL31">
            <v>1477464.2699999998</v>
          </cell>
          <cell r="AM31">
            <v>871034.35</v>
          </cell>
          <cell r="AN31">
            <v>140123.76</v>
          </cell>
          <cell r="AO31">
            <v>0</v>
          </cell>
          <cell r="AP31">
            <v>93991.37999999999</v>
          </cell>
          <cell r="AQ31">
            <v>372314.78</v>
          </cell>
          <cell r="AR31">
            <v>0</v>
          </cell>
          <cell r="AS31">
            <v>9277955.129999999</v>
          </cell>
          <cell r="AT31">
            <v>1889885.5099999998</v>
          </cell>
          <cell r="AU31">
            <v>186041.66000000003</v>
          </cell>
          <cell r="AV31">
            <v>602840.59</v>
          </cell>
          <cell r="AW31">
            <v>4076498</v>
          </cell>
          <cell r="AX31">
            <v>2522689.37</v>
          </cell>
          <cell r="AY31">
            <v>0</v>
          </cell>
          <cell r="AZ31">
            <v>27255644.31</v>
          </cell>
          <cell r="BA31">
            <v>2864967.08</v>
          </cell>
          <cell r="BB31">
            <v>24390677.23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8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Vitalicias</v>
          </cell>
          <cell r="W6" t="str">
            <v>Pérdida de Ingresos</v>
          </cell>
          <cell r="X6" t="str">
            <v>Multiriesgo</v>
          </cell>
          <cell r="Y6" t="str">
            <v>Residencial</v>
          </cell>
          <cell r="Z6" t="str">
            <v>Comercial e Industrial</v>
          </cell>
          <cell r="AA6" t="str">
            <v>Transporte 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Eléctronico</v>
          </cell>
          <cell r="AL6" t="str">
            <v>Caldera y Maquinaria</v>
          </cell>
          <cell r="AM6" t="str">
            <v>Rotura de 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 Civil</v>
          </cell>
          <cell r="AR6" t="str">
            <v>Robo</v>
          </cell>
          <cell r="AS6" t="str">
            <v>Fidelidad y 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</row>
        <row r="8">
          <cell r="B8" t="str">
            <v>ALIADO SEGUROS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</row>
        <row r="9">
          <cell r="B9" t="str">
            <v>ASEGURADORA ANCON, S.A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</row>
        <row r="10">
          <cell r="B10" t="str">
            <v>ASEGURADORA GLOBAL, S.A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</row>
        <row r="11">
          <cell r="B11" t="str">
            <v>ASSA COMPAÑÍA DE SEGUROS, S.A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</row>
        <row r="12">
          <cell r="B12" t="str">
            <v>BANESCO SEGUROS, S.A.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</row>
        <row r="13">
          <cell r="B13" t="str">
            <v>CHUBB SEGUROS PANAMA, S.A.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</row>
        <row r="14">
          <cell r="B14" t="str">
            <v>COMPAÑÍA INTERNACIONAL DE SEGUROS, S.A</v>
          </cell>
          <cell r="C14">
            <v>2708624.08</v>
          </cell>
          <cell r="D14">
            <v>8056.250000000001</v>
          </cell>
          <cell r="E14">
            <v>0</v>
          </cell>
          <cell r="F14">
            <v>0</v>
          </cell>
          <cell r="G14">
            <v>0</v>
          </cell>
          <cell r="H14">
            <v>-467.95000000000016</v>
          </cell>
          <cell r="I14">
            <v>0</v>
          </cell>
          <cell r="J14">
            <v>-467.95000000000016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8524.2</v>
          </cell>
          <cell r="P14">
            <v>0</v>
          </cell>
          <cell r="Q14">
            <v>8524.2</v>
          </cell>
          <cell r="R14">
            <v>2700567.83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35442.83</v>
          </cell>
          <cell r="AE14">
            <v>35442.83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2665125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2665125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</row>
        <row r="15">
          <cell r="B15" t="str">
            <v>GENERAL DE SEGUROS, S.A.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</row>
        <row r="16">
          <cell r="B16" t="str">
            <v>MAPFRE PANAMÁ, S.A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</row>
        <row r="17">
          <cell r="B17" t="str">
            <v>MERCANTIL PANAMÁ SEGUROS, S.A</v>
          </cell>
          <cell r="C17">
            <v>9389615.269999998</v>
          </cell>
          <cell r="D17">
            <v>9340164.739999998</v>
          </cell>
          <cell r="E17">
            <v>4116.950000000001</v>
          </cell>
          <cell r="F17">
            <v>4116.950000000001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9336047.79</v>
          </cell>
          <cell r="M17">
            <v>9336047.79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49450.53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49450.53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49450.53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B18" t="str">
            <v>MULTIBANK SEGUROS, S.A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B19" t="str">
            <v>ÓPTIMA COMPAÑÍA DE SEGUROS, S.A.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 t="str">
            <v>PAN AMERICAN LIFE INSURANCE DE PANAMÁ, S.A</v>
          </cell>
          <cell r="C20">
            <v>19690.4</v>
          </cell>
          <cell r="D20">
            <v>19690.4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19690.4</v>
          </cell>
          <cell r="M20">
            <v>0</v>
          </cell>
          <cell r="N20">
            <v>19690.4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</row>
        <row r="21">
          <cell r="B21" t="str">
            <v>SAGICOR PANAMÁ, S.A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SEGUROS FEDPA, S.A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 t="str">
            <v>SEGUROS SURAMERICANA, S.A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</row>
        <row r="24">
          <cell r="B24" t="str">
            <v>VIVIR COMPAÑÍA DE SEGUROS, SA.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 t="str">
            <v>WORLDWIDE MEDICAL ASSURANCE, LTD</v>
          </cell>
          <cell r="C25">
            <v>282458.74</v>
          </cell>
          <cell r="D25">
            <v>282458.74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282458.74</v>
          </cell>
          <cell r="M25">
            <v>46064.270000000004</v>
          </cell>
          <cell r="N25">
            <v>236394.47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SUB-TOTAL</v>
          </cell>
          <cell r="C26">
            <v>12400388.489999998</v>
          </cell>
          <cell r="D26">
            <v>9650370.129999999</v>
          </cell>
          <cell r="E26">
            <v>4116.950000000001</v>
          </cell>
          <cell r="F26">
            <v>4116.950000000001</v>
          </cell>
          <cell r="G26">
            <v>0</v>
          </cell>
          <cell r="H26">
            <v>-467.95000000000016</v>
          </cell>
          <cell r="I26">
            <v>0</v>
          </cell>
          <cell r="J26">
            <v>-467.95000000000016</v>
          </cell>
          <cell r="K26">
            <v>0</v>
          </cell>
          <cell r="L26">
            <v>9638196.93</v>
          </cell>
          <cell r="M26">
            <v>9382112.059999999</v>
          </cell>
          <cell r="N26">
            <v>256084.87</v>
          </cell>
          <cell r="O26">
            <v>8524.2</v>
          </cell>
          <cell r="P26">
            <v>0</v>
          </cell>
          <cell r="Q26">
            <v>8524.2</v>
          </cell>
          <cell r="R26">
            <v>2750018.36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35442.83</v>
          </cell>
          <cell r="AE26">
            <v>35442.83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2714575.53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2714575.53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 t="str">
            <v>BUPA PANAMÁ, S.A.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</row>
        <row r="28">
          <cell r="B28" t="str">
            <v>INTERAMERICANA DE  FIANZAS Y SEGUROS,S.A.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  <row r="29">
          <cell r="B29" t="str">
            <v>LA REGIONAL DE SEGUROS, S.A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0">
          <cell r="B30" t="str">
            <v>SUB-TOTAL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</row>
        <row r="31">
          <cell r="B31" t="str">
            <v>TOTAL</v>
          </cell>
          <cell r="C31">
            <v>12400388.489999998</v>
          </cell>
          <cell r="D31">
            <v>9650370.129999999</v>
          </cell>
          <cell r="E31">
            <v>4116.950000000001</v>
          </cell>
          <cell r="F31">
            <v>4116.950000000001</v>
          </cell>
          <cell r="G31">
            <v>0</v>
          </cell>
          <cell r="H31">
            <v>-467.95000000000016</v>
          </cell>
          <cell r="I31">
            <v>0</v>
          </cell>
          <cell r="J31">
            <v>-467.95000000000016</v>
          </cell>
          <cell r="K31">
            <v>0</v>
          </cell>
          <cell r="L31">
            <v>9638196.93</v>
          </cell>
          <cell r="M31">
            <v>9382112.059999999</v>
          </cell>
          <cell r="N31">
            <v>256084.87</v>
          </cell>
          <cell r="O31">
            <v>8524.2</v>
          </cell>
          <cell r="P31">
            <v>0</v>
          </cell>
          <cell r="Q31">
            <v>8524.2</v>
          </cell>
          <cell r="R31">
            <v>2750018.36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35442.83</v>
          </cell>
          <cell r="AE31">
            <v>35442.83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2714575.53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2714575.53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0"/>
  <sheetViews>
    <sheetView tabSelected="1" zoomScalePageLayoutView="0" workbookViewId="0" topLeftCell="A1">
      <selection activeCell="F2" sqref="F2:BC70"/>
    </sheetView>
  </sheetViews>
  <sheetFormatPr defaultColWidth="11.421875" defaultRowHeight="15"/>
  <cols>
    <col min="2" max="2" width="14.28125" style="0" customWidth="1"/>
    <col min="4" max="4" width="51.57421875" style="0" bestFit="1" customWidth="1"/>
    <col min="5" max="5" width="12.421875" style="0" customWidth="1"/>
    <col min="6" max="6" width="13.7109375" style="0" customWidth="1"/>
    <col min="19" max="19" width="12.57421875" style="0" customWidth="1"/>
    <col min="20" max="20" width="12.7109375" style="0" customWidth="1"/>
    <col min="25" max="25" width="12.7109375" style="0" customWidth="1"/>
    <col min="28" max="28" width="13.00390625" style="0" customWidth="1"/>
  </cols>
  <sheetData>
    <row r="1" spans="1:55" ht="6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5" t="s">
        <v>14</v>
      </c>
      <c r="P1" s="6" t="s">
        <v>11</v>
      </c>
      <c r="Q1" s="7" t="s">
        <v>12</v>
      </c>
      <c r="R1" s="8" t="s">
        <v>15</v>
      </c>
      <c r="S1" s="4" t="s">
        <v>16</v>
      </c>
      <c r="T1" s="9" t="s">
        <v>17</v>
      </c>
      <c r="U1" s="6" t="s">
        <v>18</v>
      </c>
      <c r="V1" s="7" t="s">
        <v>19</v>
      </c>
      <c r="W1" s="7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9" t="s">
        <v>25</v>
      </c>
      <c r="AC1" s="6" t="s">
        <v>18</v>
      </c>
      <c r="AD1" s="7" t="s">
        <v>26</v>
      </c>
      <c r="AE1" s="9" t="s">
        <v>27</v>
      </c>
      <c r="AF1" s="10" t="s">
        <v>28</v>
      </c>
      <c r="AG1" s="6" t="s">
        <v>29</v>
      </c>
      <c r="AH1" s="7" t="s">
        <v>30</v>
      </c>
      <c r="AI1" s="9" t="s">
        <v>31</v>
      </c>
      <c r="AJ1" s="6" t="s">
        <v>29</v>
      </c>
      <c r="AK1" s="7" t="s">
        <v>30</v>
      </c>
      <c r="AL1" s="8" t="s">
        <v>32</v>
      </c>
      <c r="AM1" s="9" t="s">
        <v>33</v>
      </c>
      <c r="AN1" s="6" t="s">
        <v>34</v>
      </c>
      <c r="AO1" s="7" t="s">
        <v>35</v>
      </c>
      <c r="AP1" s="7" t="s">
        <v>36</v>
      </c>
      <c r="AQ1" s="7" t="s">
        <v>37</v>
      </c>
      <c r="AR1" s="7" t="s">
        <v>38</v>
      </c>
      <c r="AS1" s="7" t="s">
        <v>39</v>
      </c>
      <c r="AT1" s="9" t="s">
        <v>40</v>
      </c>
      <c r="AU1" s="6" t="s">
        <v>41</v>
      </c>
      <c r="AV1" s="7" t="s">
        <v>42</v>
      </c>
      <c r="AW1" s="7" t="s">
        <v>43</v>
      </c>
      <c r="AX1" s="7" t="s">
        <v>44</v>
      </c>
      <c r="AY1" s="7" t="s">
        <v>45</v>
      </c>
      <c r="AZ1" s="8" t="s">
        <v>46</v>
      </c>
      <c r="BA1" s="9" t="s">
        <v>47</v>
      </c>
      <c r="BB1" s="6" t="s">
        <v>48</v>
      </c>
      <c r="BC1" s="7" t="s">
        <v>49</v>
      </c>
    </row>
    <row r="2" spans="1:55" ht="15">
      <c r="A2" s="11">
        <v>2023</v>
      </c>
      <c r="B2" s="11" t="s">
        <v>78</v>
      </c>
      <c r="C2" s="11" t="s">
        <v>50</v>
      </c>
      <c r="D2" s="14" t="s">
        <v>51</v>
      </c>
      <c r="E2" s="15">
        <v>1</v>
      </c>
      <c r="F2" s="11">
        <f>VLOOKUP($D2,'[1]Siniestros'!$B$5:$BB$32,2,FALSE)</f>
        <v>3717983.0899999994</v>
      </c>
      <c r="G2" s="11">
        <f>VLOOKUP($D2,'[1]Siniestros'!$B$5:$BB$32,3,FALSE)</f>
        <v>1188313.0299999998</v>
      </c>
      <c r="H2" s="11">
        <f>VLOOKUP($D2,'[1]Siniestros'!$B$5:$BB$32,4,FALSE)</f>
        <v>0</v>
      </c>
      <c r="I2" s="11">
        <f>VLOOKUP($D2,'[1]Siniestros'!$B$5:$BB$32,5,FALSE)</f>
        <v>0</v>
      </c>
      <c r="J2" s="11">
        <f>VLOOKUP($D2,'[1]Siniestros'!$B$5:$BB$32,6,FALSE)</f>
        <v>0</v>
      </c>
      <c r="K2" s="11">
        <f>VLOOKUP($D2,'[1]Siniestros'!$B$5:$BB$32,7,FALSE)</f>
        <v>14550.689999999999</v>
      </c>
      <c r="L2" s="11">
        <f>VLOOKUP($D2,'[1]Siniestros'!$B$5:$BB$32,8,FALSE)</f>
        <v>44.370000000000005</v>
      </c>
      <c r="M2" s="11">
        <f>VLOOKUP($D2,'[1]Siniestros'!$B$5:$BB$32,9,FALSE)</f>
        <v>14506.32</v>
      </c>
      <c r="N2" s="11">
        <f>VLOOKUP($D2,'[1]Siniestros'!$B$5:$BB$32,10,FALSE)</f>
        <v>0</v>
      </c>
      <c r="O2" s="11">
        <f>VLOOKUP($D2,'[1]Siniestros'!$B$5:$BB$32,11,FALSE)</f>
        <v>891142.6</v>
      </c>
      <c r="P2" s="11">
        <f>VLOOKUP($D2,'[1]Siniestros'!$B$5:$BB$32,12,FALSE)</f>
        <v>154657.34</v>
      </c>
      <c r="Q2" s="11">
        <f>VLOOKUP($D2,'[1]Siniestros'!$B$5:$BB$32,13,FALSE)</f>
        <v>736485.26</v>
      </c>
      <c r="R2" s="11">
        <f>VLOOKUP($D2,'[1]Siniestros'!$B$5:$BB$32,14,FALSE)</f>
        <v>282619.74</v>
      </c>
      <c r="S2" s="11">
        <f>VLOOKUP($D2,'[1]Siniestros'!$B$5:$BB$32,17,FALSE)</f>
        <v>2529670.0599999996</v>
      </c>
      <c r="T2" s="11">
        <f>VLOOKUP($D2,'[1]Siniestros'!$B$5:$BB$32,18,FALSE)</f>
        <v>159679.33</v>
      </c>
      <c r="U2" s="11">
        <f>VLOOKUP($D2,'[1]Siniestros'!$B$5:$BB$32,19,FALSE)</f>
        <v>74113.2</v>
      </c>
      <c r="V2" s="11">
        <f>VLOOKUP($D2,'[1]Siniestros'!$B$5:$BB$32,20,FALSE)</f>
        <v>85566.13</v>
      </c>
      <c r="W2" s="11">
        <f>VLOOKUP($D2,'[1]Siniestros'!$B$5:$BB$32,21,FALSE)</f>
        <v>0</v>
      </c>
      <c r="X2" s="11">
        <f>VLOOKUP($D2,'[1]Siniestros'!$B$5:$BB$32,22,FALSE)</f>
        <v>0</v>
      </c>
      <c r="Y2" s="11">
        <f>VLOOKUP($D2,'[1]Siniestros'!$B$5:$BB$32,23,FALSE)</f>
        <v>0</v>
      </c>
      <c r="Z2" s="11">
        <f>VLOOKUP($D2,'[1]Siniestros'!$B$5:$BB$32,24,FALSE)</f>
        <v>0</v>
      </c>
      <c r="AA2" s="11">
        <f>VLOOKUP($D2,'[1]Siniestros'!$B$5:$BB$32,25,FALSE)</f>
        <v>0</v>
      </c>
      <c r="AB2" s="11">
        <f>VLOOKUP($D2,'[1]Siniestros'!$B$5:$BB$32,26,FALSE)</f>
        <v>30406.61</v>
      </c>
      <c r="AC2" s="11">
        <f>VLOOKUP($D2,'[1]Siniestros'!$B$5:$BB$32,27,FALSE)</f>
        <v>18966.78</v>
      </c>
      <c r="AD2" s="11">
        <f>VLOOKUP($D2,'[1]Siniestros'!$B$5:$BB$32,28,FALSE)</f>
        <v>11439.829999999998</v>
      </c>
      <c r="AE2" s="11">
        <f>VLOOKUP($D2,'[1]Siniestros'!$B$5:$BB$32,29,FALSE)</f>
        <v>1104.73</v>
      </c>
      <c r="AF2" s="11">
        <f>VLOOKUP($D2,'[1]Siniestros'!$B$5:$BB$32,30,FALSE)</f>
        <v>20.39</v>
      </c>
      <c r="AG2" s="11">
        <f>VLOOKUP($D2,'[1]Siniestros'!$B$5:$BB$32,31,FALSE)</f>
        <v>522.1800000000001</v>
      </c>
      <c r="AH2" s="11">
        <f>VLOOKUP($D2,'[1]Siniestros'!$B$5:$BB$32,32,FALSE)</f>
        <v>562.16</v>
      </c>
      <c r="AI2" s="11">
        <f>VLOOKUP($D2,'[1]Siniestros'!$B$5:$BB$32,33,FALSE)</f>
        <v>764143.5</v>
      </c>
      <c r="AJ2" s="11">
        <f>VLOOKUP($D2,'[1]Siniestros'!$B$5:$BB$32,34,FALSE)</f>
        <v>0</v>
      </c>
      <c r="AK2" s="11">
        <f>VLOOKUP($D2,'[1]Siniestros'!$B$5:$BB$32,35,FALSE)</f>
        <v>764143.5</v>
      </c>
      <c r="AL2" s="11">
        <f>VLOOKUP($D2,'[1]Siniestros'!$B$5:$BB$32,36,FALSE)</f>
        <v>1313984.04</v>
      </c>
      <c r="AM2" s="11">
        <f>VLOOKUP($D2,'[1]Siniestros'!$B$5:$BB$32,37,FALSE)</f>
        <v>59382.19</v>
      </c>
      <c r="AN2" s="11">
        <f>VLOOKUP($D2,'[1]Siniestros'!$B$5:$BB$32,38,FALSE)</f>
        <v>224.7</v>
      </c>
      <c r="AO2" s="11">
        <f>VLOOKUP($D2,'[1]Siniestros'!$B$5:$BB$32,39,FALSE)</f>
        <v>558.7</v>
      </c>
      <c r="AP2" s="11">
        <f>VLOOKUP($D2,'[1]Siniestros'!$B$5:$BB$32,40,FALSE)</f>
        <v>0</v>
      </c>
      <c r="AQ2" s="11">
        <f>VLOOKUP($D2,'[1]Siniestros'!$B$5:$BB$32,41,FALSE)</f>
        <v>279.65</v>
      </c>
      <c r="AR2" s="11">
        <f>VLOOKUP($D2,'[1]Siniestros'!$B$5:$BB$32,42,FALSE)</f>
        <v>58319.14</v>
      </c>
      <c r="AS2" s="11">
        <f>VLOOKUP($D2,'[1]Siniestros'!$B$5:$BB$32,43,FALSE)</f>
        <v>0</v>
      </c>
      <c r="AT2" s="11">
        <f>VLOOKUP($D2,'[1]Siniestros'!$B$5:$BB$32,44,FALSE)</f>
        <v>35995.11</v>
      </c>
      <c r="AU2" s="11">
        <f>VLOOKUP($D2,'[1]Siniestros'!$B$5:$BB$32,45,FALSE)</f>
        <v>35922.11</v>
      </c>
      <c r="AV2" s="11">
        <f>VLOOKUP($D2,'[1]Siniestros'!$B$5:$BB$32,46,FALSE)</f>
        <v>0</v>
      </c>
      <c r="AW2" s="11">
        <f>VLOOKUP($D2,'[1]Siniestros'!$B$5:$BB$32,47,FALSE)</f>
        <v>0</v>
      </c>
      <c r="AX2" s="11">
        <f>VLOOKUP($D2,'[1]Siniestros'!$B$5:$BB$32,48,FALSE)</f>
        <v>0</v>
      </c>
      <c r="AY2" s="11">
        <f>VLOOKUP($D2,'[1]Siniestros'!$B$5:$BB$32,49,FALSE)</f>
        <v>73</v>
      </c>
      <c r="AZ2" s="11">
        <f>VLOOKUP($D2,'[1]Siniestros'!$B$5:$BB$32,50,FALSE)</f>
        <v>0</v>
      </c>
      <c r="BA2" s="11">
        <f>VLOOKUP($D2,'[1]Siniestros'!$B$5:$BB$32,51,FALSE)</f>
        <v>164974.55</v>
      </c>
      <c r="BB2" s="11">
        <f>VLOOKUP($D2,'[1]Siniestros'!$B$5:$BB$32,52,FALSE)</f>
        <v>74535.92</v>
      </c>
      <c r="BC2" s="11">
        <f>VLOOKUP($D2,'[1]Siniestros'!$B$5:$BB$32,53,FALSE)</f>
        <v>90438.63</v>
      </c>
    </row>
    <row r="3" spans="1:55" ht="15">
      <c r="A3" s="11">
        <v>2023</v>
      </c>
      <c r="B3" s="11" t="s">
        <v>78</v>
      </c>
      <c r="C3" s="11" t="s">
        <v>50</v>
      </c>
      <c r="D3" s="14" t="s">
        <v>52</v>
      </c>
      <c r="E3" s="15">
        <v>1</v>
      </c>
      <c r="F3" s="11">
        <f>VLOOKUP($D3,'[1]Siniestros'!$B$5:$BB$32,2,FALSE)</f>
        <v>1472515.7</v>
      </c>
      <c r="G3" s="11">
        <f>VLOOKUP($D3,'[1]Siniestros'!$B$5:$BB$32,3,FALSE)</f>
        <v>234634.69</v>
      </c>
      <c r="H3" s="11">
        <f>VLOOKUP($D3,'[1]Siniestros'!$B$5:$BB$32,4,FALSE)</f>
        <v>0</v>
      </c>
      <c r="I3" s="11">
        <f>VLOOKUP($D3,'[1]Siniestros'!$B$5:$BB$32,5,FALSE)</f>
        <v>0</v>
      </c>
      <c r="J3" s="11">
        <f>VLOOKUP($D3,'[1]Siniestros'!$B$5:$BB$32,6,FALSE)</f>
        <v>0</v>
      </c>
      <c r="K3" s="11">
        <f>VLOOKUP($D3,'[1]Siniestros'!$B$5:$BB$32,7,FALSE)</f>
        <v>71157.06</v>
      </c>
      <c r="L3" s="11">
        <f>VLOOKUP($D3,'[1]Siniestros'!$B$5:$BB$32,8,FALSE)</f>
        <v>3683.8199999999997</v>
      </c>
      <c r="M3" s="11">
        <f>VLOOKUP($D3,'[1]Siniestros'!$B$5:$BB$32,9,FALSE)</f>
        <v>67473.24</v>
      </c>
      <c r="N3" s="11">
        <f>VLOOKUP($D3,'[1]Siniestros'!$B$5:$BB$32,10,FALSE)</f>
        <v>0</v>
      </c>
      <c r="O3" s="11">
        <f>VLOOKUP($D3,'[1]Siniestros'!$B$5:$BB$32,11,FALSE)</f>
        <v>0</v>
      </c>
      <c r="P3" s="11">
        <f>VLOOKUP($D3,'[1]Siniestros'!$B$5:$BB$32,12,FALSE)</f>
        <v>0</v>
      </c>
      <c r="Q3" s="11">
        <f>VLOOKUP($D3,'[1]Siniestros'!$B$5:$BB$32,13,FALSE)</f>
        <v>0</v>
      </c>
      <c r="R3" s="11">
        <f>VLOOKUP($D3,'[1]Siniestros'!$B$5:$BB$32,14,FALSE)</f>
        <v>163477.63</v>
      </c>
      <c r="S3" s="11">
        <f>VLOOKUP($D3,'[1]Siniestros'!$B$5:$BB$32,17,FALSE)</f>
        <v>1237881.01</v>
      </c>
      <c r="T3" s="11">
        <f>VLOOKUP($D3,'[1]Siniestros'!$B$5:$BB$32,18,FALSE)</f>
        <v>191721.62000000002</v>
      </c>
      <c r="U3" s="11">
        <f>VLOOKUP($D3,'[1]Siniestros'!$B$5:$BB$32,19,FALSE)</f>
        <v>161816.87</v>
      </c>
      <c r="V3" s="11">
        <f>VLOOKUP($D3,'[1]Siniestros'!$B$5:$BB$32,20,FALSE)</f>
        <v>29904.75</v>
      </c>
      <c r="W3" s="11">
        <f>VLOOKUP($D3,'[1]Siniestros'!$B$5:$BB$32,21,FALSE)</f>
        <v>0</v>
      </c>
      <c r="X3" s="11">
        <f>VLOOKUP($D3,'[1]Siniestros'!$B$5:$BB$32,22,FALSE)</f>
        <v>0</v>
      </c>
      <c r="Y3" s="11">
        <f>VLOOKUP($D3,'[1]Siniestros'!$B$5:$BB$32,23,FALSE)</f>
        <v>0</v>
      </c>
      <c r="Z3" s="11">
        <f>VLOOKUP($D3,'[1]Siniestros'!$B$5:$BB$32,24,FALSE)</f>
        <v>0</v>
      </c>
      <c r="AA3" s="11">
        <f>VLOOKUP($D3,'[1]Siniestros'!$B$5:$BB$32,25,FALSE)</f>
        <v>0</v>
      </c>
      <c r="AB3" s="11">
        <f>VLOOKUP($D3,'[1]Siniestros'!$B$5:$BB$32,26,FALSE)</f>
        <v>9960.9</v>
      </c>
      <c r="AC3" s="11">
        <f>VLOOKUP($D3,'[1]Siniestros'!$B$5:$BB$32,27,FALSE)</f>
        <v>8555.05</v>
      </c>
      <c r="AD3" s="11">
        <f>VLOOKUP($D3,'[1]Siniestros'!$B$5:$BB$32,28,FALSE)</f>
        <v>1405.85</v>
      </c>
      <c r="AE3" s="11">
        <f>VLOOKUP($D3,'[1]Siniestros'!$B$5:$BB$32,29,FALSE)</f>
        <v>12431.869999999999</v>
      </c>
      <c r="AF3" s="11">
        <f>VLOOKUP($D3,'[1]Siniestros'!$B$5:$BB$32,30,FALSE)</f>
        <v>12431.869999999999</v>
      </c>
      <c r="AG3" s="11">
        <f>VLOOKUP($D3,'[1]Siniestros'!$B$5:$BB$32,31,FALSE)</f>
        <v>0</v>
      </c>
      <c r="AH3" s="11">
        <f>VLOOKUP($D3,'[1]Siniestros'!$B$5:$BB$32,32,FALSE)</f>
        <v>0</v>
      </c>
      <c r="AI3" s="11">
        <f>VLOOKUP($D3,'[1]Siniestros'!$B$5:$BB$32,33,FALSE)</f>
        <v>0</v>
      </c>
      <c r="AJ3" s="11">
        <f>VLOOKUP($D3,'[1]Siniestros'!$B$5:$BB$32,34,FALSE)</f>
        <v>0</v>
      </c>
      <c r="AK3" s="11">
        <f>VLOOKUP($D3,'[1]Siniestros'!$B$5:$BB$32,35,FALSE)</f>
        <v>0</v>
      </c>
      <c r="AL3" s="11">
        <f>VLOOKUP($D3,'[1]Siniestros'!$B$5:$BB$32,36,FALSE)</f>
        <v>498637.24</v>
      </c>
      <c r="AM3" s="11">
        <f>VLOOKUP($D3,'[1]Siniestros'!$B$5:$BB$32,37,FALSE)</f>
        <v>54842.619999999995</v>
      </c>
      <c r="AN3" s="11">
        <f>VLOOKUP($D3,'[1]Siniestros'!$B$5:$BB$32,38,FALSE)</f>
        <v>0</v>
      </c>
      <c r="AO3" s="11">
        <f>VLOOKUP($D3,'[1]Siniestros'!$B$5:$BB$32,39,FALSE)</f>
        <v>19649.98</v>
      </c>
      <c r="AP3" s="11">
        <f>VLOOKUP($D3,'[1]Siniestros'!$B$5:$BB$32,40,FALSE)</f>
        <v>0</v>
      </c>
      <c r="AQ3" s="11">
        <f>VLOOKUP($D3,'[1]Siniestros'!$B$5:$BB$32,41,FALSE)</f>
        <v>9226.99</v>
      </c>
      <c r="AR3" s="11">
        <f>VLOOKUP($D3,'[1]Siniestros'!$B$5:$BB$32,42,FALSE)</f>
        <v>25965.65</v>
      </c>
      <c r="AS3" s="11">
        <f>VLOOKUP($D3,'[1]Siniestros'!$B$5:$BB$32,43,FALSE)</f>
        <v>0</v>
      </c>
      <c r="AT3" s="11">
        <f>VLOOKUP($D3,'[1]Siniestros'!$B$5:$BB$32,44,FALSE)</f>
        <v>404470.8500000001</v>
      </c>
      <c r="AU3" s="11">
        <f>VLOOKUP($D3,'[1]Siniestros'!$B$5:$BB$32,45,FALSE)</f>
        <v>8955.33</v>
      </c>
      <c r="AV3" s="11">
        <f>VLOOKUP($D3,'[1]Siniestros'!$B$5:$BB$32,46,FALSE)</f>
        <v>16.12</v>
      </c>
      <c r="AW3" s="11">
        <f>VLOOKUP($D3,'[1]Siniestros'!$B$5:$BB$32,47,FALSE)</f>
        <v>0</v>
      </c>
      <c r="AX3" s="11">
        <f>VLOOKUP($D3,'[1]Siniestros'!$B$5:$BB$32,48,FALSE)</f>
        <v>0</v>
      </c>
      <c r="AY3" s="11">
        <f>VLOOKUP($D3,'[1]Siniestros'!$B$5:$BB$32,49,FALSE)</f>
        <v>395499.4</v>
      </c>
      <c r="AZ3" s="11">
        <f>VLOOKUP($D3,'[1]Siniestros'!$B$5:$BB$32,50,FALSE)</f>
        <v>0</v>
      </c>
      <c r="BA3" s="11">
        <f>VLOOKUP($D3,'[1]Siniestros'!$B$5:$BB$32,51,FALSE)</f>
        <v>65815.91</v>
      </c>
      <c r="BB3" s="11">
        <f>VLOOKUP($D3,'[1]Siniestros'!$B$5:$BB$32,52,FALSE)</f>
        <v>8955.67</v>
      </c>
      <c r="BC3" s="11">
        <f>VLOOKUP($D3,'[1]Siniestros'!$B$5:$BB$32,53,FALSE)</f>
        <v>56860.240000000005</v>
      </c>
    </row>
    <row r="4" spans="1:55" ht="15">
      <c r="A4" s="11">
        <v>2023</v>
      </c>
      <c r="B4" s="11" t="s">
        <v>78</v>
      </c>
      <c r="C4" s="11" t="s">
        <v>50</v>
      </c>
      <c r="D4" s="14" t="s">
        <v>53</v>
      </c>
      <c r="E4" s="15">
        <v>1</v>
      </c>
      <c r="F4" s="11">
        <f>VLOOKUP($D4,'[1]Siniestros'!$B$5:$BB$32,2,FALSE)</f>
        <v>11973322.96</v>
      </c>
      <c r="G4" s="11">
        <f>VLOOKUP($D4,'[1]Siniestros'!$B$5:$BB$32,3,FALSE)</f>
        <v>5890027.720000001</v>
      </c>
      <c r="H4" s="11">
        <f>VLOOKUP($D4,'[1]Siniestros'!$B$5:$BB$32,4,FALSE)</f>
        <v>40774.96</v>
      </c>
      <c r="I4" s="11">
        <f>VLOOKUP($D4,'[1]Siniestros'!$B$5:$BB$32,5,FALSE)</f>
        <v>0</v>
      </c>
      <c r="J4" s="11">
        <f>VLOOKUP($D4,'[1]Siniestros'!$B$5:$BB$32,6,FALSE)</f>
        <v>40774.96</v>
      </c>
      <c r="K4" s="11">
        <f>VLOOKUP($D4,'[1]Siniestros'!$B$5:$BB$32,7,FALSE)</f>
        <v>173479.02000000002</v>
      </c>
      <c r="L4" s="11">
        <f>VLOOKUP($D4,'[1]Siniestros'!$B$5:$BB$32,8,FALSE)</f>
        <v>21760.54</v>
      </c>
      <c r="M4" s="11">
        <f>VLOOKUP($D4,'[1]Siniestros'!$B$5:$BB$32,9,FALSE)</f>
        <v>151718.48</v>
      </c>
      <c r="N4" s="11">
        <f>VLOOKUP($D4,'[1]Siniestros'!$B$5:$BB$32,10,FALSE)</f>
        <v>0</v>
      </c>
      <c r="O4" s="11">
        <f>VLOOKUP($D4,'[1]Siniestros'!$B$5:$BB$32,11,FALSE)</f>
        <v>5129918.57</v>
      </c>
      <c r="P4" s="11">
        <f>VLOOKUP($D4,'[1]Siniestros'!$B$5:$BB$32,12,FALSE)</f>
        <v>4142363.16</v>
      </c>
      <c r="Q4" s="11">
        <f>VLOOKUP($D4,'[1]Siniestros'!$B$5:$BB$32,13,FALSE)</f>
        <v>987555.41</v>
      </c>
      <c r="R4" s="11">
        <f>VLOOKUP($D4,'[1]Siniestros'!$B$5:$BB$32,14,FALSE)</f>
        <v>545855.17</v>
      </c>
      <c r="S4" s="11">
        <f>VLOOKUP($D4,'[1]Siniestros'!$B$5:$BB$32,17,FALSE)</f>
        <v>6083295.24</v>
      </c>
      <c r="T4" s="11">
        <f>VLOOKUP($D4,'[1]Siniestros'!$B$5:$BB$32,18,FALSE)</f>
        <v>100485.33000000002</v>
      </c>
      <c r="U4" s="11">
        <f>VLOOKUP($D4,'[1]Siniestros'!$B$5:$BB$32,19,FALSE)</f>
        <v>23961.85</v>
      </c>
      <c r="V4" s="11">
        <f>VLOOKUP($D4,'[1]Siniestros'!$B$5:$BB$32,20,FALSE)</f>
        <v>76068.73</v>
      </c>
      <c r="W4" s="11">
        <f>VLOOKUP($D4,'[1]Siniestros'!$B$5:$BB$32,21,FALSE)</f>
        <v>454.75</v>
      </c>
      <c r="X4" s="11">
        <f>VLOOKUP($D4,'[1]Siniestros'!$B$5:$BB$32,22,FALSE)</f>
        <v>0</v>
      </c>
      <c r="Y4" s="11">
        <f>VLOOKUP($D4,'[1]Siniestros'!$B$5:$BB$32,23,FALSE)</f>
        <v>0</v>
      </c>
      <c r="Z4" s="11">
        <f>VLOOKUP($D4,'[1]Siniestros'!$B$5:$BB$32,24,FALSE)</f>
        <v>0</v>
      </c>
      <c r="AA4" s="11">
        <f>VLOOKUP($D4,'[1]Siniestros'!$B$5:$BB$32,25,FALSE)</f>
        <v>0</v>
      </c>
      <c r="AB4" s="11">
        <f>VLOOKUP($D4,'[1]Siniestros'!$B$5:$BB$32,26,FALSE)</f>
        <v>44757.45</v>
      </c>
      <c r="AC4" s="11">
        <f>VLOOKUP($D4,'[1]Siniestros'!$B$5:$BB$32,27,FALSE)</f>
        <v>4219.55</v>
      </c>
      <c r="AD4" s="11">
        <f>VLOOKUP($D4,'[1]Siniestros'!$B$5:$BB$32,28,FALSE)</f>
        <v>40537.899999999994</v>
      </c>
      <c r="AE4" s="11">
        <f>VLOOKUP($D4,'[1]Siniestros'!$B$5:$BB$32,29,FALSE)</f>
        <v>42897.43</v>
      </c>
      <c r="AF4" s="11">
        <f>VLOOKUP($D4,'[1]Siniestros'!$B$5:$BB$32,30,FALSE)</f>
        <v>42897.43</v>
      </c>
      <c r="AG4" s="11">
        <f>VLOOKUP($D4,'[1]Siniestros'!$B$5:$BB$32,31,FALSE)</f>
        <v>0</v>
      </c>
      <c r="AH4" s="11">
        <f>VLOOKUP($D4,'[1]Siniestros'!$B$5:$BB$32,32,FALSE)</f>
        <v>0</v>
      </c>
      <c r="AI4" s="11">
        <f>VLOOKUP($D4,'[1]Siniestros'!$B$5:$BB$32,33,FALSE)</f>
        <v>37907.15</v>
      </c>
      <c r="AJ4" s="11">
        <f>VLOOKUP($D4,'[1]Siniestros'!$B$5:$BB$32,34,FALSE)</f>
        <v>37907.15</v>
      </c>
      <c r="AK4" s="11">
        <f>VLOOKUP($D4,'[1]Siniestros'!$B$5:$BB$32,35,FALSE)</f>
        <v>0</v>
      </c>
      <c r="AL4" s="11">
        <f>VLOOKUP($D4,'[1]Siniestros'!$B$5:$BB$32,36,FALSE)</f>
        <v>5569876.73</v>
      </c>
      <c r="AM4" s="11">
        <f>VLOOKUP($D4,'[1]Siniestros'!$B$5:$BB$32,37,FALSE)</f>
        <v>20489.8</v>
      </c>
      <c r="AN4" s="11">
        <f>VLOOKUP($D4,'[1]Siniestros'!$B$5:$BB$32,38,FALSE)</f>
        <v>6509.74</v>
      </c>
      <c r="AO4" s="11">
        <f>VLOOKUP($D4,'[1]Siniestros'!$B$5:$BB$32,39,FALSE)</f>
        <v>7900.570000000001</v>
      </c>
      <c r="AP4" s="11">
        <f>VLOOKUP($D4,'[1]Siniestros'!$B$5:$BB$32,40,FALSE)</f>
        <v>0</v>
      </c>
      <c r="AQ4" s="11">
        <f>VLOOKUP($D4,'[1]Siniestros'!$B$5:$BB$32,41,FALSE)</f>
        <v>11666.449999999999</v>
      </c>
      <c r="AR4" s="11">
        <f>VLOOKUP($D4,'[1]Siniestros'!$B$5:$BB$32,42,FALSE)</f>
        <v>-5586.96</v>
      </c>
      <c r="AS4" s="11">
        <f>VLOOKUP($D4,'[1]Siniestros'!$B$5:$BB$32,43,FALSE)</f>
        <v>0</v>
      </c>
      <c r="AT4" s="11">
        <f>VLOOKUP($D4,'[1]Siniestros'!$B$5:$BB$32,44,FALSE)</f>
        <v>59936.340000000004</v>
      </c>
      <c r="AU4" s="11">
        <f>VLOOKUP($D4,'[1]Siniestros'!$B$5:$BB$32,45,FALSE)</f>
        <v>49710.86</v>
      </c>
      <c r="AV4" s="11">
        <f>VLOOKUP($D4,'[1]Siniestros'!$B$5:$BB$32,46,FALSE)</f>
        <v>7286.1</v>
      </c>
      <c r="AW4" s="11">
        <f>VLOOKUP($D4,'[1]Siniestros'!$B$5:$BB$32,47,FALSE)</f>
        <v>0</v>
      </c>
      <c r="AX4" s="11">
        <f>VLOOKUP($D4,'[1]Siniestros'!$B$5:$BB$32,48,FALSE)</f>
        <v>0</v>
      </c>
      <c r="AY4" s="11">
        <f>VLOOKUP($D4,'[1]Siniestros'!$B$5:$BB$32,49,FALSE)</f>
        <v>2939.38</v>
      </c>
      <c r="AZ4" s="11">
        <f>VLOOKUP($D4,'[1]Siniestros'!$B$5:$BB$32,50,FALSE)</f>
        <v>0</v>
      </c>
      <c r="BA4" s="11">
        <f>VLOOKUP($D4,'[1]Siniestros'!$B$5:$BB$32,51,FALSE)</f>
        <v>206945.01</v>
      </c>
      <c r="BB4" s="11">
        <f>VLOOKUP($D4,'[1]Siniestros'!$B$5:$BB$32,52,FALSE)</f>
        <v>0</v>
      </c>
      <c r="BC4" s="11">
        <f>VLOOKUP($D4,'[1]Siniestros'!$B$5:$BB$32,53,FALSE)</f>
        <v>206945.01</v>
      </c>
    </row>
    <row r="5" spans="1:55" ht="15">
      <c r="A5" s="11">
        <v>2023</v>
      </c>
      <c r="B5" s="11" t="s">
        <v>78</v>
      </c>
      <c r="C5" s="11" t="s">
        <v>50</v>
      </c>
      <c r="D5" s="14" t="s">
        <v>54</v>
      </c>
      <c r="E5" s="15">
        <v>1</v>
      </c>
      <c r="F5" s="11">
        <f>VLOOKUP($D5,'[1]Siniestros'!$B$5:$BB$32,2,FALSE)</f>
        <v>3601703.7600000002</v>
      </c>
      <c r="G5" s="11">
        <f>VLOOKUP($D5,'[1]Siniestros'!$B$5:$BB$32,3,FALSE)</f>
        <v>1916077.76</v>
      </c>
      <c r="H5" s="11">
        <f>VLOOKUP($D5,'[1]Siniestros'!$B$5:$BB$32,4,FALSE)</f>
        <v>0</v>
      </c>
      <c r="I5" s="11">
        <f>VLOOKUP($D5,'[1]Siniestros'!$B$5:$BB$32,5,FALSE)</f>
        <v>0</v>
      </c>
      <c r="J5" s="11">
        <f>VLOOKUP($D5,'[1]Siniestros'!$B$5:$BB$32,6,FALSE)</f>
        <v>0</v>
      </c>
      <c r="K5" s="11">
        <f>VLOOKUP($D5,'[1]Siniestros'!$B$5:$BB$32,7,FALSE)</f>
        <v>0</v>
      </c>
      <c r="L5" s="11">
        <f>VLOOKUP($D5,'[1]Siniestros'!$B$5:$BB$32,8,FALSE)</f>
        <v>0</v>
      </c>
      <c r="M5" s="11">
        <f>VLOOKUP($D5,'[1]Siniestros'!$B$5:$BB$32,9,FALSE)</f>
        <v>0</v>
      </c>
      <c r="N5" s="11">
        <f>VLOOKUP($D5,'[1]Siniestros'!$B$5:$BB$32,10,FALSE)</f>
        <v>0</v>
      </c>
      <c r="O5" s="11">
        <f>VLOOKUP($D5,'[1]Siniestros'!$B$5:$BB$32,11,FALSE)</f>
        <v>0</v>
      </c>
      <c r="P5" s="11">
        <f>VLOOKUP($D5,'[1]Siniestros'!$B$5:$BB$32,12,FALSE)</f>
        <v>0</v>
      </c>
      <c r="Q5" s="11">
        <f>VLOOKUP($D5,'[1]Siniestros'!$B$5:$BB$32,13,FALSE)</f>
        <v>0</v>
      </c>
      <c r="R5" s="11">
        <f>VLOOKUP($D5,'[1]Siniestros'!$B$5:$BB$32,14,FALSE)</f>
        <v>1916077.76</v>
      </c>
      <c r="S5" s="11">
        <f>VLOOKUP($D5,'[1]Siniestros'!$B$5:$BB$32,17,FALSE)</f>
        <v>1685626.0000000002</v>
      </c>
      <c r="T5" s="11">
        <f>VLOOKUP($D5,'[1]Siniestros'!$B$5:$BB$32,18,FALSE)</f>
        <v>42537.58</v>
      </c>
      <c r="U5" s="11">
        <f>VLOOKUP($D5,'[1]Siniestros'!$B$5:$BB$32,19,FALSE)</f>
        <v>42537.58</v>
      </c>
      <c r="V5" s="11">
        <f>VLOOKUP($D5,'[1]Siniestros'!$B$5:$BB$32,20,FALSE)</f>
        <v>0</v>
      </c>
      <c r="W5" s="11">
        <f>VLOOKUP($D5,'[1]Siniestros'!$B$5:$BB$32,21,FALSE)</f>
        <v>0</v>
      </c>
      <c r="X5" s="11">
        <f>VLOOKUP($D5,'[1]Siniestros'!$B$5:$BB$32,22,FALSE)</f>
        <v>0</v>
      </c>
      <c r="Y5" s="11">
        <f>VLOOKUP($D5,'[1]Siniestros'!$B$5:$BB$32,23,FALSE)</f>
        <v>0</v>
      </c>
      <c r="Z5" s="11">
        <f>VLOOKUP($D5,'[1]Siniestros'!$B$5:$BB$32,24,FALSE)</f>
        <v>0</v>
      </c>
      <c r="AA5" s="11">
        <f>VLOOKUP($D5,'[1]Siniestros'!$B$5:$BB$32,25,FALSE)</f>
        <v>0</v>
      </c>
      <c r="AB5" s="11">
        <f>VLOOKUP($D5,'[1]Siniestros'!$B$5:$BB$32,26,FALSE)</f>
        <v>0</v>
      </c>
      <c r="AC5" s="11">
        <f>VLOOKUP($D5,'[1]Siniestros'!$B$5:$BB$32,27,FALSE)</f>
        <v>0</v>
      </c>
      <c r="AD5" s="11">
        <f>VLOOKUP($D5,'[1]Siniestros'!$B$5:$BB$32,28,FALSE)</f>
        <v>0</v>
      </c>
      <c r="AE5" s="11">
        <f>VLOOKUP($D5,'[1]Siniestros'!$B$5:$BB$32,29,FALSE)</f>
        <v>0</v>
      </c>
      <c r="AF5" s="11">
        <f>VLOOKUP($D5,'[1]Siniestros'!$B$5:$BB$32,30,FALSE)</f>
        <v>0</v>
      </c>
      <c r="AG5" s="11">
        <f>VLOOKUP($D5,'[1]Siniestros'!$B$5:$BB$32,31,FALSE)</f>
        <v>0</v>
      </c>
      <c r="AH5" s="11">
        <f>VLOOKUP($D5,'[1]Siniestros'!$B$5:$BB$32,32,FALSE)</f>
        <v>0</v>
      </c>
      <c r="AI5" s="11">
        <f>VLOOKUP($D5,'[1]Siniestros'!$B$5:$BB$32,33,FALSE)</f>
        <v>0</v>
      </c>
      <c r="AJ5" s="11">
        <f>VLOOKUP($D5,'[1]Siniestros'!$B$5:$BB$32,34,FALSE)</f>
        <v>0</v>
      </c>
      <c r="AK5" s="11">
        <f>VLOOKUP($D5,'[1]Siniestros'!$B$5:$BB$32,35,FALSE)</f>
        <v>0</v>
      </c>
      <c r="AL5" s="11">
        <f>VLOOKUP($D5,'[1]Siniestros'!$B$5:$BB$32,36,FALSE)</f>
        <v>1416136.9400000002</v>
      </c>
      <c r="AM5" s="11">
        <f>VLOOKUP($D5,'[1]Siniestros'!$B$5:$BB$32,37,FALSE)</f>
        <v>0</v>
      </c>
      <c r="AN5" s="11">
        <f>VLOOKUP($D5,'[1]Siniestros'!$B$5:$BB$32,38,FALSE)</f>
        <v>0</v>
      </c>
      <c r="AO5" s="11">
        <f>VLOOKUP($D5,'[1]Siniestros'!$B$5:$BB$32,39,FALSE)</f>
        <v>0</v>
      </c>
      <c r="AP5" s="11">
        <f>VLOOKUP($D5,'[1]Siniestros'!$B$5:$BB$32,40,FALSE)</f>
        <v>0</v>
      </c>
      <c r="AQ5" s="11">
        <f>VLOOKUP($D5,'[1]Siniestros'!$B$5:$BB$32,41,FALSE)</f>
        <v>0</v>
      </c>
      <c r="AR5" s="11">
        <f>VLOOKUP($D5,'[1]Siniestros'!$B$5:$BB$32,42,FALSE)</f>
        <v>0</v>
      </c>
      <c r="AS5" s="11">
        <f>VLOOKUP($D5,'[1]Siniestros'!$B$5:$BB$32,43,FALSE)</f>
        <v>0</v>
      </c>
      <c r="AT5" s="11">
        <f>VLOOKUP($D5,'[1]Siniestros'!$B$5:$BB$32,44,FALSE)</f>
        <v>24256.38</v>
      </c>
      <c r="AU5" s="11">
        <f>VLOOKUP($D5,'[1]Siniestros'!$B$5:$BB$32,45,FALSE)</f>
        <v>0</v>
      </c>
      <c r="AV5" s="11">
        <f>VLOOKUP($D5,'[1]Siniestros'!$B$5:$BB$32,46,FALSE)</f>
        <v>0</v>
      </c>
      <c r="AW5" s="11">
        <f>VLOOKUP($D5,'[1]Siniestros'!$B$5:$BB$32,47,FALSE)</f>
        <v>0</v>
      </c>
      <c r="AX5" s="11">
        <f>VLOOKUP($D5,'[1]Siniestros'!$B$5:$BB$32,48,FALSE)</f>
        <v>0</v>
      </c>
      <c r="AY5" s="11">
        <f>VLOOKUP($D5,'[1]Siniestros'!$B$5:$BB$32,49,FALSE)</f>
        <v>24256.38</v>
      </c>
      <c r="AZ5" s="11">
        <f>VLOOKUP($D5,'[1]Siniestros'!$B$5:$BB$32,50,FALSE)</f>
        <v>0</v>
      </c>
      <c r="BA5" s="11">
        <f>VLOOKUP($D5,'[1]Siniestros'!$B$5:$BB$32,51,FALSE)</f>
        <v>202695.1</v>
      </c>
      <c r="BB5" s="11">
        <f>VLOOKUP($D5,'[1]Siniestros'!$B$5:$BB$32,52,FALSE)</f>
        <v>0</v>
      </c>
      <c r="BC5" s="11">
        <f>VLOOKUP($D5,'[1]Siniestros'!$B$5:$BB$32,53,FALSE)</f>
        <v>202695.1</v>
      </c>
    </row>
    <row r="6" spans="1:55" ht="15">
      <c r="A6" s="11">
        <v>2023</v>
      </c>
      <c r="B6" s="11" t="s">
        <v>78</v>
      </c>
      <c r="C6" s="11" t="s">
        <v>50</v>
      </c>
      <c r="D6" s="14" t="s">
        <v>55</v>
      </c>
      <c r="E6" s="15">
        <v>1</v>
      </c>
      <c r="F6" s="11">
        <f>VLOOKUP($D6,'[1]Siniestros'!$B$5:$BB$32,2,FALSE)</f>
        <v>69527529.15</v>
      </c>
      <c r="G6" s="11">
        <f>VLOOKUP($D6,'[1]Siniestros'!$B$5:$BB$32,3,FALSE)</f>
        <v>27154725.57</v>
      </c>
      <c r="H6" s="11">
        <f>VLOOKUP($D6,'[1]Siniestros'!$B$5:$BB$32,4,FALSE)</f>
        <v>4059530.0199999996</v>
      </c>
      <c r="I6" s="11">
        <f>VLOOKUP($D6,'[1]Siniestros'!$B$5:$BB$32,5,FALSE)</f>
        <v>4059901.5199999996</v>
      </c>
      <c r="J6" s="11">
        <f>VLOOKUP($D6,'[1]Siniestros'!$B$5:$BB$32,6,FALSE)</f>
        <v>-371.5</v>
      </c>
      <c r="K6" s="11">
        <f>VLOOKUP($D6,'[1]Siniestros'!$B$5:$BB$32,7,FALSE)</f>
        <v>338244.30000000005</v>
      </c>
      <c r="L6" s="11">
        <f>VLOOKUP($D6,'[1]Siniestros'!$B$5:$BB$32,8,FALSE)</f>
        <v>11619.69</v>
      </c>
      <c r="M6" s="11">
        <f>VLOOKUP($D6,'[1]Siniestros'!$B$5:$BB$32,9,FALSE)</f>
        <v>326624.61</v>
      </c>
      <c r="N6" s="11">
        <f>VLOOKUP($D6,'[1]Siniestros'!$B$5:$BB$32,10,FALSE)</f>
        <v>0</v>
      </c>
      <c r="O6" s="11">
        <f>VLOOKUP($D6,'[1]Siniestros'!$B$5:$BB$32,11,FALSE)</f>
        <v>19766674.21</v>
      </c>
      <c r="P6" s="11">
        <f>VLOOKUP($D6,'[1]Siniestros'!$B$5:$BB$32,12,FALSE)</f>
        <v>8055472.9</v>
      </c>
      <c r="Q6" s="11">
        <f>VLOOKUP($D6,'[1]Siniestros'!$B$5:$BB$32,13,FALSE)</f>
        <v>11711201.31</v>
      </c>
      <c r="R6" s="11">
        <f>VLOOKUP($D6,'[1]Siniestros'!$B$5:$BB$32,14,FALSE)</f>
        <v>2990277.04</v>
      </c>
      <c r="S6" s="11">
        <f>VLOOKUP($D6,'[1]Siniestros'!$B$5:$BB$32,17,FALSE)</f>
        <v>42372803.580000006</v>
      </c>
      <c r="T6" s="11">
        <f>VLOOKUP($D6,'[1]Siniestros'!$B$5:$BB$32,18,FALSE)</f>
        <v>20611903.42</v>
      </c>
      <c r="U6" s="11">
        <f>VLOOKUP($D6,'[1]Siniestros'!$B$5:$BB$32,19,FALSE)</f>
        <v>2140434.46</v>
      </c>
      <c r="V6" s="11">
        <f>VLOOKUP($D6,'[1]Siniestros'!$B$5:$BB$32,20,FALSE)</f>
        <v>18471468.96</v>
      </c>
      <c r="W6" s="11">
        <f>VLOOKUP($D6,'[1]Siniestros'!$B$5:$BB$32,21,FALSE)</f>
        <v>0</v>
      </c>
      <c r="X6" s="11">
        <f>VLOOKUP($D6,'[1]Siniestros'!$B$5:$BB$32,22,FALSE)</f>
        <v>0</v>
      </c>
      <c r="Y6" s="11">
        <f>VLOOKUP($D6,'[1]Siniestros'!$B$5:$BB$32,23,FALSE)</f>
        <v>0</v>
      </c>
      <c r="Z6" s="11">
        <f>VLOOKUP($D6,'[1]Siniestros'!$B$5:$BB$32,24,FALSE)</f>
        <v>0</v>
      </c>
      <c r="AA6" s="11">
        <f>VLOOKUP($D6,'[1]Siniestros'!$B$5:$BB$32,25,FALSE)</f>
        <v>0</v>
      </c>
      <c r="AB6" s="11">
        <f>VLOOKUP($D6,'[1]Siniestros'!$B$5:$BB$32,26,FALSE)</f>
        <v>823170.26</v>
      </c>
      <c r="AC6" s="11">
        <f>VLOOKUP($D6,'[1]Siniestros'!$B$5:$BB$32,27,FALSE)</f>
        <v>661483.84</v>
      </c>
      <c r="AD6" s="11">
        <f>VLOOKUP($D6,'[1]Siniestros'!$B$5:$BB$32,28,FALSE)</f>
        <v>161686.42</v>
      </c>
      <c r="AE6" s="11">
        <f>VLOOKUP($D6,'[1]Siniestros'!$B$5:$BB$32,29,FALSE)</f>
        <v>521818.56</v>
      </c>
      <c r="AF6" s="11">
        <f>VLOOKUP($D6,'[1]Siniestros'!$B$5:$BB$32,30,FALSE)</f>
        <v>106410.29999999999</v>
      </c>
      <c r="AG6" s="11">
        <f>VLOOKUP($D6,'[1]Siniestros'!$B$5:$BB$32,31,FALSE)</f>
        <v>415408.25999999995</v>
      </c>
      <c r="AH6" s="11">
        <f>VLOOKUP($D6,'[1]Siniestros'!$B$5:$BB$32,32,FALSE)</f>
        <v>0</v>
      </c>
      <c r="AI6" s="11">
        <f>VLOOKUP($D6,'[1]Siniestros'!$B$5:$BB$32,33,FALSE)</f>
        <v>2589781.49</v>
      </c>
      <c r="AJ6" s="11">
        <f>VLOOKUP($D6,'[1]Siniestros'!$B$5:$BB$32,34,FALSE)</f>
        <v>894361.5700000002</v>
      </c>
      <c r="AK6" s="11">
        <f>VLOOKUP($D6,'[1]Siniestros'!$B$5:$BB$32,35,FALSE)</f>
        <v>1695419.92</v>
      </c>
      <c r="AL6" s="11">
        <f>VLOOKUP($D6,'[1]Siniestros'!$B$5:$BB$32,36,FALSE)</f>
        <v>11965789.149999999</v>
      </c>
      <c r="AM6" s="11">
        <f>VLOOKUP($D6,'[1]Siniestros'!$B$5:$BB$32,37,FALSE)</f>
        <v>54335.740000000005</v>
      </c>
      <c r="AN6" s="11">
        <f>VLOOKUP($D6,'[1]Siniestros'!$B$5:$BB$32,38,FALSE)</f>
        <v>321</v>
      </c>
      <c r="AO6" s="11">
        <f>VLOOKUP($D6,'[1]Siniestros'!$B$5:$BB$32,39,FALSE)</f>
        <v>19142.010000000002</v>
      </c>
      <c r="AP6" s="11">
        <f>VLOOKUP($D6,'[1]Siniestros'!$B$5:$BB$32,40,FALSE)</f>
        <v>0</v>
      </c>
      <c r="AQ6" s="11">
        <f>VLOOKUP($D6,'[1]Siniestros'!$B$5:$BB$32,41,FALSE)</f>
        <v>34872.73</v>
      </c>
      <c r="AR6" s="11">
        <f>VLOOKUP($D6,'[1]Siniestros'!$B$5:$BB$32,42,FALSE)</f>
        <v>0</v>
      </c>
      <c r="AS6" s="11">
        <f>VLOOKUP($D6,'[1]Siniestros'!$B$5:$BB$32,43,FALSE)</f>
        <v>0</v>
      </c>
      <c r="AT6" s="11">
        <f>VLOOKUP($D6,'[1]Siniestros'!$B$5:$BB$32,44,FALSE)</f>
        <v>5773191.86</v>
      </c>
      <c r="AU6" s="11">
        <f>VLOOKUP($D6,'[1]Siniestros'!$B$5:$BB$32,45,FALSE)</f>
        <v>441917.2</v>
      </c>
      <c r="AV6" s="11">
        <f>VLOOKUP($D6,'[1]Siniestros'!$B$5:$BB$32,46,FALSE)</f>
        <v>64077.69</v>
      </c>
      <c r="AW6" s="11">
        <f>VLOOKUP($D6,'[1]Siniestros'!$B$5:$BB$32,47,FALSE)</f>
        <v>482740.9</v>
      </c>
      <c r="AX6" s="11">
        <f>VLOOKUP($D6,'[1]Siniestros'!$B$5:$BB$32,48,FALSE)</f>
        <v>4076498</v>
      </c>
      <c r="AY6" s="11">
        <f>VLOOKUP($D6,'[1]Siniestros'!$B$5:$BB$32,49,FALSE)</f>
        <v>707958.0700000001</v>
      </c>
      <c r="AZ6" s="11">
        <f>VLOOKUP($D6,'[1]Siniestros'!$B$5:$BB$32,50,FALSE)</f>
        <v>0</v>
      </c>
      <c r="BA6" s="11">
        <f>VLOOKUP($D6,'[1]Siniestros'!$B$5:$BB$32,51,FALSE)</f>
        <v>32813.1</v>
      </c>
      <c r="BB6" s="11">
        <f>VLOOKUP($D6,'[1]Siniestros'!$B$5:$BB$32,52,FALSE)</f>
        <v>5730.08</v>
      </c>
      <c r="BC6" s="11">
        <f>VLOOKUP($D6,'[1]Siniestros'!$B$5:$BB$32,53,FALSE)</f>
        <v>27083.019999999997</v>
      </c>
    </row>
    <row r="7" spans="1:55" ht="15">
      <c r="A7" s="11">
        <v>2023</v>
      </c>
      <c r="B7" s="11" t="s">
        <v>78</v>
      </c>
      <c r="C7" s="11" t="s">
        <v>50</v>
      </c>
      <c r="D7" s="14" t="s">
        <v>56</v>
      </c>
      <c r="E7" s="15">
        <v>1</v>
      </c>
      <c r="F7" s="11">
        <f>VLOOKUP($D7,'[1]Siniestros'!$B$5:$BB$32,2,FALSE)</f>
        <v>2475438.31</v>
      </c>
      <c r="G7" s="11">
        <f>VLOOKUP($D7,'[1]Siniestros'!$B$5:$BB$32,3,FALSE)</f>
        <v>771244.09</v>
      </c>
      <c r="H7" s="11">
        <f>VLOOKUP($D7,'[1]Siniestros'!$B$5:$BB$32,4,FALSE)</f>
        <v>19866.36</v>
      </c>
      <c r="I7" s="11">
        <f>VLOOKUP($D7,'[1]Siniestros'!$B$5:$BB$32,5,FALSE)</f>
        <v>19866.36</v>
      </c>
      <c r="J7" s="11">
        <f>VLOOKUP($D7,'[1]Siniestros'!$B$5:$BB$32,6,FALSE)</f>
        <v>0</v>
      </c>
      <c r="K7" s="11">
        <f>VLOOKUP($D7,'[1]Siniestros'!$B$5:$BB$32,7,FALSE)</f>
        <v>0</v>
      </c>
      <c r="L7" s="11">
        <f>VLOOKUP($D7,'[1]Siniestros'!$B$5:$BB$32,8,FALSE)</f>
        <v>0</v>
      </c>
      <c r="M7" s="11">
        <f>VLOOKUP($D7,'[1]Siniestros'!$B$5:$BB$32,9,FALSE)</f>
        <v>0</v>
      </c>
      <c r="N7" s="11">
        <f>VLOOKUP($D7,'[1]Siniestros'!$B$5:$BB$32,10,FALSE)</f>
        <v>0</v>
      </c>
      <c r="O7" s="11">
        <f>VLOOKUP($D7,'[1]Siniestros'!$B$5:$BB$32,11,FALSE)</f>
        <v>0</v>
      </c>
      <c r="P7" s="11">
        <f>VLOOKUP($D7,'[1]Siniestros'!$B$5:$BB$32,12,FALSE)</f>
        <v>0</v>
      </c>
      <c r="Q7" s="11">
        <f>VLOOKUP($D7,'[1]Siniestros'!$B$5:$BB$32,13,FALSE)</f>
        <v>0</v>
      </c>
      <c r="R7" s="11">
        <f>VLOOKUP($D7,'[1]Siniestros'!$B$5:$BB$32,14,FALSE)</f>
        <v>751377.73</v>
      </c>
      <c r="S7" s="11">
        <f>VLOOKUP($D7,'[1]Siniestros'!$B$5:$BB$32,17,FALSE)</f>
        <v>1704194.22</v>
      </c>
      <c r="T7" s="11">
        <f>VLOOKUP($D7,'[1]Siniestros'!$B$5:$BB$32,18,FALSE)</f>
        <v>116047.64</v>
      </c>
      <c r="U7" s="11">
        <f>VLOOKUP($D7,'[1]Siniestros'!$B$5:$BB$32,19,FALSE)</f>
        <v>0</v>
      </c>
      <c r="V7" s="11">
        <f>VLOOKUP($D7,'[1]Siniestros'!$B$5:$BB$32,20,FALSE)</f>
        <v>116047.64</v>
      </c>
      <c r="W7" s="11">
        <f>VLOOKUP($D7,'[1]Siniestros'!$B$5:$BB$32,21,FALSE)</f>
        <v>0</v>
      </c>
      <c r="X7" s="11">
        <f>VLOOKUP($D7,'[1]Siniestros'!$B$5:$BB$32,22,FALSE)</f>
        <v>0</v>
      </c>
      <c r="Y7" s="11">
        <f>VLOOKUP($D7,'[1]Siniestros'!$B$5:$BB$32,23,FALSE)</f>
        <v>0</v>
      </c>
      <c r="Z7" s="11">
        <f>VLOOKUP($D7,'[1]Siniestros'!$B$5:$BB$32,24,FALSE)</f>
        <v>0</v>
      </c>
      <c r="AA7" s="11">
        <f>VLOOKUP($D7,'[1]Siniestros'!$B$5:$BB$32,25,FALSE)</f>
        <v>0</v>
      </c>
      <c r="AB7" s="11">
        <f>VLOOKUP($D7,'[1]Siniestros'!$B$5:$BB$32,26,FALSE)</f>
        <v>86487.04000000001</v>
      </c>
      <c r="AC7" s="11">
        <f>VLOOKUP($D7,'[1]Siniestros'!$B$5:$BB$32,27,FALSE)</f>
        <v>3696.9</v>
      </c>
      <c r="AD7" s="11">
        <f>VLOOKUP($D7,'[1]Siniestros'!$B$5:$BB$32,28,FALSE)</f>
        <v>82790.14</v>
      </c>
      <c r="AE7" s="11">
        <f>VLOOKUP($D7,'[1]Siniestros'!$B$5:$BB$32,29,FALSE)</f>
        <v>1795.96</v>
      </c>
      <c r="AF7" s="11">
        <f>VLOOKUP($D7,'[1]Siniestros'!$B$5:$BB$32,30,FALSE)</f>
        <v>1795.96</v>
      </c>
      <c r="AG7" s="11">
        <f>VLOOKUP($D7,'[1]Siniestros'!$B$5:$BB$32,31,FALSE)</f>
        <v>0</v>
      </c>
      <c r="AH7" s="11">
        <f>VLOOKUP($D7,'[1]Siniestros'!$B$5:$BB$32,32,FALSE)</f>
        <v>0</v>
      </c>
      <c r="AI7" s="11">
        <f>VLOOKUP($D7,'[1]Siniestros'!$B$5:$BB$32,33,FALSE)</f>
        <v>5000</v>
      </c>
      <c r="AJ7" s="11">
        <f>VLOOKUP($D7,'[1]Siniestros'!$B$5:$BB$32,34,FALSE)</f>
        <v>5000</v>
      </c>
      <c r="AK7" s="11">
        <f>VLOOKUP($D7,'[1]Siniestros'!$B$5:$BB$32,35,FALSE)</f>
        <v>0</v>
      </c>
      <c r="AL7" s="11">
        <f>VLOOKUP($D7,'[1]Siniestros'!$B$5:$BB$32,36,FALSE)</f>
        <v>1197212.78</v>
      </c>
      <c r="AM7" s="11">
        <f>VLOOKUP($D7,'[1]Siniestros'!$B$5:$BB$32,37,FALSE)</f>
        <v>64735.76000000001</v>
      </c>
      <c r="AN7" s="11">
        <f>VLOOKUP($D7,'[1]Siniestros'!$B$5:$BB$32,38,FALSE)</f>
        <v>173.34000000000015</v>
      </c>
      <c r="AO7" s="11">
        <f>VLOOKUP($D7,'[1]Siniestros'!$B$5:$BB$32,39,FALSE)</f>
        <v>0</v>
      </c>
      <c r="AP7" s="11">
        <f>VLOOKUP($D7,'[1]Siniestros'!$B$5:$BB$32,40,FALSE)</f>
        <v>0</v>
      </c>
      <c r="AQ7" s="11">
        <f>VLOOKUP($D7,'[1]Siniestros'!$B$5:$BB$32,41,FALSE)</f>
        <v>7771.21</v>
      </c>
      <c r="AR7" s="11">
        <f>VLOOKUP($D7,'[1]Siniestros'!$B$5:$BB$32,42,FALSE)</f>
        <v>56791.21000000001</v>
      </c>
      <c r="AS7" s="11">
        <f>VLOOKUP($D7,'[1]Siniestros'!$B$5:$BB$32,43,FALSE)</f>
        <v>0</v>
      </c>
      <c r="AT7" s="11">
        <f>VLOOKUP($D7,'[1]Siniestros'!$B$5:$BB$32,44,FALSE)</f>
        <v>232565.04</v>
      </c>
      <c r="AU7" s="11">
        <f>VLOOKUP($D7,'[1]Siniestros'!$B$5:$BB$32,45,FALSE)</f>
        <v>214983.2</v>
      </c>
      <c r="AV7" s="11">
        <f>VLOOKUP($D7,'[1]Siniestros'!$B$5:$BB$32,46,FALSE)</f>
        <v>13867.82</v>
      </c>
      <c r="AW7" s="11">
        <f>VLOOKUP($D7,'[1]Siniestros'!$B$5:$BB$32,47,FALSE)</f>
        <v>3714.02</v>
      </c>
      <c r="AX7" s="11">
        <f>VLOOKUP($D7,'[1]Siniestros'!$B$5:$BB$32,48,FALSE)</f>
        <v>0</v>
      </c>
      <c r="AY7" s="11">
        <f>VLOOKUP($D7,'[1]Siniestros'!$B$5:$BB$32,49,FALSE)</f>
        <v>0</v>
      </c>
      <c r="AZ7" s="11">
        <f>VLOOKUP($D7,'[1]Siniestros'!$B$5:$BB$32,50,FALSE)</f>
        <v>0</v>
      </c>
      <c r="BA7" s="11">
        <f>VLOOKUP($D7,'[1]Siniestros'!$B$5:$BB$32,51,FALSE)</f>
        <v>350</v>
      </c>
      <c r="BB7" s="11">
        <f>VLOOKUP($D7,'[1]Siniestros'!$B$5:$BB$32,52,FALSE)</f>
        <v>0</v>
      </c>
      <c r="BC7" s="11">
        <f>VLOOKUP($D7,'[1]Siniestros'!$B$5:$BB$32,53,FALSE)</f>
        <v>350</v>
      </c>
    </row>
    <row r="8" spans="1:55" ht="15">
      <c r="A8" s="11">
        <v>2023</v>
      </c>
      <c r="B8" s="11" t="s">
        <v>78</v>
      </c>
      <c r="C8" s="11" t="s">
        <v>50</v>
      </c>
      <c r="D8" s="14" t="s">
        <v>57</v>
      </c>
      <c r="E8" s="15">
        <v>1</v>
      </c>
      <c r="F8" s="11">
        <f>VLOOKUP($D8,'[1]Siniestros'!$B$5:$BB$32,2,FALSE)</f>
        <v>2347815.7600000002</v>
      </c>
      <c r="G8" s="11">
        <f>VLOOKUP($D8,'[1]Siniestros'!$B$5:$BB$32,3,FALSE)</f>
        <v>115533.03</v>
      </c>
      <c r="H8" s="11">
        <f>VLOOKUP($D8,'[1]Siniestros'!$B$5:$BB$32,4,FALSE)</f>
        <v>0</v>
      </c>
      <c r="I8" s="11">
        <f>VLOOKUP($D8,'[1]Siniestros'!$B$5:$BB$32,5,FALSE)</f>
        <v>0</v>
      </c>
      <c r="J8" s="11">
        <f>VLOOKUP($D8,'[1]Siniestros'!$B$5:$BB$32,6,FALSE)</f>
        <v>0</v>
      </c>
      <c r="K8" s="11">
        <f>VLOOKUP($D8,'[1]Siniestros'!$B$5:$BB$32,7,FALSE)</f>
        <v>113129.35</v>
      </c>
      <c r="L8" s="11">
        <f>VLOOKUP($D8,'[1]Siniestros'!$B$5:$BB$32,8,FALSE)</f>
        <v>0</v>
      </c>
      <c r="M8" s="11">
        <f>VLOOKUP($D8,'[1]Siniestros'!$B$5:$BB$32,9,FALSE)</f>
        <v>113129.35</v>
      </c>
      <c r="N8" s="11">
        <f>VLOOKUP($D8,'[1]Siniestros'!$B$5:$BB$32,10,FALSE)</f>
        <v>0</v>
      </c>
      <c r="O8" s="11">
        <f>VLOOKUP($D8,'[1]Siniestros'!$B$5:$BB$32,11,FALSE)</f>
        <v>0</v>
      </c>
      <c r="P8" s="11">
        <f>VLOOKUP($D8,'[1]Siniestros'!$B$5:$BB$32,12,FALSE)</f>
        <v>0</v>
      </c>
      <c r="Q8" s="11">
        <f>VLOOKUP($D8,'[1]Siniestros'!$B$5:$BB$32,13,FALSE)</f>
        <v>0</v>
      </c>
      <c r="R8" s="11">
        <f>VLOOKUP($D8,'[1]Siniestros'!$B$5:$BB$32,14,FALSE)</f>
        <v>2403.6800000000003</v>
      </c>
      <c r="S8" s="11">
        <f>VLOOKUP($D8,'[1]Siniestros'!$B$5:$BB$32,17,FALSE)</f>
        <v>2232282.7300000004</v>
      </c>
      <c r="T8" s="11">
        <f>VLOOKUP($D8,'[1]Siniestros'!$B$5:$BB$32,18,FALSE)</f>
        <v>2188178.2800000003</v>
      </c>
      <c r="U8" s="11">
        <f>VLOOKUP($D8,'[1]Siniestros'!$B$5:$BB$32,19,FALSE)</f>
        <v>0</v>
      </c>
      <c r="V8" s="11">
        <f>VLOOKUP($D8,'[1]Siniestros'!$B$5:$BB$32,20,FALSE)</f>
        <v>2188178.2800000003</v>
      </c>
      <c r="W8" s="11">
        <f>VLOOKUP($D8,'[1]Siniestros'!$B$5:$BB$32,21,FALSE)</f>
        <v>0</v>
      </c>
      <c r="X8" s="11">
        <f>VLOOKUP($D8,'[1]Siniestros'!$B$5:$BB$32,22,FALSE)</f>
        <v>0</v>
      </c>
      <c r="Y8" s="11">
        <f>VLOOKUP($D8,'[1]Siniestros'!$B$5:$BB$32,23,FALSE)</f>
        <v>0</v>
      </c>
      <c r="Z8" s="11">
        <f>VLOOKUP($D8,'[1]Siniestros'!$B$5:$BB$32,24,FALSE)</f>
        <v>0</v>
      </c>
      <c r="AA8" s="11">
        <f>VLOOKUP($D8,'[1]Siniestros'!$B$5:$BB$32,25,FALSE)</f>
        <v>0</v>
      </c>
      <c r="AB8" s="11">
        <f>VLOOKUP($D8,'[1]Siniestros'!$B$5:$BB$32,26,FALSE)</f>
        <v>2971.4700000000003</v>
      </c>
      <c r="AC8" s="11">
        <f>VLOOKUP($D8,'[1]Siniestros'!$B$5:$BB$32,27,FALSE)</f>
        <v>0</v>
      </c>
      <c r="AD8" s="11">
        <f>VLOOKUP($D8,'[1]Siniestros'!$B$5:$BB$32,28,FALSE)</f>
        <v>2971.4700000000003</v>
      </c>
      <c r="AE8" s="11">
        <f>VLOOKUP($D8,'[1]Siniestros'!$B$5:$BB$32,29,FALSE)</f>
        <v>20411.920000000002</v>
      </c>
      <c r="AF8" s="11">
        <f>VLOOKUP($D8,'[1]Siniestros'!$B$5:$BB$32,30,FALSE)</f>
        <v>0</v>
      </c>
      <c r="AG8" s="11">
        <f>VLOOKUP($D8,'[1]Siniestros'!$B$5:$BB$32,31,FALSE)</f>
        <v>20411.920000000002</v>
      </c>
      <c r="AH8" s="11">
        <f>VLOOKUP($D8,'[1]Siniestros'!$B$5:$BB$32,32,FALSE)</f>
        <v>0</v>
      </c>
      <c r="AI8" s="11">
        <f>VLOOKUP($D8,'[1]Siniestros'!$B$5:$BB$32,33,FALSE)</f>
        <v>0</v>
      </c>
      <c r="AJ8" s="11">
        <f>VLOOKUP($D8,'[1]Siniestros'!$B$5:$BB$32,34,FALSE)</f>
        <v>0</v>
      </c>
      <c r="AK8" s="11">
        <f>VLOOKUP($D8,'[1]Siniestros'!$B$5:$BB$32,35,FALSE)</f>
        <v>0</v>
      </c>
      <c r="AL8" s="11">
        <f>VLOOKUP($D8,'[1]Siniestros'!$B$5:$BB$32,36,FALSE)</f>
        <v>0</v>
      </c>
      <c r="AM8" s="11">
        <f>VLOOKUP($D8,'[1]Siniestros'!$B$5:$BB$32,37,FALSE)</f>
        <v>0</v>
      </c>
      <c r="AN8" s="11">
        <f>VLOOKUP($D8,'[1]Siniestros'!$B$5:$BB$32,38,FALSE)</f>
        <v>0</v>
      </c>
      <c r="AO8" s="11">
        <f>VLOOKUP($D8,'[1]Siniestros'!$B$5:$BB$32,39,FALSE)</f>
        <v>0</v>
      </c>
      <c r="AP8" s="11">
        <f>VLOOKUP($D8,'[1]Siniestros'!$B$5:$BB$32,40,FALSE)</f>
        <v>0</v>
      </c>
      <c r="AQ8" s="11">
        <f>VLOOKUP($D8,'[1]Siniestros'!$B$5:$BB$32,41,FALSE)</f>
        <v>0</v>
      </c>
      <c r="AR8" s="11">
        <f>VLOOKUP($D8,'[1]Siniestros'!$B$5:$BB$32,42,FALSE)</f>
        <v>0</v>
      </c>
      <c r="AS8" s="11">
        <f>VLOOKUP($D8,'[1]Siniestros'!$B$5:$BB$32,43,FALSE)</f>
        <v>0</v>
      </c>
      <c r="AT8" s="11">
        <f>VLOOKUP($D8,'[1]Siniestros'!$B$5:$BB$32,44,FALSE)</f>
        <v>20721.059999999998</v>
      </c>
      <c r="AU8" s="11">
        <f>VLOOKUP($D8,'[1]Siniestros'!$B$5:$BB$32,45,FALSE)</f>
        <v>20721.059999999998</v>
      </c>
      <c r="AV8" s="11">
        <f>VLOOKUP($D8,'[1]Siniestros'!$B$5:$BB$32,46,FALSE)</f>
        <v>0</v>
      </c>
      <c r="AW8" s="11">
        <f>VLOOKUP($D8,'[1]Siniestros'!$B$5:$BB$32,47,FALSE)</f>
        <v>0</v>
      </c>
      <c r="AX8" s="11">
        <f>VLOOKUP($D8,'[1]Siniestros'!$B$5:$BB$32,48,FALSE)</f>
        <v>0</v>
      </c>
      <c r="AY8" s="11">
        <f>VLOOKUP($D8,'[1]Siniestros'!$B$5:$BB$32,49,FALSE)</f>
        <v>0</v>
      </c>
      <c r="AZ8" s="11">
        <f>VLOOKUP($D8,'[1]Siniestros'!$B$5:$BB$32,50,FALSE)</f>
        <v>0</v>
      </c>
      <c r="BA8" s="11">
        <f>VLOOKUP($D8,'[1]Siniestros'!$B$5:$BB$32,51,FALSE)</f>
        <v>0</v>
      </c>
      <c r="BB8" s="11">
        <f>VLOOKUP($D8,'[1]Siniestros'!$B$5:$BB$32,52,FALSE)</f>
        <v>0</v>
      </c>
      <c r="BC8" s="11">
        <f>VLOOKUP($D8,'[1]Siniestros'!$B$5:$BB$32,53,FALSE)</f>
        <v>0</v>
      </c>
    </row>
    <row r="9" spans="1:55" ht="15">
      <c r="A9" s="11">
        <v>2023</v>
      </c>
      <c r="B9" s="11" t="s">
        <v>78</v>
      </c>
      <c r="C9" s="11" t="s">
        <v>50</v>
      </c>
      <c r="D9" s="14" t="s">
        <v>58</v>
      </c>
      <c r="E9" s="15">
        <v>1</v>
      </c>
      <c r="F9" s="11">
        <f>VLOOKUP($D9,'[1]Siniestros'!$B$5:$BB$32,2,FALSE)</f>
        <v>40694813.940000005</v>
      </c>
      <c r="G9" s="11">
        <f>VLOOKUP($D9,'[1]Siniestros'!$B$5:$BB$32,3,FALSE)</f>
        <v>25692582.480000004</v>
      </c>
      <c r="H9" s="11">
        <f>VLOOKUP($D9,'[1]Siniestros'!$B$5:$BB$32,4,FALSE)</f>
        <v>2203797.1799999997</v>
      </c>
      <c r="I9" s="11">
        <f>VLOOKUP($D9,'[1]Siniestros'!$B$5:$BB$32,5,FALSE)</f>
        <v>-5.820766091346741E-11</v>
      </c>
      <c r="J9" s="11">
        <f>VLOOKUP($D9,'[1]Siniestros'!$B$5:$BB$32,6,FALSE)</f>
        <v>2203797.18</v>
      </c>
      <c r="K9" s="11">
        <f>VLOOKUP($D9,'[1]Siniestros'!$B$5:$BB$32,7,FALSE)</f>
        <v>421635.13999999996</v>
      </c>
      <c r="L9" s="11">
        <f>VLOOKUP($D9,'[1]Siniestros'!$B$5:$BB$32,8,FALSE)</f>
        <v>11442.64</v>
      </c>
      <c r="M9" s="11">
        <f>VLOOKUP($D9,'[1]Siniestros'!$B$5:$BB$32,9,FALSE)</f>
        <v>410192.49999999994</v>
      </c>
      <c r="N9" s="11">
        <f>VLOOKUP($D9,'[1]Siniestros'!$B$5:$BB$32,10,FALSE)</f>
        <v>0</v>
      </c>
      <c r="O9" s="11">
        <f>VLOOKUP($D9,'[1]Siniestros'!$B$5:$BB$32,11,FALSE)</f>
        <v>16196517.400000002</v>
      </c>
      <c r="P9" s="11">
        <f>VLOOKUP($D9,'[1]Siniestros'!$B$5:$BB$32,12,FALSE)</f>
        <v>12785674.11</v>
      </c>
      <c r="Q9" s="11">
        <f>VLOOKUP($D9,'[1]Siniestros'!$B$5:$BB$32,13,FALSE)</f>
        <v>3410843.29</v>
      </c>
      <c r="R9" s="11">
        <f>VLOOKUP($D9,'[1]Siniestros'!$B$5:$BB$32,14,FALSE)</f>
        <v>6870632.76</v>
      </c>
      <c r="S9" s="11">
        <f>VLOOKUP($D9,'[1]Siniestros'!$B$5:$BB$32,17,FALSE)</f>
        <v>15002231.46</v>
      </c>
      <c r="T9" s="11">
        <f>VLOOKUP($D9,'[1]Siniestros'!$B$5:$BB$32,18,FALSE)</f>
        <v>295659.44</v>
      </c>
      <c r="U9" s="11">
        <f>VLOOKUP($D9,'[1]Siniestros'!$B$5:$BB$32,19,FALSE)</f>
        <v>295659.44</v>
      </c>
      <c r="V9" s="11">
        <f>VLOOKUP($D9,'[1]Siniestros'!$B$5:$BB$32,20,FALSE)</f>
        <v>0</v>
      </c>
      <c r="W9" s="11">
        <f>VLOOKUP($D9,'[1]Siniestros'!$B$5:$BB$32,21,FALSE)</f>
        <v>0</v>
      </c>
      <c r="X9" s="11">
        <f>VLOOKUP($D9,'[1]Siniestros'!$B$5:$BB$32,22,FALSE)</f>
        <v>0</v>
      </c>
      <c r="Y9" s="11">
        <f>VLOOKUP($D9,'[1]Siniestros'!$B$5:$BB$32,23,FALSE)</f>
        <v>0</v>
      </c>
      <c r="Z9" s="11">
        <f>VLOOKUP($D9,'[1]Siniestros'!$B$5:$BB$32,24,FALSE)</f>
        <v>0</v>
      </c>
      <c r="AA9" s="11">
        <f>VLOOKUP($D9,'[1]Siniestros'!$B$5:$BB$32,25,FALSE)</f>
        <v>0</v>
      </c>
      <c r="AB9" s="11">
        <f>VLOOKUP($D9,'[1]Siniestros'!$B$5:$BB$32,26,FALSE)</f>
        <v>25514.269999999997</v>
      </c>
      <c r="AC9" s="11">
        <f>VLOOKUP($D9,'[1]Siniestros'!$B$5:$BB$32,27,FALSE)</f>
        <v>25514.269999999997</v>
      </c>
      <c r="AD9" s="11">
        <f>VLOOKUP($D9,'[1]Siniestros'!$B$5:$BB$32,28,FALSE)</f>
        <v>0</v>
      </c>
      <c r="AE9" s="11">
        <f>VLOOKUP($D9,'[1]Siniestros'!$B$5:$BB$32,29,FALSE)</f>
        <v>168973.80000000002</v>
      </c>
      <c r="AF9" s="11">
        <f>VLOOKUP($D9,'[1]Siniestros'!$B$5:$BB$32,30,FALSE)</f>
        <v>168973.80000000002</v>
      </c>
      <c r="AG9" s="11">
        <f>VLOOKUP($D9,'[1]Siniestros'!$B$5:$BB$32,31,FALSE)</f>
        <v>0</v>
      </c>
      <c r="AH9" s="11">
        <f>VLOOKUP($D9,'[1]Siniestros'!$B$5:$BB$32,32,FALSE)</f>
        <v>0</v>
      </c>
      <c r="AI9" s="11">
        <f>VLOOKUP($D9,'[1]Siniestros'!$B$5:$BB$32,33,FALSE)</f>
        <v>685106.32</v>
      </c>
      <c r="AJ9" s="11">
        <f>VLOOKUP($D9,'[1]Siniestros'!$B$5:$BB$32,34,FALSE)</f>
        <v>685106.32</v>
      </c>
      <c r="AK9" s="11">
        <f>VLOOKUP($D9,'[1]Siniestros'!$B$5:$BB$32,35,FALSE)</f>
        <v>0</v>
      </c>
      <c r="AL9" s="11">
        <f>VLOOKUP($D9,'[1]Siniestros'!$B$5:$BB$32,36,FALSE)</f>
        <v>8083565.9</v>
      </c>
      <c r="AM9" s="11">
        <f>VLOOKUP($D9,'[1]Siniestros'!$B$5:$BB$32,37,FALSE)</f>
        <v>36648.6</v>
      </c>
      <c r="AN9" s="11">
        <f>VLOOKUP($D9,'[1]Siniestros'!$B$5:$BB$32,38,FALSE)</f>
        <v>35486.229999999996</v>
      </c>
      <c r="AO9" s="11">
        <f>VLOOKUP($D9,'[1]Siniestros'!$B$5:$BB$32,39,FALSE)</f>
        <v>563.74</v>
      </c>
      <c r="AP9" s="11">
        <f>VLOOKUP($D9,'[1]Siniestros'!$B$5:$BB$32,40,FALSE)</f>
        <v>0</v>
      </c>
      <c r="AQ9" s="11">
        <f>VLOOKUP($D9,'[1]Siniestros'!$B$5:$BB$32,41,FALSE)</f>
        <v>0</v>
      </c>
      <c r="AR9" s="11">
        <f>VLOOKUP($D9,'[1]Siniestros'!$B$5:$BB$32,42,FALSE)</f>
        <v>598.63</v>
      </c>
      <c r="AS9" s="11">
        <f>VLOOKUP($D9,'[1]Siniestros'!$B$5:$BB$32,43,FALSE)</f>
        <v>0</v>
      </c>
      <c r="AT9" s="11">
        <f>VLOOKUP($D9,'[1]Siniestros'!$B$5:$BB$32,44,FALSE)</f>
        <v>3214790.49</v>
      </c>
      <c r="AU9" s="11">
        <f>VLOOKUP($D9,'[1]Siniestros'!$B$5:$BB$32,45,FALSE)</f>
        <v>267234.12</v>
      </c>
      <c r="AV9" s="11">
        <f>VLOOKUP($D9,'[1]Siniestros'!$B$5:$BB$32,46,FALSE)</f>
        <v>19910.260000000002</v>
      </c>
      <c r="AW9" s="11">
        <f>VLOOKUP($D9,'[1]Siniestros'!$B$5:$BB$32,47,FALSE)</f>
        <v>41120.429999999986</v>
      </c>
      <c r="AX9" s="11">
        <f>VLOOKUP($D9,'[1]Siniestros'!$B$5:$BB$32,48,FALSE)</f>
        <v>0</v>
      </c>
      <c r="AY9" s="11">
        <f>VLOOKUP($D9,'[1]Siniestros'!$B$5:$BB$32,49,FALSE)</f>
        <v>2886525.68</v>
      </c>
      <c r="AZ9" s="11">
        <f>VLOOKUP($D9,'[1]Siniestros'!$B$5:$BB$32,50,FALSE)</f>
        <v>0</v>
      </c>
      <c r="BA9" s="11">
        <f>VLOOKUP($D9,'[1]Siniestros'!$B$5:$BB$32,51,FALSE)</f>
        <v>2491972.6399999997</v>
      </c>
      <c r="BB9" s="11">
        <f>VLOOKUP($D9,'[1]Siniestros'!$B$5:$BB$32,52,FALSE)</f>
        <v>1206357.4</v>
      </c>
      <c r="BC9" s="11">
        <f>VLOOKUP($D9,'[1]Siniestros'!$B$5:$BB$32,53,FALSE)</f>
        <v>1285615.2400000002</v>
      </c>
    </row>
    <row r="10" spans="1:55" ht="15">
      <c r="A10" s="11">
        <v>2023</v>
      </c>
      <c r="B10" s="11" t="s">
        <v>78</v>
      </c>
      <c r="C10" s="11" t="s">
        <v>50</v>
      </c>
      <c r="D10" s="14" t="s">
        <v>59</v>
      </c>
      <c r="E10" s="15">
        <v>1</v>
      </c>
      <c r="F10" s="11">
        <f>VLOOKUP($D10,'[1]Siniestros'!$B$5:$BB$32,2,FALSE)</f>
        <v>4390891.01</v>
      </c>
      <c r="G10" s="11">
        <f>VLOOKUP($D10,'[1]Siniestros'!$B$5:$BB$32,3,FALSE)</f>
        <v>2911723.89</v>
      </c>
      <c r="H10" s="11">
        <f>VLOOKUP($D10,'[1]Siniestros'!$B$5:$BB$32,4,FALSE)</f>
        <v>0</v>
      </c>
      <c r="I10" s="11">
        <f>VLOOKUP($D10,'[1]Siniestros'!$B$5:$BB$32,5,FALSE)</f>
        <v>0</v>
      </c>
      <c r="J10" s="11">
        <f>VLOOKUP($D10,'[1]Siniestros'!$B$5:$BB$32,6,FALSE)</f>
        <v>0</v>
      </c>
      <c r="K10" s="11">
        <f>VLOOKUP($D10,'[1]Siniestros'!$B$5:$BB$32,7,FALSE)</f>
        <v>42500</v>
      </c>
      <c r="L10" s="11">
        <f>VLOOKUP($D10,'[1]Siniestros'!$B$5:$BB$32,8,FALSE)</f>
        <v>42500</v>
      </c>
      <c r="M10" s="11">
        <f>VLOOKUP($D10,'[1]Siniestros'!$B$5:$BB$32,9,FALSE)</f>
        <v>0</v>
      </c>
      <c r="N10" s="11">
        <f>VLOOKUP($D10,'[1]Siniestros'!$B$5:$BB$32,10,FALSE)</f>
        <v>0</v>
      </c>
      <c r="O10" s="11">
        <f>VLOOKUP($D10,'[1]Siniestros'!$B$5:$BB$32,11,FALSE)</f>
        <v>0</v>
      </c>
      <c r="P10" s="11">
        <f>VLOOKUP($D10,'[1]Siniestros'!$B$5:$BB$32,12,FALSE)</f>
        <v>0</v>
      </c>
      <c r="Q10" s="11">
        <f>VLOOKUP($D10,'[1]Siniestros'!$B$5:$BB$32,13,FALSE)</f>
        <v>0</v>
      </c>
      <c r="R10" s="11">
        <f>VLOOKUP($D10,'[1]Siniestros'!$B$5:$BB$32,14,FALSE)</f>
        <v>2869223.89</v>
      </c>
      <c r="S10" s="11">
        <f>VLOOKUP($D10,'[1]Siniestros'!$B$5:$BB$32,17,FALSE)</f>
        <v>1479167.12</v>
      </c>
      <c r="T10" s="11">
        <f>VLOOKUP($D10,'[1]Siniestros'!$B$5:$BB$32,18,FALSE)</f>
        <v>116298.29999999999</v>
      </c>
      <c r="U10" s="11">
        <f>VLOOKUP($D10,'[1]Siniestros'!$B$5:$BB$32,19,FALSE)</f>
        <v>116298.29999999999</v>
      </c>
      <c r="V10" s="11">
        <f>VLOOKUP($D10,'[1]Siniestros'!$B$5:$BB$32,20,FALSE)</f>
        <v>0</v>
      </c>
      <c r="W10" s="11">
        <f>VLOOKUP($D10,'[1]Siniestros'!$B$5:$BB$32,21,FALSE)</f>
        <v>0</v>
      </c>
      <c r="X10" s="11">
        <f>VLOOKUP($D10,'[1]Siniestros'!$B$5:$BB$32,22,FALSE)</f>
        <v>0</v>
      </c>
      <c r="Y10" s="11">
        <f>VLOOKUP($D10,'[1]Siniestros'!$B$5:$BB$32,23,FALSE)</f>
        <v>0</v>
      </c>
      <c r="Z10" s="11">
        <f>VLOOKUP($D10,'[1]Siniestros'!$B$5:$BB$32,24,FALSE)</f>
        <v>0</v>
      </c>
      <c r="AA10" s="11">
        <f>VLOOKUP($D10,'[1]Siniestros'!$B$5:$BB$32,25,FALSE)</f>
        <v>0</v>
      </c>
      <c r="AB10" s="11">
        <f>VLOOKUP($D10,'[1]Siniestros'!$B$5:$BB$32,26,FALSE)</f>
        <v>17181.52</v>
      </c>
      <c r="AC10" s="11">
        <f>VLOOKUP($D10,'[1]Siniestros'!$B$5:$BB$32,27,FALSE)</f>
        <v>4532.83</v>
      </c>
      <c r="AD10" s="11">
        <f>VLOOKUP($D10,'[1]Siniestros'!$B$5:$BB$32,28,FALSE)</f>
        <v>12648.69</v>
      </c>
      <c r="AE10" s="11">
        <f>VLOOKUP($D10,'[1]Siniestros'!$B$5:$BB$32,29,FALSE)</f>
        <v>1803.4699999999998</v>
      </c>
      <c r="AF10" s="11">
        <f>VLOOKUP($D10,'[1]Siniestros'!$B$5:$BB$32,30,FALSE)</f>
        <v>1803.4699999999998</v>
      </c>
      <c r="AG10" s="11">
        <f>VLOOKUP($D10,'[1]Siniestros'!$B$5:$BB$32,31,FALSE)</f>
        <v>0</v>
      </c>
      <c r="AH10" s="11">
        <f>VLOOKUP($D10,'[1]Siniestros'!$B$5:$BB$32,32,FALSE)</f>
        <v>0</v>
      </c>
      <c r="AI10" s="11">
        <f>VLOOKUP($D10,'[1]Siniestros'!$B$5:$BB$32,33,FALSE)</f>
        <v>0</v>
      </c>
      <c r="AJ10" s="11">
        <f>VLOOKUP($D10,'[1]Siniestros'!$B$5:$BB$32,34,FALSE)</f>
        <v>0</v>
      </c>
      <c r="AK10" s="11">
        <f>VLOOKUP($D10,'[1]Siniestros'!$B$5:$BB$32,35,FALSE)</f>
        <v>0</v>
      </c>
      <c r="AL10" s="11">
        <f>VLOOKUP($D10,'[1]Siniestros'!$B$5:$BB$32,36,FALSE)</f>
        <v>560126.29</v>
      </c>
      <c r="AM10" s="11">
        <f>VLOOKUP($D10,'[1]Siniestros'!$B$5:$BB$32,37,FALSE)</f>
        <v>29325.29</v>
      </c>
      <c r="AN10" s="11">
        <f>VLOOKUP($D10,'[1]Siniestros'!$B$5:$BB$32,38,FALSE)</f>
        <v>0</v>
      </c>
      <c r="AO10" s="11">
        <f>VLOOKUP($D10,'[1]Siniestros'!$B$5:$BB$32,39,FALSE)</f>
        <v>25182.37</v>
      </c>
      <c r="AP10" s="11">
        <f>VLOOKUP($D10,'[1]Siniestros'!$B$5:$BB$32,40,FALSE)</f>
        <v>0</v>
      </c>
      <c r="AQ10" s="11">
        <f>VLOOKUP($D10,'[1]Siniestros'!$B$5:$BB$32,41,FALSE)</f>
        <v>4142.92</v>
      </c>
      <c r="AR10" s="11">
        <f>VLOOKUP($D10,'[1]Siniestros'!$B$5:$BB$32,42,FALSE)</f>
        <v>0</v>
      </c>
      <c r="AS10" s="11">
        <f>VLOOKUP($D10,'[1]Siniestros'!$B$5:$BB$32,43,FALSE)</f>
        <v>0</v>
      </c>
      <c r="AT10" s="11">
        <f>VLOOKUP($D10,'[1]Siniestros'!$B$5:$BB$32,44,FALSE)</f>
        <v>754432.25</v>
      </c>
      <c r="AU10" s="11">
        <f>VLOOKUP($D10,'[1]Siniestros'!$B$5:$BB$32,45,FALSE)</f>
        <v>1778.8700000000001</v>
      </c>
      <c r="AV10" s="11">
        <f>VLOOKUP($D10,'[1]Siniestros'!$B$5:$BB$32,46,FALSE)</f>
        <v>679.75</v>
      </c>
      <c r="AW10" s="11">
        <f>VLOOKUP($D10,'[1]Siniestros'!$B$5:$BB$32,47,FALSE)</f>
        <v>0</v>
      </c>
      <c r="AX10" s="11">
        <f>VLOOKUP($D10,'[1]Siniestros'!$B$5:$BB$32,48,FALSE)</f>
        <v>0</v>
      </c>
      <c r="AY10" s="11">
        <f>VLOOKUP($D10,'[1]Siniestros'!$B$5:$BB$32,49,FALSE)</f>
        <v>751973.63</v>
      </c>
      <c r="AZ10" s="11">
        <f>VLOOKUP($D10,'[1]Siniestros'!$B$5:$BB$32,50,FALSE)</f>
        <v>0</v>
      </c>
      <c r="BA10" s="11">
        <f>VLOOKUP($D10,'[1]Siniestros'!$B$5:$BB$32,51,FALSE)</f>
        <v>0</v>
      </c>
      <c r="BB10" s="11">
        <f>VLOOKUP($D10,'[1]Siniestros'!$B$5:$BB$32,52,FALSE)</f>
        <v>0</v>
      </c>
      <c r="BC10" s="11">
        <f>VLOOKUP($D10,'[1]Siniestros'!$B$5:$BB$32,53,FALSE)</f>
        <v>0</v>
      </c>
    </row>
    <row r="11" spans="1:55" ht="15">
      <c r="A11" s="11">
        <v>2023</v>
      </c>
      <c r="B11" s="11" t="s">
        <v>78</v>
      </c>
      <c r="C11" s="11" t="s">
        <v>50</v>
      </c>
      <c r="D11" s="14" t="s">
        <v>60</v>
      </c>
      <c r="E11" s="15">
        <v>1</v>
      </c>
      <c r="F11" s="11">
        <f>VLOOKUP($D11,'[1]Siniestros'!$B$5:$BB$32,2,FALSE)</f>
        <v>62612227.77</v>
      </c>
      <c r="G11" s="11">
        <f>VLOOKUP($D11,'[1]Siniestros'!$B$5:$BB$32,3,FALSE)</f>
        <v>26419206.04</v>
      </c>
      <c r="H11" s="11">
        <f>VLOOKUP($D11,'[1]Siniestros'!$B$5:$BB$32,4,FALSE)</f>
        <v>2916681.37</v>
      </c>
      <c r="I11" s="11">
        <f>VLOOKUP($D11,'[1]Siniestros'!$B$5:$BB$32,5,FALSE)</f>
        <v>97065.28</v>
      </c>
      <c r="J11" s="11">
        <f>VLOOKUP($D11,'[1]Siniestros'!$B$5:$BB$32,6,FALSE)</f>
        <v>2819616.0900000003</v>
      </c>
      <c r="K11" s="11">
        <f>VLOOKUP($D11,'[1]Siniestros'!$B$5:$BB$32,7,FALSE)</f>
        <v>48288.91</v>
      </c>
      <c r="L11" s="11">
        <f>VLOOKUP($D11,'[1]Siniestros'!$B$5:$BB$32,8,FALSE)</f>
        <v>40147.87</v>
      </c>
      <c r="M11" s="11">
        <f>VLOOKUP($D11,'[1]Siniestros'!$B$5:$BB$32,9,FALSE)</f>
        <v>8141.040000000001</v>
      </c>
      <c r="N11" s="11">
        <f>VLOOKUP($D11,'[1]Siniestros'!$B$5:$BB$32,10,FALSE)</f>
        <v>0</v>
      </c>
      <c r="O11" s="11">
        <f>VLOOKUP($D11,'[1]Siniestros'!$B$5:$BB$32,11,FALSE)</f>
        <v>20235586.439999998</v>
      </c>
      <c r="P11" s="11">
        <f>VLOOKUP($D11,'[1]Siniestros'!$B$5:$BB$32,12,FALSE)</f>
        <v>7981535.130000001</v>
      </c>
      <c r="Q11" s="11">
        <f>VLOOKUP($D11,'[1]Siniestros'!$B$5:$BB$32,13,FALSE)</f>
        <v>12254051.31</v>
      </c>
      <c r="R11" s="11">
        <f>VLOOKUP($D11,'[1]Siniestros'!$B$5:$BB$32,14,FALSE)</f>
        <v>3218649.3200000003</v>
      </c>
      <c r="S11" s="11">
        <f>VLOOKUP($D11,'[1]Siniestros'!$B$5:$BB$32,17,FALSE)</f>
        <v>36193021.730000004</v>
      </c>
      <c r="T11" s="11">
        <f>VLOOKUP($D11,'[1]Siniestros'!$B$5:$BB$32,18,FALSE)</f>
        <v>852870.8899999999</v>
      </c>
      <c r="U11" s="11">
        <f>VLOOKUP($D11,'[1]Siniestros'!$B$5:$BB$32,19,FALSE)</f>
        <v>0</v>
      </c>
      <c r="V11" s="11">
        <f>VLOOKUP($D11,'[1]Siniestros'!$B$5:$BB$32,20,FALSE)</f>
        <v>852870.8899999999</v>
      </c>
      <c r="W11" s="11">
        <f>VLOOKUP($D11,'[1]Siniestros'!$B$5:$BB$32,21,FALSE)</f>
        <v>0</v>
      </c>
      <c r="X11" s="11">
        <f>VLOOKUP($D11,'[1]Siniestros'!$B$5:$BB$32,22,FALSE)</f>
        <v>0</v>
      </c>
      <c r="Y11" s="11">
        <f>VLOOKUP($D11,'[1]Siniestros'!$B$5:$BB$32,23,FALSE)</f>
        <v>0</v>
      </c>
      <c r="Z11" s="11">
        <f>VLOOKUP($D11,'[1]Siniestros'!$B$5:$BB$32,24,FALSE)</f>
        <v>0</v>
      </c>
      <c r="AA11" s="11">
        <f>VLOOKUP($D11,'[1]Siniestros'!$B$5:$BB$32,25,FALSE)</f>
        <v>0</v>
      </c>
      <c r="AB11" s="11">
        <f>VLOOKUP($D11,'[1]Siniestros'!$B$5:$BB$32,26,FALSE)</f>
        <v>0</v>
      </c>
      <c r="AC11" s="11">
        <f>VLOOKUP($D11,'[1]Siniestros'!$B$5:$BB$32,27,FALSE)</f>
        <v>0</v>
      </c>
      <c r="AD11" s="11">
        <f>VLOOKUP($D11,'[1]Siniestros'!$B$5:$BB$32,28,FALSE)</f>
        <v>0</v>
      </c>
      <c r="AE11" s="11">
        <f>VLOOKUP($D11,'[1]Siniestros'!$B$5:$BB$32,29,FALSE)</f>
        <v>269903.77999999997</v>
      </c>
      <c r="AF11" s="11">
        <f>VLOOKUP($D11,'[1]Siniestros'!$B$5:$BB$32,30,FALSE)</f>
        <v>269903.77999999997</v>
      </c>
      <c r="AG11" s="11">
        <f>VLOOKUP($D11,'[1]Siniestros'!$B$5:$BB$32,31,FALSE)</f>
        <v>0</v>
      </c>
      <c r="AH11" s="11">
        <f>VLOOKUP($D11,'[1]Siniestros'!$B$5:$BB$32,32,FALSE)</f>
        <v>0</v>
      </c>
      <c r="AI11" s="11">
        <f>VLOOKUP($D11,'[1]Siniestros'!$B$5:$BB$32,33,FALSE)</f>
        <v>7689240.02</v>
      </c>
      <c r="AJ11" s="11">
        <f>VLOOKUP($D11,'[1]Siniestros'!$B$5:$BB$32,34,FALSE)</f>
        <v>7689240.02</v>
      </c>
      <c r="AK11" s="11">
        <f>VLOOKUP($D11,'[1]Siniestros'!$B$5:$BB$32,35,FALSE)</f>
        <v>0</v>
      </c>
      <c r="AL11" s="11">
        <f>VLOOKUP($D11,'[1]Siniestros'!$B$5:$BB$32,36,FALSE)</f>
        <v>11164528.69</v>
      </c>
      <c r="AM11" s="11">
        <f>VLOOKUP($D11,'[1]Siniestros'!$B$5:$BB$32,37,FALSE)</f>
        <v>761859.14</v>
      </c>
      <c r="AN11" s="11">
        <f>VLOOKUP($D11,'[1]Siniestros'!$B$5:$BB$32,38,FALSE)</f>
        <v>720009.44</v>
      </c>
      <c r="AO11" s="11">
        <f>VLOOKUP($D11,'[1]Siniestros'!$B$5:$BB$32,39,FALSE)</f>
        <v>12675.72</v>
      </c>
      <c r="AP11" s="11">
        <f>VLOOKUP($D11,'[1]Siniestros'!$B$5:$BB$32,40,FALSE)</f>
        <v>0</v>
      </c>
      <c r="AQ11" s="11">
        <f>VLOOKUP($D11,'[1]Siniestros'!$B$5:$BB$32,41,FALSE)</f>
        <v>0</v>
      </c>
      <c r="AR11" s="11">
        <f>VLOOKUP($D11,'[1]Siniestros'!$B$5:$BB$32,42,FALSE)</f>
        <v>29173.98</v>
      </c>
      <c r="AS11" s="11">
        <f>VLOOKUP($D11,'[1]Siniestros'!$B$5:$BB$32,43,FALSE)</f>
        <v>0</v>
      </c>
      <c r="AT11" s="11">
        <f>VLOOKUP($D11,'[1]Siniestros'!$B$5:$BB$32,44,FALSE)</f>
        <v>299077.28</v>
      </c>
      <c r="AU11" s="11">
        <f>VLOOKUP($D11,'[1]Siniestros'!$B$5:$BB$32,45,FALSE)</f>
        <v>77073.70000000001</v>
      </c>
      <c r="AV11" s="11">
        <f>VLOOKUP($D11,'[1]Siniestros'!$B$5:$BB$32,46,FALSE)</f>
        <v>13100.77</v>
      </c>
      <c r="AW11" s="11">
        <f>VLOOKUP($D11,'[1]Siniestros'!$B$5:$BB$32,47,FALSE)</f>
        <v>74677.87</v>
      </c>
      <c r="AX11" s="11">
        <f>VLOOKUP($D11,'[1]Siniestros'!$B$5:$BB$32,48,FALSE)</f>
        <v>0</v>
      </c>
      <c r="AY11" s="11">
        <f>VLOOKUP($D11,'[1]Siniestros'!$B$5:$BB$32,49,FALSE)</f>
        <v>134224.94</v>
      </c>
      <c r="AZ11" s="11">
        <f>VLOOKUP($D11,'[1]Siniestros'!$B$5:$BB$32,50,FALSE)</f>
        <v>0</v>
      </c>
      <c r="BA11" s="11">
        <f>VLOOKUP($D11,'[1]Siniestros'!$B$5:$BB$32,51,FALSE)</f>
        <v>15155541.93</v>
      </c>
      <c r="BB11" s="11">
        <f>VLOOKUP($D11,'[1]Siniestros'!$B$5:$BB$32,52,FALSE)</f>
        <v>1564587.3099999998</v>
      </c>
      <c r="BC11" s="11">
        <f>VLOOKUP($D11,'[1]Siniestros'!$B$5:$BB$32,53,FALSE)</f>
        <v>13590954.620000001</v>
      </c>
    </row>
    <row r="12" spans="1:55" ht="15">
      <c r="A12" s="11">
        <v>2023</v>
      </c>
      <c r="B12" s="11" t="s">
        <v>78</v>
      </c>
      <c r="C12" s="11" t="s">
        <v>50</v>
      </c>
      <c r="D12" s="14" t="s">
        <v>61</v>
      </c>
      <c r="E12" s="15">
        <v>1</v>
      </c>
      <c r="F12" s="11">
        <f>VLOOKUP($D12,'[1]Siniestros'!$B$5:$BB$32,2,FALSE)</f>
        <v>9859658.52</v>
      </c>
      <c r="G12" s="11">
        <f>VLOOKUP($D12,'[1]Siniestros'!$B$5:$BB$32,3,FALSE)</f>
        <v>9553134.809999999</v>
      </c>
      <c r="H12" s="11">
        <f>VLOOKUP($D12,'[1]Siniestros'!$B$5:$BB$32,4,FALSE)</f>
        <v>4116.950000000001</v>
      </c>
      <c r="I12" s="11">
        <f>VLOOKUP($D12,'[1]Siniestros'!$B$5:$BB$32,5,FALSE)</f>
        <v>4116.950000000001</v>
      </c>
      <c r="J12" s="11">
        <f>VLOOKUP($D12,'[1]Siniestros'!$B$5:$BB$32,6,FALSE)</f>
        <v>0</v>
      </c>
      <c r="K12" s="11">
        <f>VLOOKUP($D12,'[1]Siniestros'!$B$5:$BB$32,7,FALSE)</f>
        <v>0</v>
      </c>
      <c r="L12" s="11">
        <f>VLOOKUP($D12,'[1]Siniestros'!$B$5:$BB$32,8,FALSE)</f>
        <v>0</v>
      </c>
      <c r="M12" s="11">
        <f>VLOOKUP($D12,'[1]Siniestros'!$B$5:$BB$32,9,FALSE)</f>
        <v>0</v>
      </c>
      <c r="N12" s="11">
        <f>VLOOKUP($D12,'[1]Siniestros'!$B$5:$BB$32,10,FALSE)</f>
        <v>0</v>
      </c>
      <c r="O12" s="11">
        <f>VLOOKUP($D12,'[1]Siniestros'!$B$5:$BB$32,11,FALSE)</f>
        <v>9549017.86</v>
      </c>
      <c r="P12" s="11">
        <f>VLOOKUP($D12,'[1]Siniestros'!$B$5:$BB$32,12,FALSE)</f>
        <v>9549017.86</v>
      </c>
      <c r="Q12" s="11">
        <f>VLOOKUP($D12,'[1]Siniestros'!$B$5:$BB$32,13,FALSE)</f>
        <v>0</v>
      </c>
      <c r="R12" s="11">
        <f>VLOOKUP($D12,'[1]Siniestros'!$B$5:$BB$32,14,FALSE)</f>
        <v>0</v>
      </c>
      <c r="S12" s="11">
        <f>VLOOKUP($D12,'[1]Siniestros'!$B$5:$BB$32,17,FALSE)</f>
        <v>306523.71</v>
      </c>
      <c r="T12" s="11">
        <f>VLOOKUP($D12,'[1]Siniestros'!$B$5:$BB$32,18,FALSE)</f>
        <v>1338.44</v>
      </c>
      <c r="U12" s="11">
        <f>VLOOKUP($D12,'[1]Siniestros'!$B$5:$BB$32,19,FALSE)</f>
        <v>1338.44</v>
      </c>
      <c r="V12" s="11">
        <f>VLOOKUP($D12,'[1]Siniestros'!$B$5:$BB$32,20,FALSE)</f>
        <v>0</v>
      </c>
      <c r="W12" s="11">
        <f>VLOOKUP($D12,'[1]Siniestros'!$B$5:$BB$32,21,FALSE)</f>
        <v>0</v>
      </c>
      <c r="X12" s="11">
        <f>VLOOKUP($D12,'[1]Siniestros'!$B$5:$BB$32,22,FALSE)</f>
        <v>0</v>
      </c>
      <c r="Y12" s="11">
        <f>VLOOKUP($D12,'[1]Siniestros'!$B$5:$BB$32,23,FALSE)</f>
        <v>0</v>
      </c>
      <c r="Z12" s="11">
        <f>VLOOKUP($D12,'[1]Siniestros'!$B$5:$BB$32,24,FALSE)</f>
        <v>0</v>
      </c>
      <c r="AA12" s="11">
        <f>VLOOKUP($D12,'[1]Siniestros'!$B$5:$BB$32,25,FALSE)</f>
        <v>0</v>
      </c>
      <c r="AB12" s="11">
        <f>VLOOKUP($D12,'[1]Siniestros'!$B$5:$BB$32,26,FALSE)</f>
        <v>1466.14</v>
      </c>
      <c r="AC12" s="11">
        <f>VLOOKUP($D12,'[1]Siniestros'!$B$5:$BB$32,27,FALSE)</f>
        <v>1466.14</v>
      </c>
      <c r="AD12" s="11">
        <f>VLOOKUP($D12,'[1]Siniestros'!$B$5:$BB$32,28,FALSE)</f>
        <v>0</v>
      </c>
      <c r="AE12" s="11">
        <f>VLOOKUP($D12,'[1]Siniestros'!$B$5:$BB$32,29,FALSE)</f>
        <v>0</v>
      </c>
      <c r="AF12" s="11">
        <f>VLOOKUP($D12,'[1]Siniestros'!$B$5:$BB$32,30,FALSE)</f>
        <v>0</v>
      </c>
      <c r="AG12" s="11">
        <f>VLOOKUP($D12,'[1]Siniestros'!$B$5:$BB$32,31,FALSE)</f>
        <v>0</v>
      </c>
      <c r="AH12" s="11">
        <f>VLOOKUP($D12,'[1]Siniestros'!$B$5:$BB$32,32,FALSE)</f>
        <v>0</v>
      </c>
      <c r="AI12" s="11">
        <f>VLOOKUP($D12,'[1]Siniestros'!$B$5:$BB$32,33,FALSE)</f>
        <v>0</v>
      </c>
      <c r="AJ12" s="11">
        <f>VLOOKUP($D12,'[1]Siniestros'!$B$5:$BB$32,34,FALSE)</f>
        <v>0</v>
      </c>
      <c r="AK12" s="11">
        <f>VLOOKUP($D12,'[1]Siniestros'!$B$5:$BB$32,35,FALSE)</f>
        <v>0</v>
      </c>
      <c r="AL12" s="11">
        <f>VLOOKUP($D12,'[1]Siniestros'!$B$5:$BB$32,36,FALSE)</f>
        <v>21515</v>
      </c>
      <c r="AM12" s="11">
        <f>VLOOKUP($D12,'[1]Siniestros'!$B$5:$BB$32,37,FALSE)</f>
        <v>0</v>
      </c>
      <c r="AN12" s="11">
        <f>VLOOKUP($D12,'[1]Siniestros'!$B$5:$BB$32,38,FALSE)</f>
        <v>0</v>
      </c>
      <c r="AO12" s="11">
        <f>VLOOKUP($D12,'[1]Siniestros'!$B$5:$BB$32,39,FALSE)</f>
        <v>0</v>
      </c>
      <c r="AP12" s="11">
        <f>VLOOKUP($D12,'[1]Siniestros'!$B$5:$BB$32,40,FALSE)</f>
        <v>0</v>
      </c>
      <c r="AQ12" s="11">
        <f>VLOOKUP($D12,'[1]Siniestros'!$B$5:$BB$32,41,FALSE)</f>
        <v>0</v>
      </c>
      <c r="AR12" s="11">
        <f>VLOOKUP($D12,'[1]Siniestros'!$B$5:$BB$32,42,FALSE)</f>
        <v>0</v>
      </c>
      <c r="AS12" s="11">
        <f>VLOOKUP($D12,'[1]Siniestros'!$B$5:$BB$32,43,FALSE)</f>
        <v>0</v>
      </c>
      <c r="AT12" s="11">
        <f>VLOOKUP($D12,'[1]Siniestros'!$B$5:$BB$32,44,FALSE)</f>
        <v>282204.13</v>
      </c>
      <c r="AU12" s="11">
        <f>VLOOKUP($D12,'[1]Siniestros'!$B$5:$BB$32,45,FALSE)</f>
        <v>60131.15</v>
      </c>
      <c r="AV12" s="11">
        <f>VLOOKUP($D12,'[1]Siniestros'!$B$5:$BB$32,46,FALSE)</f>
        <v>0</v>
      </c>
      <c r="AW12" s="11">
        <f>VLOOKUP($D12,'[1]Siniestros'!$B$5:$BB$32,47,FALSE)</f>
        <v>0</v>
      </c>
      <c r="AX12" s="11">
        <f>VLOOKUP($D12,'[1]Siniestros'!$B$5:$BB$32,48,FALSE)</f>
        <v>0</v>
      </c>
      <c r="AY12" s="11">
        <f>VLOOKUP($D12,'[1]Siniestros'!$B$5:$BB$32,49,FALSE)</f>
        <v>222072.97999999998</v>
      </c>
      <c r="AZ12" s="11">
        <f>VLOOKUP($D12,'[1]Siniestros'!$B$5:$BB$32,50,FALSE)</f>
        <v>0</v>
      </c>
      <c r="BA12" s="11">
        <f>VLOOKUP($D12,'[1]Siniestros'!$B$5:$BB$32,51,FALSE)</f>
        <v>0</v>
      </c>
      <c r="BB12" s="11">
        <f>VLOOKUP($D12,'[1]Siniestros'!$B$5:$BB$32,52,FALSE)</f>
        <v>0</v>
      </c>
      <c r="BC12" s="11">
        <f>VLOOKUP($D12,'[1]Siniestros'!$B$5:$BB$32,53,FALSE)</f>
        <v>0</v>
      </c>
    </row>
    <row r="13" spans="1:55" ht="15">
      <c r="A13" s="11">
        <v>2023</v>
      </c>
      <c r="B13" s="11" t="s">
        <v>78</v>
      </c>
      <c r="C13" s="11" t="s">
        <v>50</v>
      </c>
      <c r="D13" s="14" t="s">
        <v>62</v>
      </c>
      <c r="E13" s="15">
        <v>1</v>
      </c>
      <c r="F13" s="11">
        <f>VLOOKUP($D13,'[1]Siniestros'!$B$5:$BB$32,2,FALSE)</f>
        <v>1190944.5699999998</v>
      </c>
      <c r="G13" s="11">
        <f>VLOOKUP($D13,'[1]Siniestros'!$B$5:$BB$32,3,FALSE)</f>
        <v>418823.37</v>
      </c>
      <c r="H13" s="11">
        <f>VLOOKUP($D13,'[1]Siniestros'!$B$5:$BB$32,4,FALSE)</f>
        <v>0</v>
      </c>
      <c r="I13" s="11">
        <f>VLOOKUP($D13,'[1]Siniestros'!$B$5:$BB$32,5,FALSE)</f>
        <v>0</v>
      </c>
      <c r="J13" s="11">
        <f>VLOOKUP($D13,'[1]Siniestros'!$B$5:$BB$32,6,FALSE)</f>
        <v>0</v>
      </c>
      <c r="K13" s="11">
        <f>VLOOKUP($D13,'[1]Siniestros'!$B$5:$BB$32,7,FALSE)</f>
        <v>76.79</v>
      </c>
      <c r="L13" s="11">
        <f>VLOOKUP($D13,'[1]Siniestros'!$B$5:$BB$32,8,FALSE)</f>
        <v>0</v>
      </c>
      <c r="M13" s="11">
        <f>VLOOKUP($D13,'[1]Siniestros'!$B$5:$BB$32,9,FALSE)</f>
        <v>76.79</v>
      </c>
      <c r="N13" s="11">
        <f>VLOOKUP($D13,'[1]Siniestros'!$B$5:$BB$32,10,FALSE)</f>
        <v>0</v>
      </c>
      <c r="O13" s="11">
        <f>VLOOKUP($D13,'[1]Siniestros'!$B$5:$BB$32,11,FALSE)</f>
        <v>0</v>
      </c>
      <c r="P13" s="11">
        <f>VLOOKUP($D13,'[1]Siniestros'!$B$5:$BB$32,12,FALSE)</f>
        <v>0</v>
      </c>
      <c r="Q13" s="11">
        <f>VLOOKUP($D13,'[1]Siniestros'!$B$5:$BB$32,13,FALSE)</f>
        <v>0</v>
      </c>
      <c r="R13" s="11">
        <f>VLOOKUP($D13,'[1]Siniestros'!$B$5:$BB$32,14,FALSE)</f>
        <v>418746.58</v>
      </c>
      <c r="S13" s="11">
        <f>VLOOKUP($D13,'[1]Siniestros'!$B$5:$BB$32,17,FALSE)</f>
        <v>772121.2</v>
      </c>
      <c r="T13" s="11">
        <f>VLOOKUP($D13,'[1]Siniestros'!$B$5:$BB$32,18,FALSE)</f>
        <v>29112.609999999997</v>
      </c>
      <c r="U13" s="11">
        <f>VLOOKUP($D13,'[1]Siniestros'!$B$5:$BB$32,19,FALSE)</f>
        <v>26867.97</v>
      </c>
      <c r="V13" s="11">
        <f>VLOOKUP($D13,'[1]Siniestros'!$B$5:$BB$32,20,FALSE)</f>
        <v>2244.64</v>
      </c>
      <c r="W13" s="11">
        <f>VLOOKUP($D13,'[1]Siniestros'!$B$5:$BB$32,21,FALSE)</f>
        <v>0</v>
      </c>
      <c r="X13" s="11">
        <f>VLOOKUP($D13,'[1]Siniestros'!$B$5:$BB$32,22,FALSE)</f>
        <v>0</v>
      </c>
      <c r="Y13" s="11">
        <f>VLOOKUP($D13,'[1]Siniestros'!$B$5:$BB$32,23,FALSE)</f>
        <v>0</v>
      </c>
      <c r="Z13" s="11">
        <f>VLOOKUP($D13,'[1]Siniestros'!$B$5:$BB$32,24,FALSE)</f>
        <v>0</v>
      </c>
      <c r="AA13" s="11">
        <f>VLOOKUP($D13,'[1]Siniestros'!$B$5:$BB$32,25,FALSE)</f>
        <v>0</v>
      </c>
      <c r="AB13" s="11">
        <f>VLOOKUP($D13,'[1]Siniestros'!$B$5:$BB$32,26,FALSE)</f>
        <v>9315.66</v>
      </c>
      <c r="AC13" s="11">
        <f>VLOOKUP($D13,'[1]Siniestros'!$B$5:$BB$32,27,FALSE)</f>
        <v>9315.66</v>
      </c>
      <c r="AD13" s="11">
        <f>VLOOKUP($D13,'[1]Siniestros'!$B$5:$BB$32,28,FALSE)</f>
        <v>0</v>
      </c>
      <c r="AE13" s="11">
        <f>VLOOKUP($D13,'[1]Siniestros'!$B$5:$BB$32,29,FALSE)</f>
        <v>1561.83</v>
      </c>
      <c r="AF13" s="11">
        <f>VLOOKUP($D13,'[1]Siniestros'!$B$5:$BB$32,30,FALSE)</f>
        <v>1561.83</v>
      </c>
      <c r="AG13" s="11">
        <f>VLOOKUP($D13,'[1]Siniestros'!$B$5:$BB$32,31,FALSE)</f>
        <v>0</v>
      </c>
      <c r="AH13" s="11">
        <f>VLOOKUP($D13,'[1]Siniestros'!$B$5:$BB$32,32,FALSE)</f>
        <v>0</v>
      </c>
      <c r="AI13" s="11">
        <f>VLOOKUP($D13,'[1]Siniestros'!$B$5:$BB$32,33,FALSE)</f>
        <v>241.86</v>
      </c>
      <c r="AJ13" s="11">
        <f>VLOOKUP($D13,'[1]Siniestros'!$B$5:$BB$32,34,FALSE)</f>
        <v>241.86</v>
      </c>
      <c r="AK13" s="11">
        <f>VLOOKUP($D13,'[1]Siniestros'!$B$5:$BB$32,35,FALSE)</f>
        <v>0</v>
      </c>
      <c r="AL13" s="11">
        <f>VLOOKUP($D13,'[1]Siniestros'!$B$5:$BB$32,36,FALSE)</f>
        <v>713463.52</v>
      </c>
      <c r="AM13" s="11">
        <f>VLOOKUP($D13,'[1]Siniestros'!$B$5:$BB$32,37,FALSE)</f>
        <v>1069.78</v>
      </c>
      <c r="AN13" s="11">
        <f>VLOOKUP($D13,'[1]Siniestros'!$B$5:$BB$32,38,FALSE)</f>
        <v>57.46</v>
      </c>
      <c r="AO13" s="11">
        <f>VLOOKUP($D13,'[1]Siniestros'!$B$5:$BB$32,39,FALSE)</f>
        <v>1012.32</v>
      </c>
      <c r="AP13" s="11">
        <f>VLOOKUP($D13,'[1]Siniestros'!$B$5:$BB$32,40,FALSE)</f>
        <v>0</v>
      </c>
      <c r="AQ13" s="11">
        <f>VLOOKUP($D13,'[1]Siniestros'!$B$5:$BB$32,41,FALSE)</f>
        <v>0</v>
      </c>
      <c r="AR13" s="11">
        <f>VLOOKUP($D13,'[1]Siniestros'!$B$5:$BB$32,42,FALSE)</f>
        <v>0</v>
      </c>
      <c r="AS13" s="11">
        <f>VLOOKUP($D13,'[1]Siniestros'!$B$5:$BB$32,43,FALSE)</f>
        <v>0</v>
      </c>
      <c r="AT13" s="11">
        <f>VLOOKUP($D13,'[1]Siniestros'!$B$5:$BB$32,44,FALSE)</f>
        <v>17355.940000000002</v>
      </c>
      <c r="AU13" s="11">
        <f>VLOOKUP($D13,'[1]Siniestros'!$B$5:$BB$32,45,FALSE)</f>
        <v>5763.160000000001</v>
      </c>
      <c r="AV13" s="11">
        <f>VLOOKUP($D13,'[1]Siniestros'!$B$5:$BB$32,46,FALSE)</f>
        <v>111.97</v>
      </c>
      <c r="AW13" s="11">
        <f>VLOOKUP($D13,'[1]Siniestros'!$B$5:$BB$32,47,FALSE)</f>
        <v>587.37</v>
      </c>
      <c r="AX13" s="11">
        <f>VLOOKUP($D13,'[1]Siniestros'!$B$5:$BB$32,48,FALSE)</f>
        <v>0</v>
      </c>
      <c r="AY13" s="11">
        <f>VLOOKUP($D13,'[1]Siniestros'!$B$5:$BB$32,49,FALSE)</f>
        <v>10893.44</v>
      </c>
      <c r="AZ13" s="11">
        <f>VLOOKUP($D13,'[1]Siniestros'!$B$5:$BB$32,50,FALSE)</f>
        <v>0</v>
      </c>
      <c r="BA13" s="11">
        <f>VLOOKUP($D13,'[1]Siniestros'!$B$5:$BB$32,51,FALSE)</f>
        <v>0</v>
      </c>
      <c r="BB13" s="11">
        <f>VLOOKUP($D13,'[1]Siniestros'!$B$5:$BB$32,52,FALSE)</f>
        <v>0</v>
      </c>
      <c r="BC13" s="11">
        <f>VLOOKUP($D13,'[1]Siniestros'!$B$5:$BB$32,53,FALSE)</f>
        <v>0</v>
      </c>
    </row>
    <row r="14" spans="1:55" ht="15" hidden="1">
      <c r="A14" s="11">
        <v>2023</v>
      </c>
      <c r="B14" s="11" t="s">
        <v>78</v>
      </c>
      <c r="C14" s="11" t="s">
        <v>50</v>
      </c>
      <c r="D14" s="14" t="s">
        <v>63</v>
      </c>
      <c r="E14" s="15">
        <v>1</v>
      </c>
      <c r="F14" s="11">
        <f>VLOOKUP($D14,'[1]Siniestros'!$B$5:$BB$32,2,FALSE)</f>
        <v>0</v>
      </c>
      <c r="G14" s="11">
        <f>VLOOKUP($D14,'[1]Siniestros'!$B$5:$BB$32,3,FALSE)</f>
        <v>0</v>
      </c>
      <c r="H14" s="11">
        <f>VLOOKUP($D14,'[1]Siniestros'!$B$5:$BB$32,4,FALSE)</f>
        <v>0</v>
      </c>
      <c r="I14" s="11">
        <f>VLOOKUP($D14,'[1]Siniestros'!$B$5:$BB$32,5,FALSE)</f>
        <v>0</v>
      </c>
      <c r="J14" s="11">
        <f>VLOOKUP($D14,'[1]Siniestros'!$B$5:$BB$32,6,FALSE)</f>
        <v>0</v>
      </c>
      <c r="K14" s="11">
        <f>VLOOKUP($D14,'[1]Siniestros'!$B$5:$BB$32,7,FALSE)</f>
        <v>0</v>
      </c>
      <c r="L14" s="11">
        <f>VLOOKUP($D14,'[1]Siniestros'!$B$5:$BB$32,8,FALSE)</f>
        <v>0</v>
      </c>
      <c r="M14" s="11">
        <f>VLOOKUP($D14,'[1]Siniestros'!$B$5:$BB$32,9,FALSE)</f>
        <v>0</v>
      </c>
      <c r="N14" s="11">
        <f>VLOOKUP($D14,'[1]Siniestros'!$B$5:$BB$32,10,FALSE)</f>
        <v>0</v>
      </c>
      <c r="O14" s="11">
        <f>VLOOKUP($D14,'[1]Siniestros'!$B$5:$BB$32,11,FALSE)</f>
        <v>0</v>
      </c>
      <c r="P14" s="11">
        <f>VLOOKUP($D14,'[1]Siniestros'!$B$5:$BB$32,12,FALSE)</f>
        <v>0</v>
      </c>
      <c r="Q14" s="11">
        <f>VLOOKUP($D14,'[1]Siniestros'!$B$5:$BB$32,13,FALSE)</f>
        <v>0</v>
      </c>
      <c r="R14" s="11">
        <f>VLOOKUP($D14,'[1]Siniestros'!$B$5:$BB$32,14,FALSE)</f>
        <v>0</v>
      </c>
      <c r="S14" s="11">
        <f>VLOOKUP($D14,'[1]Siniestros'!$B$5:$BB$32,17,FALSE)</f>
        <v>0</v>
      </c>
      <c r="T14" s="11">
        <f>VLOOKUP($D14,'[1]Siniestros'!$B$5:$BB$32,18,FALSE)</f>
        <v>0</v>
      </c>
      <c r="U14" s="11">
        <f>VLOOKUP($D14,'[1]Siniestros'!$B$5:$BB$32,19,FALSE)</f>
        <v>0</v>
      </c>
      <c r="V14" s="11">
        <f>VLOOKUP($D14,'[1]Siniestros'!$B$5:$BB$32,20,FALSE)</f>
        <v>0</v>
      </c>
      <c r="W14" s="11">
        <f>VLOOKUP($D14,'[1]Siniestros'!$B$5:$BB$32,21,FALSE)</f>
        <v>0</v>
      </c>
      <c r="X14" s="11">
        <f>VLOOKUP($D14,'[1]Siniestros'!$B$5:$BB$32,22,FALSE)</f>
        <v>0</v>
      </c>
      <c r="Y14" s="11">
        <f>VLOOKUP($D14,'[1]Siniestros'!$B$5:$BB$32,23,FALSE)</f>
        <v>0</v>
      </c>
      <c r="Z14" s="11">
        <f>VLOOKUP($D14,'[1]Siniestros'!$B$5:$BB$32,24,FALSE)</f>
        <v>0</v>
      </c>
      <c r="AA14" s="11">
        <f>VLOOKUP($D14,'[1]Siniestros'!$B$5:$BB$32,25,FALSE)</f>
        <v>0</v>
      </c>
      <c r="AB14" s="11">
        <f>VLOOKUP($D14,'[1]Siniestros'!$B$5:$BB$32,26,FALSE)</f>
        <v>0</v>
      </c>
      <c r="AC14" s="11">
        <f>VLOOKUP($D14,'[1]Siniestros'!$B$5:$BB$32,27,FALSE)</f>
        <v>0</v>
      </c>
      <c r="AD14" s="11">
        <f>VLOOKUP($D14,'[1]Siniestros'!$B$5:$BB$32,28,FALSE)</f>
        <v>0</v>
      </c>
      <c r="AE14" s="11">
        <f>VLOOKUP($D14,'[1]Siniestros'!$B$5:$BB$32,29,FALSE)</f>
        <v>0</v>
      </c>
      <c r="AF14" s="11">
        <f>VLOOKUP($D14,'[1]Siniestros'!$B$5:$BB$32,30,FALSE)</f>
        <v>0</v>
      </c>
      <c r="AG14" s="11">
        <f>VLOOKUP($D14,'[1]Siniestros'!$B$5:$BB$32,31,FALSE)</f>
        <v>0</v>
      </c>
      <c r="AH14" s="11">
        <f>VLOOKUP($D14,'[1]Siniestros'!$B$5:$BB$32,32,FALSE)</f>
        <v>0</v>
      </c>
      <c r="AI14" s="11">
        <f>VLOOKUP($D14,'[1]Siniestros'!$B$5:$BB$32,33,FALSE)</f>
        <v>0</v>
      </c>
      <c r="AJ14" s="11">
        <f>VLOOKUP($D14,'[1]Siniestros'!$B$5:$BB$32,34,FALSE)</f>
        <v>0</v>
      </c>
      <c r="AK14" s="11">
        <f>VLOOKUP($D14,'[1]Siniestros'!$B$5:$BB$32,35,FALSE)</f>
        <v>0</v>
      </c>
      <c r="AL14" s="11">
        <f>VLOOKUP($D14,'[1]Siniestros'!$B$5:$BB$32,36,FALSE)</f>
        <v>0</v>
      </c>
      <c r="AM14" s="11">
        <f>VLOOKUP($D14,'[1]Siniestros'!$B$5:$BB$32,37,FALSE)</f>
        <v>0</v>
      </c>
      <c r="AN14" s="11">
        <f>VLOOKUP($D14,'[1]Siniestros'!$B$5:$BB$32,38,FALSE)</f>
        <v>0</v>
      </c>
      <c r="AO14" s="11">
        <f>VLOOKUP($D14,'[1]Siniestros'!$B$5:$BB$32,39,FALSE)</f>
        <v>0</v>
      </c>
      <c r="AP14" s="11">
        <f>VLOOKUP($D14,'[1]Siniestros'!$B$5:$BB$32,40,FALSE)</f>
        <v>0</v>
      </c>
      <c r="AQ14" s="11">
        <f>VLOOKUP($D14,'[1]Siniestros'!$B$5:$BB$32,41,FALSE)</f>
        <v>0</v>
      </c>
      <c r="AR14" s="11">
        <f>VLOOKUP($D14,'[1]Siniestros'!$B$5:$BB$32,42,FALSE)</f>
        <v>0</v>
      </c>
      <c r="AS14" s="11">
        <f>VLOOKUP($D14,'[1]Siniestros'!$B$5:$BB$32,43,FALSE)</f>
        <v>0</v>
      </c>
      <c r="AT14" s="11">
        <f>VLOOKUP($D14,'[1]Siniestros'!$B$5:$BB$32,44,FALSE)</f>
        <v>0</v>
      </c>
      <c r="AU14" s="11">
        <f>VLOOKUP($D14,'[1]Siniestros'!$B$5:$BB$32,45,FALSE)</f>
        <v>0</v>
      </c>
      <c r="AV14" s="11">
        <f>VLOOKUP($D14,'[1]Siniestros'!$B$5:$BB$32,46,FALSE)</f>
        <v>0</v>
      </c>
      <c r="AW14" s="11">
        <f>VLOOKUP($D14,'[1]Siniestros'!$B$5:$BB$32,47,FALSE)</f>
        <v>0</v>
      </c>
      <c r="AX14" s="11">
        <f>VLOOKUP($D14,'[1]Siniestros'!$B$5:$BB$32,48,FALSE)</f>
        <v>0</v>
      </c>
      <c r="AY14" s="11">
        <f>VLOOKUP($D14,'[1]Siniestros'!$B$5:$BB$32,49,FALSE)</f>
        <v>0</v>
      </c>
      <c r="AZ14" s="11">
        <f>VLOOKUP($D14,'[1]Siniestros'!$B$5:$BB$32,50,FALSE)</f>
        <v>0</v>
      </c>
      <c r="BA14" s="11">
        <f>VLOOKUP($D14,'[1]Siniestros'!$B$5:$BB$32,51,FALSE)</f>
        <v>0</v>
      </c>
      <c r="BB14" s="11">
        <f>VLOOKUP($D14,'[1]Siniestros'!$B$5:$BB$32,52,FALSE)</f>
        <v>0</v>
      </c>
      <c r="BC14" s="11">
        <f>VLOOKUP($D14,'[1]Siniestros'!$B$5:$BB$32,53,FALSE)</f>
        <v>0</v>
      </c>
    </row>
    <row r="15" spans="1:55" ht="15">
      <c r="A15" s="11">
        <v>2023</v>
      </c>
      <c r="B15" s="11" t="s">
        <v>78</v>
      </c>
      <c r="C15" s="11" t="s">
        <v>50</v>
      </c>
      <c r="D15" s="14" t="s">
        <v>64</v>
      </c>
      <c r="E15" s="15">
        <v>1</v>
      </c>
      <c r="F15" s="11">
        <f>VLOOKUP($D15,'[1]Siniestros'!$B$5:$BB$32,2,FALSE)</f>
        <v>2436937.35</v>
      </c>
      <c r="G15" s="11">
        <f>VLOOKUP($D15,'[1]Siniestros'!$B$5:$BB$32,3,FALSE)</f>
        <v>326589.62</v>
      </c>
      <c r="H15" s="11">
        <f>VLOOKUP($D15,'[1]Siniestros'!$B$5:$BB$32,4,FALSE)</f>
        <v>0</v>
      </c>
      <c r="I15" s="11">
        <f>VLOOKUP($D15,'[1]Siniestros'!$B$5:$BB$32,5,FALSE)</f>
        <v>0</v>
      </c>
      <c r="J15" s="11">
        <f>VLOOKUP($D15,'[1]Siniestros'!$B$5:$BB$32,6,FALSE)</f>
        <v>0</v>
      </c>
      <c r="K15" s="11">
        <f>VLOOKUP($D15,'[1]Siniestros'!$B$5:$BB$32,7,FALSE)</f>
        <v>36795.47</v>
      </c>
      <c r="L15" s="11">
        <f>VLOOKUP($D15,'[1]Siniestros'!$B$5:$BB$32,8,FALSE)</f>
        <v>2050</v>
      </c>
      <c r="M15" s="11">
        <f>VLOOKUP($D15,'[1]Siniestros'!$B$5:$BB$32,9,FALSE)</f>
        <v>34745.47</v>
      </c>
      <c r="N15" s="11">
        <f>VLOOKUP($D15,'[1]Siniestros'!$B$5:$BB$32,10,FALSE)</f>
        <v>0</v>
      </c>
      <c r="O15" s="11">
        <f>VLOOKUP($D15,'[1]Siniestros'!$B$5:$BB$32,11,FALSE)</f>
        <v>0</v>
      </c>
      <c r="P15" s="11">
        <f>VLOOKUP($D15,'[1]Siniestros'!$B$5:$BB$32,12,FALSE)</f>
        <v>0</v>
      </c>
      <c r="Q15" s="11">
        <f>VLOOKUP($D15,'[1]Siniestros'!$B$5:$BB$32,13,FALSE)</f>
        <v>0</v>
      </c>
      <c r="R15" s="11">
        <f>VLOOKUP($D15,'[1]Siniestros'!$B$5:$BB$32,14,FALSE)</f>
        <v>289794.15</v>
      </c>
      <c r="S15" s="11">
        <f>VLOOKUP($D15,'[1]Siniestros'!$B$5:$BB$32,17,FALSE)</f>
        <v>2110347.73</v>
      </c>
      <c r="T15" s="11">
        <f>VLOOKUP($D15,'[1]Siniestros'!$B$5:$BB$32,18,FALSE)</f>
        <v>321755.35</v>
      </c>
      <c r="U15" s="11">
        <f>VLOOKUP($D15,'[1]Siniestros'!$B$5:$BB$32,19,FALSE)</f>
        <v>161090.56999999998</v>
      </c>
      <c r="V15" s="11">
        <f>VLOOKUP($D15,'[1]Siniestros'!$B$5:$BB$32,20,FALSE)</f>
        <v>159780.28</v>
      </c>
      <c r="W15" s="11">
        <f>VLOOKUP($D15,'[1]Siniestros'!$B$5:$BB$32,21,FALSE)</f>
        <v>884.5</v>
      </c>
      <c r="X15" s="11">
        <f>VLOOKUP($D15,'[1]Siniestros'!$B$5:$BB$32,22,FALSE)</f>
        <v>0</v>
      </c>
      <c r="Y15" s="11">
        <f>VLOOKUP($D15,'[1]Siniestros'!$B$5:$BB$32,23,FALSE)</f>
        <v>0</v>
      </c>
      <c r="Z15" s="11">
        <f>VLOOKUP($D15,'[1]Siniestros'!$B$5:$BB$32,24,FALSE)</f>
        <v>0</v>
      </c>
      <c r="AA15" s="11">
        <f>VLOOKUP($D15,'[1]Siniestros'!$B$5:$BB$32,25,FALSE)</f>
        <v>0</v>
      </c>
      <c r="AB15" s="11">
        <f>VLOOKUP($D15,'[1]Siniestros'!$B$5:$BB$32,26,FALSE)</f>
        <v>86204.66</v>
      </c>
      <c r="AC15" s="11">
        <f>VLOOKUP($D15,'[1]Siniestros'!$B$5:$BB$32,27,FALSE)</f>
        <v>26076.79</v>
      </c>
      <c r="AD15" s="11">
        <f>VLOOKUP($D15,'[1]Siniestros'!$B$5:$BB$32,28,FALSE)</f>
        <v>60127.87</v>
      </c>
      <c r="AE15" s="11">
        <f>VLOOKUP($D15,'[1]Siniestros'!$B$5:$BB$32,29,FALSE)</f>
        <v>13871.46</v>
      </c>
      <c r="AF15" s="11">
        <f>VLOOKUP($D15,'[1]Siniestros'!$B$5:$BB$32,30,FALSE)</f>
        <v>2349.8199999999997</v>
      </c>
      <c r="AG15" s="11">
        <f>VLOOKUP($D15,'[1]Siniestros'!$B$5:$BB$32,31,FALSE)</f>
        <v>11521.64</v>
      </c>
      <c r="AH15" s="11">
        <f>VLOOKUP($D15,'[1]Siniestros'!$B$5:$BB$32,32,FALSE)</f>
        <v>0</v>
      </c>
      <c r="AI15" s="11">
        <f>VLOOKUP($D15,'[1]Siniestros'!$B$5:$BB$32,33,FALSE)</f>
        <v>96277.16</v>
      </c>
      <c r="AJ15" s="11">
        <f>VLOOKUP($D15,'[1]Siniestros'!$B$5:$BB$32,34,FALSE)</f>
        <v>96277.16</v>
      </c>
      <c r="AK15" s="11">
        <f>VLOOKUP($D15,'[1]Siniestros'!$B$5:$BB$32,35,FALSE)</f>
        <v>0</v>
      </c>
      <c r="AL15" s="11">
        <f>VLOOKUP($D15,'[1]Siniestros'!$B$5:$BB$32,36,FALSE)</f>
        <v>1241750.47</v>
      </c>
      <c r="AM15" s="11">
        <f>VLOOKUP($D15,'[1]Siniestros'!$B$5:$BB$32,37,FALSE)</f>
        <v>28433.89</v>
      </c>
      <c r="AN15" s="11">
        <f>VLOOKUP($D15,'[1]Siniestros'!$B$5:$BB$32,38,FALSE)</f>
        <v>2245.91</v>
      </c>
      <c r="AO15" s="11">
        <f>VLOOKUP($D15,'[1]Siniestros'!$B$5:$BB$32,39,FALSE)</f>
        <v>19247.75</v>
      </c>
      <c r="AP15" s="11">
        <f>VLOOKUP($D15,'[1]Siniestros'!$B$5:$BB$32,40,FALSE)</f>
        <v>0</v>
      </c>
      <c r="AQ15" s="11">
        <f>VLOOKUP($D15,'[1]Siniestros'!$B$5:$BB$32,41,FALSE)</f>
        <v>6426.79</v>
      </c>
      <c r="AR15" s="11">
        <f>VLOOKUP($D15,'[1]Siniestros'!$B$5:$BB$32,42,FALSE)</f>
        <v>513.44</v>
      </c>
      <c r="AS15" s="11">
        <f>VLOOKUP($D15,'[1]Siniestros'!$B$5:$BB$32,43,FALSE)</f>
        <v>0</v>
      </c>
      <c r="AT15" s="11">
        <f>VLOOKUP($D15,'[1]Siniestros'!$B$5:$BB$32,44,FALSE)</f>
        <v>320554.74</v>
      </c>
      <c r="AU15" s="11">
        <f>VLOOKUP($D15,'[1]Siniestros'!$B$5:$BB$32,45,FALSE)</f>
        <v>244577.73</v>
      </c>
      <c r="AV15" s="11">
        <f>VLOOKUP($D15,'[1]Siniestros'!$B$5:$BB$32,46,FALSE)</f>
        <v>55792.6</v>
      </c>
      <c r="AW15" s="11">
        <f>VLOOKUP($D15,'[1]Siniestros'!$B$5:$BB$32,47,FALSE)</f>
        <v>0</v>
      </c>
      <c r="AX15" s="11">
        <f>VLOOKUP($D15,'[1]Siniestros'!$B$5:$BB$32,48,FALSE)</f>
        <v>0</v>
      </c>
      <c r="AY15" s="11">
        <f>VLOOKUP($D15,'[1]Siniestros'!$B$5:$BB$32,49,FALSE)</f>
        <v>20184.41</v>
      </c>
      <c r="AZ15" s="11">
        <f>VLOOKUP($D15,'[1]Siniestros'!$B$5:$BB$32,50,FALSE)</f>
        <v>0</v>
      </c>
      <c r="BA15" s="11">
        <f>VLOOKUP($D15,'[1]Siniestros'!$B$5:$BB$32,51,FALSE)</f>
        <v>1500</v>
      </c>
      <c r="BB15" s="11">
        <f>VLOOKUP($D15,'[1]Siniestros'!$B$5:$BB$32,52,FALSE)</f>
        <v>1500</v>
      </c>
      <c r="BC15" s="11">
        <f>VLOOKUP($D15,'[1]Siniestros'!$B$5:$BB$32,53,FALSE)</f>
        <v>0</v>
      </c>
    </row>
    <row r="16" spans="1:55" ht="15">
      <c r="A16" s="11">
        <v>2023</v>
      </c>
      <c r="B16" s="11" t="s">
        <v>78</v>
      </c>
      <c r="C16" s="11" t="s">
        <v>50</v>
      </c>
      <c r="D16" s="14" t="s">
        <v>65</v>
      </c>
      <c r="E16" s="15">
        <v>1</v>
      </c>
      <c r="F16" s="11">
        <f>VLOOKUP($D16,'[1]Siniestros'!$B$5:$BB$32,2,FALSE)</f>
        <v>24642698.880000003</v>
      </c>
      <c r="G16" s="11">
        <f>VLOOKUP($D16,'[1]Siniestros'!$B$5:$BB$32,3,FALSE)</f>
        <v>24642698.880000003</v>
      </c>
      <c r="H16" s="11">
        <f>VLOOKUP($D16,'[1]Siniestros'!$B$5:$BB$32,4,FALSE)</f>
        <v>2071553.16</v>
      </c>
      <c r="I16" s="11">
        <f>VLOOKUP($D16,'[1]Siniestros'!$B$5:$BB$32,5,FALSE)</f>
        <v>0</v>
      </c>
      <c r="J16" s="11">
        <f>VLOOKUP($D16,'[1]Siniestros'!$B$5:$BB$32,6,FALSE)</f>
        <v>2071553.16</v>
      </c>
      <c r="K16" s="11">
        <f>VLOOKUP($D16,'[1]Siniestros'!$B$5:$BB$32,7,FALSE)</f>
        <v>312676.23</v>
      </c>
      <c r="L16" s="11">
        <f>VLOOKUP($D16,'[1]Siniestros'!$B$5:$BB$32,8,FALSE)</f>
        <v>107523.42000000001</v>
      </c>
      <c r="M16" s="11">
        <f>VLOOKUP($D16,'[1]Siniestros'!$B$5:$BB$32,9,FALSE)</f>
        <v>205152.81</v>
      </c>
      <c r="N16" s="11">
        <f>VLOOKUP($D16,'[1]Siniestros'!$B$5:$BB$32,10,FALSE)</f>
        <v>0</v>
      </c>
      <c r="O16" s="11">
        <f>VLOOKUP($D16,'[1]Siniestros'!$B$5:$BB$32,11,FALSE)</f>
        <v>21247776.790000003</v>
      </c>
      <c r="P16" s="11">
        <f>VLOOKUP($D16,'[1]Siniestros'!$B$5:$BB$32,12,FALSE)</f>
        <v>4062386.0500000003</v>
      </c>
      <c r="Q16" s="11">
        <f>VLOOKUP($D16,'[1]Siniestros'!$B$5:$BB$32,13,FALSE)</f>
        <v>17185390.740000002</v>
      </c>
      <c r="R16" s="11">
        <f>VLOOKUP($D16,'[1]Siniestros'!$B$5:$BB$32,14,FALSE)</f>
        <v>1010692.7</v>
      </c>
      <c r="S16" s="11">
        <f>VLOOKUP($D16,'[1]Siniestros'!$B$5:$BB$32,17,FALSE)</f>
        <v>0</v>
      </c>
      <c r="T16" s="11">
        <f>VLOOKUP($D16,'[1]Siniestros'!$B$5:$BB$32,18,FALSE)</f>
        <v>0</v>
      </c>
      <c r="U16" s="11">
        <f>VLOOKUP($D16,'[1]Siniestros'!$B$5:$BB$32,19,FALSE)</f>
        <v>0</v>
      </c>
      <c r="V16" s="11">
        <f>VLOOKUP($D16,'[1]Siniestros'!$B$5:$BB$32,20,FALSE)</f>
        <v>0</v>
      </c>
      <c r="W16" s="11">
        <f>VLOOKUP($D16,'[1]Siniestros'!$B$5:$BB$32,21,FALSE)</f>
        <v>0</v>
      </c>
      <c r="X16" s="11">
        <f>VLOOKUP($D16,'[1]Siniestros'!$B$5:$BB$32,22,FALSE)</f>
        <v>0</v>
      </c>
      <c r="Y16" s="11">
        <f>VLOOKUP($D16,'[1]Siniestros'!$B$5:$BB$32,23,FALSE)</f>
        <v>0</v>
      </c>
      <c r="Z16" s="11">
        <f>VLOOKUP($D16,'[1]Siniestros'!$B$5:$BB$32,24,FALSE)</f>
        <v>0</v>
      </c>
      <c r="AA16" s="11">
        <f>VLOOKUP($D16,'[1]Siniestros'!$B$5:$BB$32,25,FALSE)</f>
        <v>0</v>
      </c>
      <c r="AB16" s="11">
        <f>VLOOKUP($D16,'[1]Siniestros'!$B$5:$BB$32,26,FALSE)</f>
        <v>0</v>
      </c>
      <c r="AC16" s="11">
        <f>VLOOKUP($D16,'[1]Siniestros'!$B$5:$BB$32,27,FALSE)</f>
        <v>0</v>
      </c>
      <c r="AD16" s="11">
        <f>VLOOKUP($D16,'[1]Siniestros'!$B$5:$BB$32,28,FALSE)</f>
        <v>0</v>
      </c>
      <c r="AE16" s="11">
        <f>VLOOKUP($D16,'[1]Siniestros'!$B$5:$BB$32,29,FALSE)</f>
        <v>0</v>
      </c>
      <c r="AF16" s="11">
        <f>VLOOKUP($D16,'[1]Siniestros'!$B$5:$BB$32,30,FALSE)</f>
        <v>0</v>
      </c>
      <c r="AG16" s="11">
        <f>VLOOKUP($D16,'[1]Siniestros'!$B$5:$BB$32,31,FALSE)</f>
        <v>0</v>
      </c>
      <c r="AH16" s="11">
        <f>VLOOKUP($D16,'[1]Siniestros'!$B$5:$BB$32,32,FALSE)</f>
        <v>0</v>
      </c>
      <c r="AI16" s="11">
        <f>VLOOKUP($D16,'[1]Siniestros'!$B$5:$BB$32,33,FALSE)</f>
        <v>0</v>
      </c>
      <c r="AJ16" s="11">
        <f>VLOOKUP($D16,'[1]Siniestros'!$B$5:$BB$32,34,FALSE)</f>
        <v>0</v>
      </c>
      <c r="AK16" s="11">
        <f>VLOOKUP($D16,'[1]Siniestros'!$B$5:$BB$32,35,FALSE)</f>
        <v>0</v>
      </c>
      <c r="AL16" s="11">
        <f>VLOOKUP($D16,'[1]Siniestros'!$B$5:$BB$32,36,FALSE)</f>
        <v>0</v>
      </c>
      <c r="AM16" s="11">
        <f>VLOOKUP($D16,'[1]Siniestros'!$B$5:$BB$32,37,FALSE)</f>
        <v>0</v>
      </c>
      <c r="AN16" s="11">
        <f>VLOOKUP($D16,'[1]Siniestros'!$B$5:$BB$32,38,FALSE)</f>
        <v>0</v>
      </c>
      <c r="AO16" s="11">
        <f>VLOOKUP($D16,'[1]Siniestros'!$B$5:$BB$32,39,FALSE)</f>
        <v>0</v>
      </c>
      <c r="AP16" s="11">
        <f>VLOOKUP($D16,'[1]Siniestros'!$B$5:$BB$32,40,FALSE)</f>
        <v>0</v>
      </c>
      <c r="AQ16" s="11">
        <f>VLOOKUP($D16,'[1]Siniestros'!$B$5:$BB$32,41,FALSE)</f>
        <v>0</v>
      </c>
      <c r="AR16" s="11">
        <f>VLOOKUP($D16,'[1]Siniestros'!$B$5:$BB$32,42,FALSE)</f>
        <v>0</v>
      </c>
      <c r="AS16" s="11">
        <f>VLOOKUP($D16,'[1]Siniestros'!$B$5:$BB$32,43,FALSE)</f>
        <v>0</v>
      </c>
      <c r="AT16" s="11">
        <f>VLOOKUP($D16,'[1]Siniestros'!$B$5:$BB$32,44,FALSE)</f>
        <v>0</v>
      </c>
      <c r="AU16" s="11">
        <f>VLOOKUP($D16,'[1]Siniestros'!$B$5:$BB$32,45,FALSE)</f>
        <v>0</v>
      </c>
      <c r="AV16" s="11">
        <f>VLOOKUP($D16,'[1]Siniestros'!$B$5:$BB$32,46,FALSE)</f>
        <v>0</v>
      </c>
      <c r="AW16" s="11">
        <f>VLOOKUP($D16,'[1]Siniestros'!$B$5:$BB$32,47,FALSE)</f>
        <v>0</v>
      </c>
      <c r="AX16" s="11">
        <f>VLOOKUP($D16,'[1]Siniestros'!$B$5:$BB$32,48,FALSE)</f>
        <v>0</v>
      </c>
      <c r="AY16" s="11">
        <f>VLOOKUP($D16,'[1]Siniestros'!$B$5:$BB$32,49,FALSE)</f>
        <v>0</v>
      </c>
      <c r="AZ16" s="11">
        <f>VLOOKUP($D16,'[1]Siniestros'!$B$5:$BB$32,50,FALSE)</f>
        <v>0</v>
      </c>
      <c r="BA16" s="11">
        <f>VLOOKUP($D16,'[1]Siniestros'!$B$5:$BB$32,51,FALSE)</f>
        <v>0</v>
      </c>
      <c r="BB16" s="11">
        <f>VLOOKUP($D16,'[1]Siniestros'!$B$5:$BB$32,52,FALSE)</f>
        <v>0</v>
      </c>
      <c r="BC16" s="11">
        <f>VLOOKUP($D16,'[1]Siniestros'!$B$5:$BB$32,53,FALSE)</f>
        <v>0</v>
      </c>
    </row>
    <row r="17" spans="1:55" ht="15">
      <c r="A17" s="11">
        <v>2023</v>
      </c>
      <c r="B17" s="11" t="s">
        <v>78</v>
      </c>
      <c r="C17" s="11" t="s">
        <v>50</v>
      </c>
      <c r="D17" s="14" t="s">
        <v>66</v>
      </c>
      <c r="E17" s="15">
        <v>1</v>
      </c>
      <c r="F17" s="11">
        <f>VLOOKUP($D17,'[1]Siniestros'!$B$5:$BB$32,2,FALSE)</f>
        <v>724107.88</v>
      </c>
      <c r="G17" s="11">
        <f>VLOOKUP($D17,'[1]Siniestros'!$B$5:$BB$32,3,FALSE)</f>
        <v>724107.88</v>
      </c>
      <c r="H17" s="11">
        <f>VLOOKUP($D17,'[1]Siniestros'!$B$5:$BB$32,4,FALSE)</f>
        <v>0</v>
      </c>
      <c r="I17" s="11">
        <f>VLOOKUP($D17,'[1]Siniestros'!$B$5:$BB$32,5,FALSE)</f>
        <v>0</v>
      </c>
      <c r="J17" s="11">
        <f>VLOOKUP($D17,'[1]Siniestros'!$B$5:$BB$32,6,FALSE)</f>
        <v>0</v>
      </c>
      <c r="K17" s="11">
        <f>VLOOKUP($D17,'[1]Siniestros'!$B$5:$BB$32,7,FALSE)</f>
        <v>13475.600000000002</v>
      </c>
      <c r="L17" s="11">
        <f>VLOOKUP($D17,'[1]Siniestros'!$B$5:$BB$32,8,FALSE)</f>
        <v>0</v>
      </c>
      <c r="M17" s="11">
        <f>VLOOKUP($D17,'[1]Siniestros'!$B$5:$BB$32,9,FALSE)</f>
        <v>13475.600000000002</v>
      </c>
      <c r="N17" s="11">
        <f>VLOOKUP($D17,'[1]Siniestros'!$B$5:$BB$32,10,FALSE)</f>
        <v>0</v>
      </c>
      <c r="O17" s="11">
        <f>VLOOKUP($D17,'[1]Siniestros'!$B$5:$BB$32,11,FALSE)</f>
        <v>708677.6</v>
      </c>
      <c r="P17" s="11">
        <f>VLOOKUP($D17,'[1]Siniestros'!$B$5:$BB$32,12,FALSE)</f>
        <v>489328.47000000003</v>
      </c>
      <c r="Q17" s="11">
        <f>VLOOKUP($D17,'[1]Siniestros'!$B$5:$BB$32,13,FALSE)</f>
        <v>219349.13</v>
      </c>
      <c r="R17" s="11">
        <f>VLOOKUP($D17,'[1]Siniestros'!$B$5:$BB$32,14,FALSE)</f>
        <v>1954.68</v>
      </c>
      <c r="S17" s="11">
        <f>VLOOKUP($D17,'[1]Siniestros'!$B$5:$BB$32,17,FALSE)</f>
        <v>0</v>
      </c>
      <c r="T17" s="11">
        <f>VLOOKUP($D17,'[1]Siniestros'!$B$5:$BB$32,18,FALSE)</f>
        <v>0</v>
      </c>
      <c r="U17" s="11">
        <f>VLOOKUP($D17,'[1]Siniestros'!$B$5:$BB$32,19,FALSE)</f>
        <v>0</v>
      </c>
      <c r="V17" s="11">
        <f>VLOOKUP($D17,'[1]Siniestros'!$B$5:$BB$32,20,FALSE)</f>
        <v>0</v>
      </c>
      <c r="W17" s="11">
        <f>VLOOKUP($D17,'[1]Siniestros'!$B$5:$BB$32,21,FALSE)</f>
        <v>0</v>
      </c>
      <c r="X17" s="11">
        <f>VLOOKUP($D17,'[1]Siniestros'!$B$5:$BB$32,22,FALSE)</f>
        <v>0</v>
      </c>
      <c r="Y17" s="11">
        <f>VLOOKUP($D17,'[1]Siniestros'!$B$5:$BB$32,23,FALSE)</f>
        <v>0</v>
      </c>
      <c r="Z17" s="11">
        <f>VLOOKUP($D17,'[1]Siniestros'!$B$5:$BB$32,24,FALSE)</f>
        <v>0</v>
      </c>
      <c r="AA17" s="11">
        <f>VLOOKUP($D17,'[1]Siniestros'!$B$5:$BB$32,25,FALSE)</f>
        <v>0</v>
      </c>
      <c r="AB17" s="11">
        <f>VLOOKUP($D17,'[1]Siniestros'!$B$5:$BB$32,26,FALSE)</f>
        <v>0</v>
      </c>
      <c r="AC17" s="11">
        <f>VLOOKUP($D17,'[1]Siniestros'!$B$5:$BB$32,27,FALSE)</f>
        <v>0</v>
      </c>
      <c r="AD17" s="11">
        <f>VLOOKUP($D17,'[1]Siniestros'!$B$5:$BB$32,28,FALSE)</f>
        <v>0</v>
      </c>
      <c r="AE17" s="11">
        <f>VLOOKUP($D17,'[1]Siniestros'!$B$5:$BB$32,29,FALSE)</f>
        <v>0</v>
      </c>
      <c r="AF17" s="11">
        <f>VLOOKUP($D17,'[1]Siniestros'!$B$5:$BB$32,30,FALSE)</f>
        <v>0</v>
      </c>
      <c r="AG17" s="11">
        <f>VLOOKUP($D17,'[1]Siniestros'!$B$5:$BB$32,31,FALSE)</f>
        <v>0</v>
      </c>
      <c r="AH17" s="11">
        <f>VLOOKUP($D17,'[1]Siniestros'!$B$5:$BB$32,32,FALSE)</f>
        <v>0</v>
      </c>
      <c r="AI17" s="11">
        <f>VLOOKUP($D17,'[1]Siniestros'!$B$5:$BB$32,33,FALSE)</f>
        <v>0</v>
      </c>
      <c r="AJ17" s="11">
        <f>VLOOKUP($D17,'[1]Siniestros'!$B$5:$BB$32,34,FALSE)</f>
        <v>0</v>
      </c>
      <c r="AK17" s="11">
        <f>VLOOKUP($D17,'[1]Siniestros'!$B$5:$BB$32,35,FALSE)</f>
        <v>0</v>
      </c>
      <c r="AL17" s="11">
        <f>VLOOKUP($D17,'[1]Siniestros'!$B$5:$BB$32,36,FALSE)</f>
        <v>0</v>
      </c>
      <c r="AM17" s="11">
        <f>VLOOKUP($D17,'[1]Siniestros'!$B$5:$BB$32,37,FALSE)</f>
        <v>0</v>
      </c>
      <c r="AN17" s="11">
        <f>VLOOKUP($D17,'[1]Siniestros'!$B$5:$BB$32,38,FALSE)</f>
        <v>0</v>
      </c>
      <c r="AO17" s="11">
        <f>VLOOKUP($D17,'[1]Siniestros'!$B$5:$BB$32,39,FALSE)</f>
        <v>0</v>
      </c>
      <c r="AP17" s="11">
        <f>VLOOKUP($D17,'[1]Siniestros'!$B$5:$BB$32,40,FALSE)</f>
        <v>0</v>
      </c>
      <c r="AQ17" s="11">
        <f>VLOOKUP($D17,'[1]Siniestros'!$B$5:$BB$32,41,FALSE)</f>
        <v>0</v>
      </c>
      <c r="AR17" s="11">
        <f>VLOOKUP($D17,'[1]Siniestros'!$B$5:$BB$32,42,FALSE)</f>
        <v>0</v>
      </c>
      <c r="AS17" s="11">
        <f>VLOOKUP($D17,'[1]Siniestros'!$B$5:$BB$32,43,FALSE)</f>
        <v>0</v>
      </c>
      <c r="AT17" s="11">
        <f>VLOOKUP($D17,'[1]Siniestros'!$B$5:$BB$32,44,FALSE)</f>
        <v>0</v>
      </c>
      <c r="AU17" s="11">
        <f>VLOOKUP($D17,'[1]Siniestros'!$B$5:$BB$32,45,FALSE)</f>
        <v>0</v>
      </c>
      <c r="AV17" s="11">
        <f>VLOOKUP($D17,'[1]Siniestros'!$B$5:$BB$32,46,FALSE)</f>
        <v>0</v>
      </c>
      <c r="AW17" s="11">
        <f>VLOOKUP($D17,'[1]Siniestros'!$B$5:$BB$32,47,FALSE)</f>
        <v>0</v>
      </c>
      <c r="AX17" s="11">
        <f>VLOOKUP($D17,'[1]Siniestros'!$B$5:$BB$32,48,FALSE)</f>
        <v>0</v>
      </c>
      <c r="AY17" s="11">
        <f>VLOOKUP($D17,'[1]Siniestros'!$B$5:$BB$32,49,FALSE)</f>
        <v>0</v>
      </c>
      <c r="AZ17" s="11">
        <f>VLOOKUP($D17,'[1]Siniestros'!$B$5:$BB$32,50,FALSE)</f>
        <v>0</v>
      </c>
      <c r="BA17" s="11">
        <f>VLOOKUP($D17,'[1]Siniestros'!$B$5:$BB$32,51,FALSE)</f>
        <v>0</v>
      </c>
      <c r="BB17" s="11">
        <f>VLOOKUP($D17,'[1]Siniestros'!$B$5:$BB$32,52,FALSE)</f>
        <v>0</v>
      </c>
      <c r="BC17" s="11">
        <f>VLOOKUP($D17,'[1]Siniestros'!$B$5:$BB$32,53,FALSE)</f>
        <v>0</v>
      </c>
    </row>
    <row r="18" spans="1:55" ht="15">
      <c r="A18" s="11">
        <v>2023</v>
      </c>
      <c r="B18" s="11" t="s">
        <v>78</v>
      </c>
      <c r="C18" s="11" t="s">
        <v>50</v>
      </c>
      <c r="D18" s="14" t="s">
        <v>67</v>
      </c>
      <c r="E18" s="15">
        <v>1</v>
      </c>
      <c r="F18" s="11">
        <f>VLOOKUP($D18,'[1]Siniestros'!$B$5:$BB$32,2,FALSE)</f>
        <v>7678182.76</v>
      </c>
      <c r="G18" s="11">
        <f>VLOOKUP($D18,'[1]Siniestros'!$B$5:$BB$32,3,FALSE)</f>
        <v>1193237.48</v>
      </c>
      <c r="H18" s="11">
        <f>VLOOKUP($D18,'[1]Siniestros'!$B$5:$BB$32,4,FALSE)</f>
        <v>0</v>
      </c>
      <c r="I18" s="11">
        <f>VLOOKUP($D18,'[1]Siniestros'!$B$5:$BB$32,5,FALSE)</f>
        <v>0</v>
      </c>
      <c r="J18" s="11">
        <f>VLOOKUP($D18,'[1]Siniestros'!$B$5:$BB$32,6,FALSE)</f>
        <v>0</v>
      </c>
      <c r="K18" s="11">
        <f>VLOOKUP($D18,'[1]Siniestros'!$B$5:$BB$32,7,FALSE)</f>
        <v>194408.47</v>
      </c>
      <c r="L18" s="11">
        <f>VLOOKUP($D18,'[1]Siniestros'!$B$5:$BB$32,8,FALSE)</f>
        <v>194408.47</v>
      </c>
      <c r="M18" s="11">
        <f>VLOOKUP($D18,'[1]Siniestros'!$B$5:$BB$32,9,FALSE)</f>
        <v>0</v>
      </c>
      <c r="N18" s="11">
        <f>VLOOKUP($D18,'[1]Siniestros'!$B$5:$BB$32,10,FALSE)</f>
        <v>0</v>
      </c>
      <c r="O18" s="11">
        <f>VLOOKUP($D18,'[1]Siniestros'!$B$5:$BB$32,11,FALSE)</f>
        <v>0</v>
      </c>
      <c r="P18" s="11">
        <f>VLOOKUP($D18,'[1]Siniestros'!$B$5:$BB$32,12,FALSE)</f>
        <v>0</v>
      </c>
      <c r="Q18" s="11">
        <f>VLOOKUP($D18,'[1]Siniestros'!$B$5:$BB$32,13,FALSE)</f>
        <v>0</v>
      </c>
      <c r="R18" s="11">
        <f>VLOOKUP($D18,'[1]Siniestros'!$B$5:$BB$32,14,FALSE)</f>
        <v>998829.01</v>
      </c>
      <c r="S18" s="11">
        <f>VLOOKUP($D18,'[1]Siniestros'!$B$5:$BB$32,17,FALSE)</f>
        <v>6484945.28</v>
      </c>
      <c r="T18" s="11">
        <f>VLOOKUP($D18,'[1]Siniestros'!$B$5:$BB$32,18,FALSE)</f>
        <v>685.63</v>
      </c>
      <c r="U18" s="11">
        <f>VLOOKUP($D18,'[1]Siniestros'!$B$5:$BB$32,19,FALSE)</f>
        <v>685.63</v>
      </c>
      <c r="V18" s="11">
        <f>VLOOKUP($D18,'[1]Siniestros'!$B$5:$BB$32,20,FALSE)</f>
        <v>0</v>
      </c>
      <c r="W18" s="11">
        <f>VLOOKUP($D18,'[1]Siniestros'!$B$5:$BB$32,21,FALSE)</f>
        <v>0</v>
      </c>
      <c r="X18" s="11">
        <f>VLOOKUP($D18,'[1]Siniestros'!$B$5:$BB$32,22,FALSE)</f>
        <v>0</v>
      </c>
      <c r="Y18" s="11">
        <f>VLOOKUP($D18,'[1]Siniestros'!$B$5:$BB$32,23,FALSE)</f>
        <v>0</v>
      </c>
      <c r="Z18" s="11">
        <f>VLOOKUP($D18,'[1]Siniestros'!$B$5:$BB$32,24,FALSE)</f>
        <v>0</v>
      </c>
      <c r="AA18" s="11">
        <f>VLOOKUP($D18,'[1]Siniestros'!$B$5:$BB$32,25,FALSE)</f>
        <v>0</v>
      </c>
      <c r="AB18" s="11">
        <f>VLOOKUP($D18,'[1]Siniestros'!$B$5:$BB$32,26,FALSE)</f>
        <v>0</v>
      </c>
      <c r="AC18" s="11">
        <f>VLOOKUP($D18,'[1]Siniestros'!$B$5:$BB$32,27,FALSE)</f>
        <v>0</v>
      </c>
      <c r="AD18" s="11">
        <f>VLOOKUP($D18,'[1]Siniestros'!$B$5:$BB$32,28,FALSE)</f>
        <v>0</v>
      </c>
      <c r="AE18" s="11">
        <f>VLOOKUP($D18,'[1]Siniestros'!$B$5:$BB$32,29,FALSE)</f>
        <v>8686.55</v>
      </c>
      <c r="AF18" s="11">
        <f>VLOOKUP($D18,'[1]Siniestros'!$B$5:$BB$32,30,FALSE)</f>
        <v>0</v>
      </c>
      <c r="AG18" s="11">
        <f>VLOOKUP($D18,'[1]Siniestros'!$B$5:$BB$32,31,FALSE)</f>
        <v>8686.55</v>
      </c>
      <c r="AH18" s="11">
        <f>VLOOKUP($D18,'[1]Siniestros'!$B$5:$BB$32,32,FALSE)</f>
        <v>0</v>
      </c>
      <c r="AI18" s="11">
        <f>VLOOKUP($D18,'[1]Siniestros'!$B$5:$BB$32,33,FALSE)</f>
        <v>0</v>
      </c>
      <c r="AJ18" s="11">
        <f>VLOOKUP($D18,'[1]Siniestros'!$B$5:$BB$32,34,FALSE)</f>
        <v>0</v>
      </c>
      <c r="AK18" s="11">
        <f>VLOOKUP($D18,'[1]Siniestros'!$B$5:$BB$32,35,FALSE)</f>
        <v>0</v>
      </c>
      <c r="AL18" s="11">
        <f>VLOOKUP($D18,'[1]Siniestros'!$B$5:$BB$32,36,FALSE)</f>
        <v>6471444.640000001</v>
      </c>
      <c r="AM18" s="11">
        <f>VLOOKUP($D18,'[1]Siniestros'!$B$5:$BB$32,37,FALSE)</f>
        <v>5900.95</v>
      </c>
      <c r="AN18" s="11">
        <f>VLOOKUP($D18,'[1]Siniestros'!$B$5:$BB$32,38,FALSE)</f>
        <v>0</v>
      </c>
      <c r="AO18" s="11">
        <f>VLOOKUP($D18,'[1]Siniestros'!$B$5:$BB$32,39,FALSE)</f>
        <v>5900.95</v>
      </c>
      <c r="AP18" s="11">
        <f>VLOOKUP($D18,'[1]Siniestros'!$B$5:$BB$32,40,FALSE)</f>
        <v>0</v>
      </c>
      <c r="AQ18" s="11">
        <f>VLOOKUP($D18,'[1]Siniestros'!$B$5:$BB$32,41,FALSE)</f>
        <v>0</v>
      </c>
      <c r="AR18" s="11">
        <f>VLOOKUP($D18,'[1]Siniestros'!$B$5:$BB$32,42,FALSE)</f>
        <v>0</v>
      </c>
      <c r="AS18" s="11">
        <f>VLOOKUP($D18,'[1]Siniestros'!$B$5:$BB$32,43,FALSE)</f>
        <v>0</v>
      </c>
      <c r="AT18" s="11">
        <f>VLOOKUP($D18,'[1]Siniestros'!$B$5:$BB$32,44,FALSE)</f>
        <v>-1772.4900000000011</v>
      </c>
      <c r="AU18" s="11">
        <f>VLOOKUP($D18,'[1]Siniestros'!$B$5:$BB$32,45,FALSE)</f>
        <v>-86.47</v>
      </c>
      <c r="AV18" s="11">
        <f>VLOOKUP($D18,'[1]Siniestros'!$B$5:$BB$32,46,FALSE)</f>
        <v>-1686.020000000001</v>
      </c>
      <c r="AW18" s="11">
        <f>VLOOKUP($D18,'[1]Siniestros'!$B$5:$BB$32,47,FALSE)</f>
        <v>0</v>
      </c>
      <c r="AX18" s="11">
        <f>VLOOKUP($D18,'[1]Siniestros'!$B$5:$BB$32,48,FALSE)</f>
        <v>0</v>
      </c>
      <c r="AY18" s="11">
        <f>VLOOKUP($D18,'[1]Siniestros'!$B$5:$BB$32,49,FALSE)</f>
        <v>0</v>
      </c>
      <c r="AZ18" s="11">
        <f>VLOOKUP($D18,'[1]Siniestros'!$B$5:$BB$32,50,FALSE)</f>
        <v>0</v>
      </c>
      <c r="BA18" s="11">
        <f>VLOOKUP($D18,'[1]Siniestros'!$B$5:$BB$32,51,FALSE)</f>
        <v>0</v>
      </c>
      <c r="BB18" s="11">
        <f>VLOOKUP($D18,'[1]Siniestros'!$B$5:$BB$32,52,FALSE)</f>
        <v>0</v>
      </c>
      <c r="BC18" s="11">
        <f>VLOOKUP($D18,'[1]Siniestros'!$B$5:$BB$32,53,FALSE)</f>
        <v>0</v>
      </c>
    </row>
    <row r="19" spans="1:55" ht="15">
      <c r="A19" s="11">
        <v>2023</v>
      </c>
      <c r="B19" s="11" t="s">
        <v>78</v>
      </c>
      <c r="C19" s="11" t="s">
        <v>50</v>
      </c>
      <c r="D19" s="14" t="s">
        <v>68</v>
      </c>
      <c r="E19" s="15">
        <v>1</v>
      </c>
      <c r="F19" s="11">
        <f>VLOOKUP($D19,'[1]Siniestros'!$B$5:$BB$32,2,FALSE)</f>
        <v>30666205.559999995</v>
      </c>
      <c r="G19" s="11">
        <f>VLOOKUP($D19,'[1]Siniestros'!$B$5:$BB$32,3,FALSE)</f>
        <v>6638260.470000001</v>
      </c>
      <c r="H19" s="11">
        <f>VLOOKUP($D19,'[1]Siniestros'!$B$5:$BB$32,4,FALSE)</f>
        <v>2232962.95</v>
      </c>
      <c r="I19" s="11">
        <f>VLOOKUP($D19,'[1]Siniestros'!$B$5:$BB$32,5,FALSE)</f>
        <v>153571.36</v>
      </c>
      <c r="J19" s="11">
        <f>VLOOKUP($D19,'[1]Siniestros'!$B$5:$BB$32,6,FALSE)</f>
        <v>2079391.5899999999</v>
      </c>
      <c r="K19" s="11">
        <f>VLOOKUP($D19,'[1]Siniestros'!$B$5:$BB$32,7,FALSE)</f>
        <v>307789.42</v>
      </c>
      <c r="L19" s="11">
        <f>VLOOKUP($D19,'[1]Siniestros'!$B$5:$BB$32,8,FALSE)</f>
        <v>303106.68</v>
      </c>
      <c r="M19" s="11">
        <f>VLOOKUP($D19,'[1]Siniestros'!$B$5:$BB$32,9,FALSE)</f>
        <v>4682.74</v>
      </c>
      <c r="N19" s="11">
        <f>VLOOKUP($D19,'[1]Siniestros'!$B$5:$BB$32,10,FALSE)</f>
        <v>0</v>
      </c>
      <c r="O19" s="11">
        <f>VLOOKUP($D19,'[1]Siniestros'!$B$5:$BB$32,11,FALSE)</f>
        <v>47787.16</v>
      </c>
      <c r="P19" s="11">
        <f>VLOOKUP($D19,'[1]Siniestros'!$B$5:$BB$32,12,FALSE)</f>
        <v>47787.16</v>
      </c>
      <c r="Q19" s="11">
        <f>VLOOKUP($D19,'[1]Siniestros'!$B$5:$BB$32,13,FALSE)</f>
        <v>0</v>
      </c>
      <c r="R19" s="11">
        <f>VLOOKUP($D19,'[1]Siniestros'!$B$5:$BB$32,14,FALSE)</f>
        <v>4049720.9400000004</v>
      </c>
      <c r="S19" s="11">
        <f>VLOOKUP($D19,'[1]Siniestros'!$B$5:$BB$32,17,FALSE)</f>
        <v>24027945.089999996</v>
      </c>
      <c r="T19" s="11">
        <f>VLOOKUP($D19,'[1]Siniestros'!$B$5:$BB$32,18,FALSE)</f>
        <v>1281643.95</v>
      </c>
      <c r="U19" s="11">
        <f>VLOOKUP($D19,'[1]Siniestros'!$B$5:$BB$32,19,FALSE)</f>
        <v>951768.72</v>
      </c>
      <c r="V19" s="11">
        <f>VLOOKUP($D19,'[1]Siniestros'!$B$5:$BB$32,20,FALSE)</f>
        <v>329875.23</v>
      </c>
      <c r="W19" s="11">
        <f>VLOOKUP($D19,'[1]Siniestros'!$B$5:$BB$32,21,FALSE)</f>
        <v>0</v>
      </c>
      <c r="X19" s="11">
        <f>VLOOKUP($D19,'[1]Siniestros'!$B$5:$BB$32,22,FALSE)</f>
        <v>0</v>
      </c>
      <c r="Y19" s="11">
        <f>VLOOKUP($D19,'[1]Siniestros'!$B$5:$BB$32,23,FALSE)</f>
        <v>0</v>
      </c>
      <c r="Z19" s="11">
        <f>VLOOKUP($D19,'[1]Siniestros'!$B$5:$BB$32,24,FALSE)</f>
        <v>0</v>
      </c>
      <c r="AA19" s="11">
        <f>VLOOKUP($D19,'[1]Siniestros'!$B$5:$BB$32,25,FALSE)</f>
        <v>0</v>
      </c>
      <c r="AB19" s="11">
        <f>VLOOKUP($D19,'[1]Siniestros'!$B$5:$BB$32,26,FALSE)</f>
        <v>0</v>
      </c>
      <c r="AC19" s="11">
        <f>VLOOKUP($D19,'[1]Siniestros'!$B$5:$BB$32,27,FALSE)</f>
        <v>0</v>
      </c>
      <c r="AD19" s="11">
        <f>VLOOKUP($D19,'[1]Siniestros'!$B$5:$BB$32,28,FALSE)</f>
        <v>0</v>
      </c>
      <c r="AE19" s="11">
        <f>VLOOKUP($D19,'[1]Siniestros'!$B$5:$BB$32,29,FALSE)</f>
        <v>76770.87000000001</v>
      </c>
      <c r="AF19" s="11">
        <f>VLOOKUP($D19,'[1]Siniestros'!$B$5:$BB$32,30,FALSE)</f>
        <v>21122.469999999998</v>
      </c>
      <c r="AG19" s="11">
        <f>VLOOKUP($D19,'[1]Siniestros'!$B$5:$BB$32,31,FALSE)</f>
        <v>55648.399999999994</v>
      </c>
      <c r="AH19" s="11">
        <f>VLOOKUP($D19,'[1]Siniestros'!$B$5:$BB$32,32,FALSE)</f>
        <v>0</v>
      </c>
      <c r="AI19" s="11">
        <f>VLOOKUP($D19,'[1]Siniestros'!$B$5:$BB$32,33,FALSE)</f>
        <v>0</v>
      </c>
      <c r="AJ19" s="11">
        <f>VLOOKUP($D19,'[1]Siniestros'!$B$5:$BB$32,34,FALSE)</f>
        <v>0</v>
      </c>
      <c r="AK19" s="11">
        <f>VLOOKUP($D19,'[1]Siniestros'!$B$5:$BB$32,35,FALSE)</f>
        <v>0</v>
      </c>
      <c r="AL19" s="11">
        <f>VLOOKUP($D19,'[1]Siniestros'!$B$5:$BB$32,36,FALSE)</f>
        <v>12871556.58</v>
      </c>
      <c r="AM19" s="11">
        <f>VLOOKUP($D19,'[1]Siniestros'!$B$5:$BB$32,37,FALSE)</f>
        <v>323817.37000000005</v>
      </c>
      <c r="AN19" s="11">
        <f>VLOOKUP($D19,'[1]Siniestros'!$B$5:$BB$32,38,FALSE)</f>
        <v>69383.39</v>
      </c>
      <c r="AO19" s="11">
        <f>VLOOKUP($D19,'[1]Siniestros'!$B$5:$BB$32,39,FALSE)</f>
        <v>28289.65</v>
      </c>
      <c r="AP19" s="11">
        <f>VLOOKUP($D19,'[1]Siniestros'!$B$5:$BB$32,40,FALSE)</f>
        <v>0</v>
      </c>
      <c r="AQ19" s="11">
        <f>VLOOKUP($D19,'[1]Siniestros'!$B$5:$BB$32,41,FALSE)</f>
        <v>19604.640000000003</v>
      </c>
      <c r="AR19" s="11">
        <f>VLOOKUP($D19,'[1]Siniestros'!$B$5:$BB$32,42,FALSE)</f>
        <v>206539.69</v>
      </c>
      <c r="AS19" s="11">
        <f>VLOOKUP($D19,'[1]Siniestros'!$B$5:$BB$32,43,FALSE)</f>
        <v>0</v>
      </c>
      <c r="AT19" s="11">
        <f>VLOOKUP($D19,'[1]Siniestros'!$B$5:$BB$32,44,FALSE)</f>
        <v>544420.9500000001</v>
      </c>
      <c r="AU19" s="11">
        <f>VLOOKUP($D19,'[1]Siniestros'!$B$5:$BB$32,45,FALSE)</f>
        <v>458908.47000000003</v>
      </c>
      <c r="AV19" s="11">
        <f>VLOOKUP($D19,'[1]Siniestros'!$B$5:$BB$32,46,FALSE)</f>
        <v>12884.6</v>
      </c>
      <c r="AW19" s="11">
        <f>VLOOKUP($D19,'[1]Siniestros'!$B$5:$BB$32,47,FALSE)</f>
        <v>0</v>
      </c>
      <c r="AX19" s="11">
        <f>VLOOKUP($D19,'[1]Siniestros'!$B$5:$BB$32,48,FALSE)</f>
        <v>0</v>
      </c>
      <c r="AY19" s="11">
        <f>VLOOKUP($D19,'[1]Siniestros'!$B$5:$BB$32,49,FALSE)</f>
        <v>72627.88</v>
      </c>
      <c r="AZ19" s="11">
        <f>VLOOKUP($D19,'[1]Siniestros'!$B$5:$BB$32,50,FALSE)</f>
        <v>0</v>
      </c>
      <c r="BA19" s="11">
        <f>VLOOKUP($D19,'[1]Siniestros'!$B$5:$BB$32,51,FALSE)</f>
        <v>8929735.37</v>
      </c>
      <c r="BB19" s="11">
        <f>VLOOKUP($D19,'[1]Siniestros'!$B$5:$BB$32,52,FALSE)</f>
        <v>0</v>
      </c>
      <c r="BC19" s="11">
        <f>VLOOKUP($D19,'[1]Siniestros'!$B$5:$BB$32,53,FALSE)</f>
        <v>8929735.37</v>
      </c>
    </row>
    <row r="20" spans="1:55" ht="15">
      <c r="A20" s="11">
        <v>2023</v>
      </c>
      <c r="B20" s="11" t="s">
        <v>78</v>
      </c>
      <c r="C20" s="11" t="s">
        <v>50</v>
      </c>
      <c r="D20" s="14" t="s">
        <v>69</v>
      </c>
      <c r="E20" s="15">
        <v>1</v>
      </c>
      <c r="F20" s="11">
        <f>VLOOKUP($D20,'[1]Siniestros'!$B$5:$BB$32,2,FALSE)</f>
        <v>2358412.6999999997</v>
      </c>
      <c r="G20" s="11">
        <f>VLOOKUP($D20,'[1]Siniestros'!$B$5:$BB$32,3,FALSE)</f>
        <v>2358412.6999999997</v>
      </c>
      <c r="H20" s="11">
        <f>VLOOKUP($D20,'[1]Siniestros'!$B$5:$BB$32,4,FALSE)</f>
        <v>0</v>
      </c>
      <c r="I20" s="11">
        <f>VLOOKUP($D20,'[1]Siniestros'!$B$5:$BB$32,5,FALSE)</f>
        <v>0</v>
      </c>
      <c r="J20" s="11">
        <f>VLOOKUP($D20,'[1]Siniestros'!$B$5:$BB$32,6,FALSE)</f>
        <v>0</v>
      </c>
      <c r="K20" s="11">
        <f>VLOOKUP($D20,'[1]Siniestros'!$B$5:$BB$32,7,FALSE)</f>
        <v>40755.26</v>
      </c>
      <c r="L20" s="11">
        <f>VLOOKUP($D20,'[1]Siniestros'!$B$5:$BB$32,8,FALSE)</f>
        <v>0</v>
      </c>
      <c r="M20" s="11">
        <f>VLOOKUP($D20,'[1]Siniestros'!$B$5:$BB$32,9,FALSE)</f>
        <v>40755.26</v>
      </c>
      <c r="N20" s="11">
        <f>VLOOKUP($D20,'[1]Siniestros'!$B$5:$BB$32,10,FALSE)</f>
        <v>0</v>
      </c>
      <c r="O20" s="11">
        <f>VLOOKUP($D20,'[1]Siniestros'!$B$5:$BB$32,11,FALSE)</f>
        <v>2308463.73</v>
      </c>
      <c r="P20" s="11">
        <f>VLOOKUP($D20,'[1]Siniestros'!$B$5:$BB$32,12,FALSE)</f>
        <v>1802551.3900000001</v>
      </c>
      <c r="Q20" s="11">
        <f>VLOOKUP($D20,'[1]Siniestros'!$B$5:$BB$32,13,FALSE)</f>
        <v>505912.34</v>
      </c>
      <c r="R20" s="11">
        <f>VLOOKUP($D20,'[1]Siniestros'!$B$5:$BB$32,14,FALSE)</f>
        <v>9193.71</v>
      </c>
      <c r="S20" s="11">
        <f>VLOOKUP($D20,'[1]Siniestros'!$B$5:$BB$32,17,FALSE)</f>
        <v>0</v>
      </c>
      <c r="T20" s="11">
        <f>VLOOKUP($D20,'[1]Siniestros'!$B$5:$BB$32,18,FALSE)</f>
        <v>0</v>
      </c>
      <c r="U20" s="11">
        <f>VLOOKUP($D20,'[1]Siniestros'!$B$5:$BB$32,19,FALSE)</f>
        <v>0</v>
      </c>
      <c r="V20" s="11">
        <f>VLOOKUP($D20,'[1]Siniestros'!$B$5:$BB$32,20,FALSE)</f>
        <v>0</v>
      </c>
      <c r="W20" s="11">
        <f>VLOOKUP($D20,'[1]Siniestros'!$B$5:$BB$32,21,FALSE)</f>
        <v>0</v>
      </c>
      <c r="X20" s="11">
        <f>VLOOKUP($D20,'[1]Siniestros'!$B$5:$BB$32,22,FALSE)</f>
        <v>0</v>
      </c>
      <c r="Y20" s="11">
        <f>VLOOKUP($D20,'[1]Siniestros'!$B$5:$BB$32,23,FALSE)</f>
        <v>0</v>
      </c>
      <c r="Z20" s="11">
        <f>VLOOKUP($D20,'[1]Siniestros'!$B$5:$BB$32,24,FALSE)</f>
        <v>0</v>
      </c>
      <c r="AA20" s="11">
        <f>VLOOKUP($D20,'[1]Siniestros'!$B$5:$BB$32,25,FALSE)</f>
        <v>0</v>
      </c>
      <c r="AB20" s="11">
        <f>VLOOKUP($D20,'[1]Siniestros'!$B$5:$BB$32,26,FALSE)</f>
        <v>0</v>
      </c>
      <c r="AC20" s="11">
        <f>VLOOKUP($D20,'[1]Siniestros'!$B$5:$BB$32,27,FALSE)</f>
        <v>0</v>
      </c>
      <c r="AD20" s="11">
        <f>VLOOKUP($D20,'[1]Siniestros'!$B$5:$BB$32,28,FALSE)</f>
        <v>0</v>
      </c>
      <c r="AE20" s="11">
        <f>VLOOKUP($D20,'[1]Siniestros'!$B$5:$BB$32,29,FALSE)</f>
        <v>0</v>
      </c>
      <c r="AF20" s="11">
        <f>VLOOKUP($D20,'[1]Siniestros'!$B$5:$BB$32,30,FALSE)</f>
        <v>0</v>
      </c>
      <c r="AG20" s="11">
        <f>VLOOKUP($D20,'[1]Siniestros'!$B$5:$BB$32,31,FALSE)</f>
        <v>0</v>
      </c>
      <c r="AH20" s="11">
        <f>VLOOKUP($D20,'[1]Siniestros'!$B$5:$BB$32,32,FALSE)</f>
        <v>0</v>
      </c>
      <c r="AI20" s="11">
        <f>VLOOKUP($D20,'[1]Siniestros'!$B$5:$BB$32,33,FALSE)</f>
        <v>0</v>
      </c>
      <c r="AJ20" s="11">
        <f>VLOOKUP($D20,'[1]Siniestros'!$B$5:$BB$32,34,FALSE)</f>
        <v>0</v>
      </c>
      <c r="AK20" s="11">
        <f>VLOOKUP($D20,'[1]Siniestros'!$B$5:$BB$32,35,FALSE)</f>
        <v>0</v>
      </c>
      <c r="AL20" s="11">
        <f>VLOOKUP($D20,'[1]Siniestros'!$B$5:$BB$32,36,FALSE)</f>
        <v>0</v>
      </c>
      <c r="AM20" s="11">
        <f>VLOOKUP($D20,'[1]Siniestros'!$B$5:$BB$32,37,FALSE)</f>
        <v>0</v>
      </c>
      <c r="AN20" s="11">
        <f>VLOOKUP($D20,'[1]Siniestros'!$B$5:$BB$32,38,FALSE)</f>
        <v>0</v>
      </c>
      <c r="AO20" s="11">
        <f>VLOOKUP($D20,'[1]Siniestros'!$B$5:$BB$32,39,FALSE)</f>
        <v>0</v>
      </c>
      <c r="AP20" s="11">
        <f>VLOOKUP($D20,'[1]Siniestros'!$B$5:$BB$32,40,FALSE)</f>
        <v>0</v>
      </c>
      <c r="AQ20" s="11">
        <f>VLOOKUP($D20,'[1]Siniestros'!$B$5:$BB$32,41,FALSE)</f>
        <v>0</v>
      </c>
      <c r="AR20" s="11">
        <f>VLOOKUP($D20,'[1]Siniestros'!$B$5:$BB$32,42,FALSE)</f>
        <v>0</v>
      </c>
      <c r="AS20" s="11">
        <f>VLOOKUP($D20,'[1]Siniestros'!$B$5:$BB$32,43,FALSE)</f>
        <v>0</v>
      </c>
      <c r="AT20" s="11">
        <f>VLOOKUP($D20,'[1]Siniestros'!$B$5:$BB$32,44,FALSE)</f>
        <v>0</v>
      </c>
      <c r="AU20" s="11">
        <f>VLOOKUP($D20,'[1]Siniestros'!$B$5:$BB$32,45,FALSE)</f>
        <v>0</v>
      </c>
      <c r="AV20" s="11">
        <f>VLOOKUP($D20,'[1]Siniestros'!$B$5:$BB$32,46,FALSE)</f>
        <v>0</v>
      </c>
      <c r="AW20" s="11">
        <f>VLOOKUP($D20,'[1]Siniestros'!$B$5:$BB$32,47,FALSE)</f>
        <v>0</v>
      </c>
      <c r="AX20" s="11">
        <f>VLOOKUP($D20,'[1]Siniestros'!$B$5:$BB$32,48,FALSE)</f>
        <v>0</v>
      </c>
      <c r="AY20" s="11">
        <f>VLOOKUP($D20,'[1]Siniestros'!$B$5:$BB$32,49,FALSE)</f>
        <v>0</v>
      </c>
      <c r="AZ20" s="11">
        <f>VLOOKUP($D20,'[1]Siniestros'!$B$5:$BB$32,50,FALSE)</f>
        <v>0</v>
      </c>
      <c r="BA20" s="11">
        <f>VLOOKUP($D20,'[1]Siniestros'!$B$5:$BB$32,51,FALSE)</f>
        <v>0</v>
      </c>
      <c r="BB20" s="11">
        <f>VLOOKUP($D20,'[1]Siniestros'!$B$5:$BB$32,52,FALSE)</f>
        <v>0</v>
      </c>
      <c r="BC20" s="11">
        <f>VLOOKUP($D20,'[1]Siniestros'!$B$5:$BB$32,53,FALSE)</f>
        <v>0</v>
      </c>
    </row>
    <row r="21" spans="1:55" ht="15">
      <c r="A21" s="11">
        <v>2023</v>
      </c>
      <c r="B21" s="11" t="s">
        <v>78</v>
      </c>
      <c r="C21" s="11" t="s">
        <v>50</v>
      </c>
      <c r="D21" s="14" t="s">
        <v>70</v>
      </c>
      <c r="E21" s="15">
        <v>1</v>
      </c>
      <c r="F21" s="11">
        <f>VLOOKUP($D21,'[1]Siniestros'!$B$5:$BB$32,2,FALSE)</f>
        <v>10147981.71</v>
      </c>
      <c r="G21" s="11">
        <f>VLOOKUP($D21,'[1]Siniestros'!$B$5:$BB$32,3,FALSE)</f>
        <v>10147981.71</v>
      </c>
      <c r="H21" s="11">
        <f>VLOOKUP($D21,'[1]Siniestros'!$B$5:$BB$32,4,FALSE)</f>
        <v>40000</v>
      </c>
      <c r="I21" s="11">
        <f>VLOOKUP($D21,'[1]Siniestros'!$B$5:$BB$32,5,FALSE)</f>
        <v>0</v>
      </c>
      <c r="J21" s="11">
        <f>VLOOKUP($D21,'[1]Siniestros'!$B$5:$BB$32,6,FALSE)</f>
        <v>40000</v>
      </c>
      <c r="K21" s="11">
        <f>VLOOKUP($D21,'[1]Siniestros'!$B$5:$BB$32,7,FALSE)</f>
        <v>1135.32</v>
      </c>
      <c r="L21" s="11">
        <f>VLOOKUP($D21,'[1]Siniestros'!$B$5:$BB$32,8,FALSE)</f>
        <v>0</v>
      </c>
      <c r="M21" s="11">
        <f>VLOOKUP($D21,'[1]Siniestros'!$B$5:$BB$32,9,FALSE)</f>
        <v>1135.32</v>
      </c>
      <c r="N21" s="11">
        <f>VLOOKUP($D21,'[1]Siniestros'!$B$5:$BB$32,10,FALSE)</f>
        <v>0</v>
      </c>
      <c r="O21" s="11">
        <f>VLOOKUP($D21,'[1]Siniestros'!$B$5:$BB$32,11,FALSE)</f>
        <v>10090085.98</v>
      </c>
      <c r="P21" s="11">
        <f>VLOOKUP($D21,'[1]Siniestros'!$B$5:$BB$32,12,FALSE)</f>
        <v>7340827.36</v>
      </c>
      <c r="Q21" s="11">
        <f>VLOOKUP($D21,'[1]Siniestros'!$B$5:$BB$32,13,FALSE)</f>
        <v>2749258.62</v>
      </c>
      <c r="R21" s="11">
        <f>VLOOKUP($D21,'[1]Siniestros'!$B$5:$BB$32,14,FALSE)</f>
        <v>16760.41</v>
      </c>
      <c r="S21" s="11">
        <f>VLOOKUP($D21,'[1]Siniestros'!$B$5:$BB$32,17,FALSE)</f>
        <v>0</v>
      </c>
      <c r="T21" s="11">
        <f>VLOOKUP($D21,'[1]Siniestros'!$B$5:$BB$32,18,FALSE)</f>
        <v>0</v>
      </c>
      <c r="U21" s="11">
        <f>VLOOKUP($D21,'[1]Siniestros'!$B$5:$BB$32,19,FALSE)</f>
        <v>0</v>
      </c>
      <c r="V21" s="11">
        <f>VLOOKUP($D21,'[1]Siniestros'!$B$5:$BB$32,20,FALSE)</f>
        <v>0</v>
      </c>
      <c r="W21" s="11">
        <f>VLOOKUP($D21,'[1]Siniestros'!$B$5:$BB$32,21,FALSE)</f>
        <v>0</v>
      </c>
      <c r="X21" s="11">
        <f>VLOOKUP($D21,'[1]Siniestros'!$B$5:$BB$32,22,FALSE)</f>
        <v>0</v>
      </c>
      <c r="Y21" s="11">
        <f>VLOOKUP($D21,'[1]Siniestros'!$B$5:$BB$32,23,FALSE)</f>
        <v>0</v>
      </c>
      <c r="Z21" s="11">
        <f>VLOOKUP($D21,'[1]Siniestros'!$B$5:$BB$32,24,FALSE)</f>
        <v>0</v>
      </c>
      <c r="AA21" s="11">
        <f>VLOOKUP($D21,'[1]Siniestros'!$B$5:$BB$32,25,FALSE)</f>
        <v>0</v>
      </c>
      <c r="AB21" s="11">
        <f>VLOOKUP($D21,'[1]Siniestros'!$B$5:$BB$32,26,FALSE)</f>
        <v>0</v>
      </c>
      <c r="AC21" s="11">
        <f>VLOOKUP($D21,'[1]Siniestros'!$B$5:$BB$32,27,FALSE)</f>
        <v>0</v>
      </c>
      <c r="AD21" s="11">
        <f>VLOOKUP($D21,'[1]Siniestros'!$B$5:$BB$32,28,FALSE)</f>
        <v>0</v>
      </c>
      <c r="AE21" s="11">
        <f>VLOOKUP($D21,'[1]Siniestros'!$B$5:$BB$32,29,FALSE)</f>
        <v>0</v>
      </c>
      <c r="AF21" s="11">
        <f>VLOOKUP($D21,'[1]Siniestros'!$B$5:$BB$32,30,FALSE)</f>
        <v>0</v>
      </c>
      <c r="AG21" s="11">
        <f>VLOOKUP($D21,'[1]Siniestros'!$B$5:$BB$32,31,FALSE)</f>
        <v>0</v>
      </c>
      <c r="AH21" s="11">
        <f>VLOOKUP($D21,'[1]Siniestros'!$B$5:$BB$32,32,FALSE)</f>
        <v>0</v>
      </c>
      <c r="AI21" s="11">
        <f>VLOOKUP($D21,'[1]Siniestros'!$B$5:$BB$32,33,FALSE)</f>
        <v>0</v>
      </c>
      <c r="AJ21" s="11">
        <f>VLOOKUP($D21,'[1]Siniestros'!$B$5:$BB$32,34,FALSE)</f>
        <v>0</v>
      </c>
      <c r="AK21" s="11">
        <f>VLOOKUP($D21,'[1]Siniestros'!$B$5:$BB$32,35,FALSE)</f>
        <v>0</v>
      </c>
      <c r="AL21" s="11">
        <f>VLOOKUP($D21,'[1]Siniestros'!$B$5:$BB$32,36,FALSE)</f>
        <v>0</v>
      </c>
      <c r="AM21" s="11">
        <f>VLOOKUP($D21,'[1]Siniestros'!$B$5:$BB$32,37,FALSE)</f>
        <v>0</v>
      </c>
      <c r="AN21" s="11">
        <f>VLOOKUP($D21,'[1]Siniestros'!$B$5:$BB$32,38,FALSE)</f>
        <v>0</v>
      </c>
      <c r="AO21" s="11">
        <f>VLOOKUP($D21,'[1]Siniestros'!$B$5:$BB$32,39,FALSE)</f>
        <v>0</v>
      </c>
      <c r="AP21" s="11">
        <f>VLOOKUP($D21,'[1]Siniestros'!$B$5:$BB$32,40,FALSE)</f>
        <v>0</v>
      </c>
      <c r="AQ21" s="11">
        <f>VLOOKUP($D21,'[1]Siniestros'!$B$5:$BB$32,41,FALSE)</f>
        <v>0</v>
      </c>
      <c r="AR21" s="11">
        <f>VLOOKUP($D21,'[1]Siniestros'!$B$5:$BB$32,42,FALSE)</f>
        <v>0</v>
      </c>
      <c r="AS21" s="11">
        <f>VLOOKUP($D21,'[1]Siniestros'!$B$5:$BB$32,43,FALSE)</f>
        <v>0</v>
      </c>
      <c r="AT21" s="11">
        <f>VLOOKUP($D21,'[1]Siniestros'!$B$5:$BB$32,44,FALSE)</f>
        <v>0</v>
      </c>
      <c r="AU21" s="11">
        <f>VLOOKUP($D21,'[1]Siniestros'!$B$5:$BB$32,45,FALSE)</f>
        <v>0</v>
      </c>
      <c r="AV21" s="11">
        <f>VLOOKUP($D21,'[1]Siniestros'!$B$5:$BB$32,46,FALSE)</f>
        <v>0</v>
      </c>
      <c r="AW21" s="11">
        <f>VLOOKUP($D21,'[1]Siniestros'!$B$5:$BB$32,47,FALSE)</f>
        <v>0</v>
      </c>
      <c r="AX21" s="11">
        <f>VLOOKUP($D21,'[1]Siniestros'!$B$5:$BB$32,48,FALSE)</f>
        <v>0</v>
      </c>
      <c r="AY21" s="11">
        <f>VLOOKUP($D21,'[1]Siniestros'!$B$5:$BB$32,49,FALSE)</f>
        <v>0</v>
      </c>
      <c r="AZ21" s="11">
        <f>VLOOKUP($D21,'[1]Siniestros'!$B$5:$BB$32,50,FALSE)</f>
        <v>0</v>
      </c>
      <c r="BA21" s="11">
        <f>VLOOKUP($D21,'[1]Siniestros'!$B$5:$BB$32,51,FALSE)</f>
        <v>0</v>
      </c>
      <c r="BB21" s="11">
        <f>VLOOKUP($D21,'[1]Siniestros'!$B$5:$BB$32,52,FALSE)</f>
        <v>0</v>
      </c>
      <c r="BC21" s="11">
        <f>VLOOKUP($D21,'[1]Siniestros'!$B$5:$BB$32,53,FALSE)</f>
        <v>0</v>
      </c>
    </row>
    <row r="22" spans="1:55" ht="15">
      <c r="A22" s="11">
        <v>2023</v>
      </c>
      <c r="B22" s="11" t="s">
        <v>78</v>
      </c>
      <c r="C22" s="11" t="s">
        <v>50</v>
      </c>
      <c r="D22" s="14" t="s">
        <v>71</v>
      </c>
      <c r="E22" s="15">
        <v>0</v>
      </c>
      <c r="F22" s="11">
        <f>VLOOKUP($D22,'[1]Siniestros'!$B$5:$BB$32,2,FALSE)</f>
        <v>2194671.85</v>
      </c>
      <c r="G22" s="11">
        <f>VLOOKUP($D22,'[1]Siniestros'!$B$5:$BB$32,3,FALSE)</f>
        <v>2194671.85</v>
      </c>
      <c r="H22" s="11">
        <f>VLOOKUP($D22,'[1]Siniestros'!$B$5:$BB$32,4,FALSE)</f>
        <v>0</v>
      </c>
      <c r="I22" s="11">
        <f>VLOOKUP($D22,'[1]Siniestros'!$B$5:$BB$32,5,FALSE)</f>
        <v>0</v>
      </c>
      <c r="J22" s="11">
        <f>VLOOKUP($D22,'[1]Siniestros'!$B$5:$BB$32,6,FALSE)</f>
        <v>0</v>
      </c>
      <c r="K22" s="11">
        <f>VLOOKUP($D22,'[1]Siniestros'!$B$5:$BB$32,7,FALSE)</f>
        <v>0</v>
      </c>
      <c r="L22" s="11">
        <f>VLOOKUP($D22,'[1]Siniestros'!$B$5:$BB$32,8,FALSE)</f>
        <v>0</v>
      </c>
      <c r="M22" s="11">
        <f>VLOOKUP($D22,'[1]Siniestros'!$B$5:$BB$32,9,FALSE)</f>
        <v>0</v>
      </c>
      <c r="N22" s="11">
        <f>VLOOKUP($D22,'[1]Siniestros'!$B$5:$BB$32,10,FALSE)</f>
        <v>0</v>
      </c>
      <c r="O22" s="11">
        <f>VLOOKUP($D22,'[1]Siniestros'!$B$5:$BB$32,11,FALSE)</f>
        <v>2194671.85</v>
      </c>
      <c r="P22" s="11">
        <f>VLOOKUP($D22,'[1]Siniestros'!$B$5:$BB$32,12,FALSE)</f>
        <v>1710375.27</v>
      </c>
      <c r="Q22" s="11">
        <f>VLOOKUP($D22,'[1]Siniestros'!$B$5:$BB$32,13,FALSE)</f>
        <v>484296.57999999996</v>
      </c>
      <c r="R22" s="11">
        <f>VLOOKUP($D22,'[1]Siniestros'!$B$5:$BB$32,14,FALSE)</f>
        <v>0</v>
      </c>
      <c r="S22" s="11">
        <f>VLOOKUP($D22,'[1]Siniestros'!$B$5:$BB$32,17,FALSE)</f>
        <v>0</v>
      </c>
      <c r="T22" s="11">
        <f>VLOOKUP($D22,'[1]Siniestros'!$B$5:$BB$32,18,FALSE)</f>
        <v>0</v>
      </c>
      <c r="U22" s="11">
        <f>VLOOKUP($D22,'[1]Siniestros'!$B$5:$BB$32,19,FALSE)</f>
        <v>0</v>
      </c>
      <c r="V22" s="11">
        <f>VLOOKUP($D22,'[1]Siniestros'!$B$5:$BB$32,20,FALSE)</f>
        <v>0</v>
      </c>
      <c r="W22" s="11">
        <f>VLOOKUP($D22,'[1]Siniestros'!$B$5:$BB$32,21,FALSE)</f>
        <v>0</v>
      </c>
      <c r="X22" s="11">
        <f>VLOOKUP($D22,'[1]Siniestros'!$B$5:$BB$32,22,FALSE)</f>
        <v>0</v>
      </c>
      <c r="Y22" s="11">
        <f>VLOOKUP($D22,'[1]Siniestros'!$B$5:$BB$32,23,FALSE)</f>
        <v>0</v>
      </c>
      <c r="Z22" s="11">
        <f>VLOOKUP($D22,'[1]Siniestros'!$B$5:$BB$32,24,FALSE)</f>
        <v>0</v>
      </c>
      <c r="AA22" s="11">
        <f>VLOOKUP($D22,'[1]Siniestros'!$B$5:$BB$32,25,FALSE)</f>
        <v>0</v>
      </c>
      <c r="AB22" s="11">
        <f>VLOOKUP($D22,'[1]Siniestros'!$B$5:$BB$32,26,FALSE)</f>
        <v>0</v>
      </c>
      <c r="AC22" s="11">
        <f>VLOOKUP($D22,'[1]Siniestros'!$B$5:$BB$32,27,FALSE)</f>
        <v>0</v>
      </c>
      <c r="AD22" s="11">
        <f>VLOOKUP($D22,'[1]Siniestros'!$B$5:$BB$32,28,FALSE)</f>
        <v>0</v>
      </c>
      <c r="AE22" s="11">
        <f>VLOOKUP($D22,'[1]Siniestros'!$B$5:$BB$32,29,FALSE)</f>
        <v>0</v>
      </c>
      <c r="AF22" s="11">
        <f>VLOOKUP($D22,'[1]Siniestros'!$B$5:$BB$32,30,FALSE)</f>
        <v>0</v>
      </c>
      <c r="AG22" s="11">
        <f>VLOOKUP($D22,'[1]Siniestros'!$B$5:$BB$32,31,FALSE)</f>
        <v>0</v>
      </c>
      <c r="AH22" s="11">
        <f>VLOOKUP($D22,'[1]Siniestros'!$B$5:$BB$32,32,FALSE)</f>
        <v>0</v>
      </c>
      <c r="AI22" s="11">
        <f>VLOOKUP($D22,'[1]Siniestros'!$B$5:$BB$32,33,FALSE)</f>
        <v>0</v>
      </c>
      <c r="AJ22" s="11">
        <f>VLOOKUP($D22,'[1]Siniestros'!$B$5:$BB$32,34,FALSE)</f>
        <v>0</v>
      </c>
      <c r="AK22" s="11">
        <f>VLOOKUP($D22,'[1]Siniestros'!$B$5:$BB$32,35,FALSE)</f>
        <v>0</v>
      </c>
      <c r="AL22" s="11">
        <f>VLOOKUP($D22,'[1]Siniestros'!$B$5:$BB$32,36,FALSE)</f>
        <v>0</v>
      </c>
      <c r="AM22" s="11">
        <f>VLOOKUP($D22,'[1]Siniestros'!$B$5:$BB$32,37,FALSE)</f>
        <v>0</v>
      </c>
      <c r="AN22" s="11">
        <f>VLOOKUP($D22,'[1]Siniestros'!$B$5:$BB$32,38,FALSE)</f>
        <v>0</v>
      </c>
      <c r="AO22" s="11">
        <f>VLOOKUP($D22,'[1]Siniestros'!$B$5:$BB$32,39,FALSE)</f>
        <v>0</v>
      </c>
      <c r="AP22" s="11">
        <f>VLOOKUP($D22,'[1]Siniestros'!$B$5:$BB$32,40,FALSE)</f>
        <v>0</v>
      </c>
      <c r="AQ22" s="11">
        <f>VLOOKUP($D22,'[1]Siniestros'!$B$5:$BB$32,41,FALSE)</f>
        <v>0</v>
      </c>
      <c r="AR22" s="11">
        <f>VLOOKUP($D22,'[1]Siniestros'!$B$5:$BB$32,42,FALSE)</f>
        <v>0</v>
      </c>
      <c r="AS22" s="11">
        <f>VLOOKUP($D22,'[1]Siniestros'!$B$5:$BB$32,43,FALSE)</f>
        <v>0</v>
      </c>
      <c r="AT22" s="11">
        <f>VLOOKUP($D22,'[1]Siniestros'!$B$5:$BB$32,44,FALSE)</f>
        <v>0</v>
      </c>
      <c r="AU22" s="11">
        <f>VLOOKUP($D22,'[1]Siniestros'!$B$5:$BB$32,45,FALSE)</f>
        <v>0</v>
      </c>
      <c r="AV22" s="11">
        <f>VLOOKUP($D22,'[1]Siniestros'!$B$5:$BB$32,46,FALSE)</f>
        <v>0</v>
      </c>
      <c r="AW22" s="11">
        <f>VLOOKUP($D22,'[1]Siniestros'!$B$5:$BB$32,47,FALSE)</f>
        <v>0</v>
      </c>
      <c r="AX22" s="11">
        <f>VLOOKUP($D22,'[1]Siniestros'!$B$5:$BB$32,48,FALSE)</f>
        <v>0</v>
      </c>
      <c r="AY22" s="11">
        <f>VLOOKUP($D22,'[1]Siniestros'!$B$5:$BB$32,49,FALSE)</f>
        <v>0</v>
      </c>
      <c r="AZ22" s="11">
        <f>VLOOKUP($D22,'[1]Siniestros'!$B$5:$BB$32,50,FALSE)</f>
        <v>0</v>
      </c>
      <c r="BA22" s="11">
        <f>VLOOKUP($D22,'[1]Siniestros'!$B$5:$BB$32,51,FALSE)</f>
        <v>0</v>
      </c>
      <c r="BB22" s="11">
        <f>VLOOKUP($D22,'[1]Siniestros'!$B$5:$BB$32,52,FALSE)</f>
        <v>0</v>
      </c>
      <c r="BC22" s="11">
        <f>VLOOKUP($D22,'[1]Siniestros'!$B$5:$BB$32,53,FALSE)</f>
        <v>0</v>
      </c>
    </row>
    <row r="23" spans="1:55" ht="15">
      <c r="A23" s="11">
        <v>2023</v>
      </c>
      <c r="B23" s="11" t="s">
        <v>78</v>
      </c>
      <c r="C23" s="11" t="s">
        <v>50</v>
      </c>
      <c r="D23" s="16" t="s">
        <v>77</v>
      </c>
      <c r="E23" s="15">
        <v>0</v>
      </c>
      <c r="F23" s="11">
        <f>VLOOKUP($D23,'[1]Siniestros'!$B$5:$BB$32,2,FALSE)</f>
        <v>60824.45</v>
      </c>
      <c r="G23" s="11">
        <f>VLOOKUP($D23,'[1]Siniestros'!$B$5:$BB$32,3,FALSE)</f>
        <v>48214.75</v>
      </c>
      <c r="H23" s="11">
        <f>VLOOKUP($D23,'[1]Siniestros'!$B$5:$BB$32,4,FALSE)</f>
        <v>0</v>
      </c>
      <c r="I23" s="11">
        <f>VLOOKUP($D23,'[1]Siniestros'!$B$5:$BB$32,5,FALSE)</f>
        <v>0</v>
      </c>
      <c r="J23" s="11">
        <f>VLOOKUP($D23,'[1]Siniestros'!$B$5:$BB$32,6,FALSE)</f>
        <v>0</v>
      </c>
      <c r="K23" s="11">
        <f>VLOOKUP($D23,'[1]Siniestros'!$B$5:$BB$32,7,FALSE)</f>
        <v>0</v>
      </c>
      <c r="L23" s="11">
        <f>VLOOKUP($D23,'[1]Siniestros'!$B$5:$BB$32,8,FALSE)</f>
        <v>0</v>
      </c>
      <c r="M23" s="11">
        <f>VLOOKUP($D23,'[1]Siniestros'!$B$5:$BB$32,9,FALSE)</f>
        <v>0</v>
      </c>
      <c r="N23" s="11">
        <f>VLOOKUP($D23,'[1]Siniestros'!$B$5:$BB$32,10,FALSE)</f>
        <v>0</v>
      </c>
      <c r="O23" s="11">
        <f>VLOOKUP($D23,'[1]Siniestros'!$B$5:$BB$32,11,FALSE)</f>
        <v>0</v>
      </c>
      <c r="P23" s="11">
        <f>VLOOKUP($D23,'[1]Siniestros'!$B$5:$BB$32,12,FALSE)</f>
        <v>0</v>
      </c>
      <c r="Q23" s="11">
        <f>VLOOKUP($D23,'[1]Siniestros'!$B$5:$BB$32,13,FALSE)</f>
        <v>0</v>
      </c>
      <c r="R23" s="11">
        <f>VLOOKUP($D23,'[1]Siniestros'!$B$5:$BB$32,14,FALSE)</f>
        <v>48214.75</v>
      </c>
      <c r="S23" s="11">
        <f>VLOOKUP($D23,'[1]Siniestros'!$B$5:$BB$32,17,FALSE)</f>
        <v>12609.7</v>
      </c>
      <c r="T23" s="11">
        <f>VLOOKUP($D23,'[1]Siniestros'!$B$5:$BB$32,18,FALSE)</f>
        <v>9309</v>
      </c>
      <c r="U23" s="11">
        <f>VLOOKUP($D23,'[1]Siniestros'!$B$5:$BB$32,19,FALSE)</f>
        <v>0</v>
      </c>
      <c r="V23" s="11">
        <f>VLOOKUP($D23,'[1]Siniestros'!$B$5:$BB$32,20,FALSE)</f>
        <v>9309</v>
      </c>
      <c r="W23" s="11">
        <f>VLOOKUP($D23,'[1]Siniestros'!$B$5:$BB$32,21,FALSE)</f>
        <v>0</v>
      </c>
      <c r="X23" s="11">
        <f>VLOOKUP($D23,'[1]Siniestros'!$B$5:$BB$32,22,FALSE)</f>
        <v>0</v>
      </c>
      <c r="Y23" s="11">
        <f>VLOOKUP($D23,'[1]Siniestros'!$B$5:$BB$32,23,FALSE)</f>
        <v>0</v>
      </c>
      <c r="Z23" s="11">
        <f>VLOOKUP($D23,'[1]Siniestros'!$B$5:$BB$32,24,FALSE)</f>
        <v>0</v>
      </c>
      <c r="AA23" s="11">
        <f>VLOOKUP($D23,'[1]Siniestros'!$B$5:$BB$32,25,FALSE)</f>
        <v>0</v>
      </c>
      <c r="AB23" s="11">
        <f>VLOOKUP($D23,'[1]Siniestros'!$B$5:$BB$32,26,FALSE)</f>
        <v>0</v>
      </c>
      <c r="AC23" s="11">
        <f>VLOOKUP($D23,'[1]Siniestros'!$B$5:$BB$32,27,FALSE)</f>
        <v>0</v>
      </c>
      <c r="AD23" s="11">
        <f>VLOOKUP($D23,'[1]Siniestros'!$B$5:$BB$32,28,FALSE)</f>
        <v>0</v>
      </c>
      <c r="AE23" s="11">
        <f>VLOOKUP($D23,'[1]Siniestros'!$B$5:$BB$32,29,FALSE)</f>
        <v>0</v>
      </c>
      <c r="AF23" s="11">
        <f>VLOOKUP($D23,'[1]Siniestros'!$B$5:$BB$32,30,FALSE)</f>
        <v>0</v>
      </c>
      <c r="AG23" s="11">
        <f>VLOOKUP($D23,'[1]Siniestros'!$B$5:$BB$32,31,FALSE)</f>
        <v>0</v>
      </c>
      <c r="AH23" s="11">
        <f>VLOOKUP($D23,'[1]Siniestros'!$B$5:$BB$32,32,FALSE)</f>
        <v>0</v>
      </c>
      <c r="AI23" s="11">
        <f>VLOOKUP($D23,'[1]Siniestros'!$B$5:$BB$32,33,FALSE)</f>
        <v>0</v>
      </c>
      <c r="AJ23" s="11">
        <f>VLOOKUP($D23,'[1]Siniestros'!$B$5:$BB$32,34,FALSE)</f>
        <v>0</v>
      </c>
      <c r="AK23" s="11">
        <f>VLOOKUP($D23,'[1]Siniestros'!$B$5:$BB$32,35,FALSE)</f>
        <v>0</v>
      </c>
      <c r="AL23" s="11">
        <f>VLOOKUP($D23,'[1]Siniestros'!$B$5:$BB$32,36,FALSE)</f>
        <v>0</v>
      </c>
      <c r="AM23" s="11">
        <f>VLOOKUP($D23,'[1]Siniestros'!$B$5:$BB$32,37,FALSE)</f>
        <v>0</v>
      </c>
      <c r="AN23" s="11">
        <f>VLOOKUP($D23,'[1]Siniestros'!$B$5:$BB$32,38,FALSE)</f>
        <v>0</v>
      </c>
      <c r="AO23" s="11">
        <f>VLOOKUP($D23,'[1]Siniestros'!$B$5:$BB$32,39,FALSE)</f>
        <v>0</v>
      </c>
      <c r="AP23" s="11">
        <f>VLOOKUP($D23,'[1]Siniestros'!$B$5:$BB$32,40,FALSE)</f>
        <v>0</v>
      </c>
      <c r="AQ23" s="11">
        <f>VLOOKUP($D23,'[1]Siniestros'!$B$5:$BB$32,41,FALSE)</f>
        <v>0</v>
      </c>
      <c r="AR23" s="11">
        <f>VLOOKUP($D23,'[1]Siniestros'!$B$5:$BB$32,42,FALSE)</f>
        <v>0</v>
      </c>
      <c r="AS23" s="11">
        <f>VLOOKUP($D23,'[1]Siniestros'!$B$5:$BB$32,43,FALSE)</f>
        <v>0</v>
      </c>
      <c r="AT23" s="11">
        <f>VLOOKUP($D23,'[1]Siniestros'!$B$5:$BB$32,44,FALSE)</f>
        <v>0</v>
      </c>
      <c r="AU23" s="11">
        <f>VLOOKUP($D23,'[1]Siniestros'!$B$5:$BB$32,45,FALSE)</f>
        <v>0</v>
      </c>
      <c r="AV23" s="11">
        <f>VLOOKUP($D23,'[1]Siniestros'!$B$5:$BB$32,46,FALSE)</f>
        <v>0</v>
      </c>
      <c r="AW23" s="11">
        <f>VLOOKUP($D23,'[1]Siniestros'!$B$5:$BB$32,47,FALSE)</f>
        <v>0</v>
      </c>
      <c r="AX23" s="11">
        <f>VLOOKUP($D23,'[1]Siniestros'!$B$5:$BB$32,48,FALSE)</f>
        <v>0</v>
      </c>
      <c r="AY23" s="11">
        <f>VLOOKUP($D23,'[1]Siniestros'!$B$5:$BB$32,49,FALSE)</f>
        <v>0</v>
      </c>
      <c r="AZ23" s="11">
        <f>VLOOKUP($D23,'[1]Siniestros'!$B$5:$BB$32,50,FALSE)</f>
        <v>0</v>
      </c>
      <c r="BA23" s="11">
        <f>VLOOKUP($D23,'[1]Siniestros'!$B$5:$BB$32,51,FALSE)</f>
        <v>3300.7</v>
      </c>
      <c r="BB23" s="11">
        <f>VLOOKUP($D23,'[1]Siniestros'!$B$5:$BB$32,52,FALSE)</f>
        <v>3300.7</v>
      </c>
      <c r="BC23" s="11">
        <f>VLOOKUP($D23,'[1]Siniestros'!$B$5:$BB$32,53,FALSE)</f>
        <v>0</v>
      </c>
    </row>
    <row r="24" spans="1:55" ht="15">
      <c r="A24" s="11">
        <v>2023</v>
      </c>
      <c r="B24" s="11" t="s">
        <v>78</v>
      </c>
      <c r="C24" s="11" t="s">
        <v>50</v>
      </c>
      <c r="D24" s="14" t="s">
        <v>73</v>
      </c>
      <c r="E24" s="15">
        <v>0</v>
      </c>
      <c r="F24" s="11">
        <f>VLOOKUP($D24,'[1]Siniestros'!$B$5:$BB$32,2,FALSE)</f>
        <v>2024006.67</v>
      </c>
      <c r="G24" s="11">
        <f>VLOOKUP($D24,'[1]Siniestros'!$B$5:$BB$32,3,FALSE)</f>
        <v>994917.4699999999</v>
      </c>
      <c r="H24" s="11">
        <f>VLOOKUP($D24,'[1]Siniestros'!$B$5:$BB$32,4,FALSE)</f>
        <v>0</v>
      </c>
      <c r="I24" s="11">
        <f>VLOOKUP($D24,'[1]Siniestros'!$B$5:$BB$32,5,FALSE)</f>
        <v>0</v>
      </c>
      <c r="J24" s="11">
        <f>VLOOKUP($D24,'[1]Siniestros'!$B$5:$BB$32,6,FALSE)</f>
        <v>0</v>
      </c>
      <c r="K24" s="11">
        <f>VLOOKUP($D24,'[1]Siniestros'!$B$5:$BB$32,7,FALSE)</f>
        <v>0</v>
      </c>
      <c r="L24" s="11">
        <f>VLOOKUP($D24,'[1]Siniestros'!$B$5:$BB$32,8,FALSE)</f>
        <v>0</v>
      </c>
      <c r="M24" s="11">
        <f>VLOOKUP($D24,'[1]Siniestros'!$B$5:$BB$32,9,FALSE)</f>
        <v>0</v>
      </c>
      <c r="N24" s="11">
        <f>VLOOKUP($D24,'[1]Siniestros'!$B$5:$BB$32,10,FALSE)</f>
        <v>0</v>
      </c>
      <c r="O24" s="11">
        <f>VLOOKUP($D24,'[1]Siniestros'!$B$5:$BB$32,11,FALSE)</f>
        <v>980613.6399999999</v>
      </c>
      <c r="P24" s="11">
        <f>VLOOKUP($D24,'[1]Siniestros'!$B$5:$BB$32,12,FALSE)</f>
        <v>585484.5100000002</v>
      </c>
      <c r="Q24" s="11">
        <f>VLOOKUP($D24,'[1]Siniestros'!$B$5:$BB$32,13,FALSE)</f>
        <v>395129.12999999966</v>
      </c>
      <c r="R24" s="11">
        <f>VLOOKUP($D24,'[1]Siniestros'!$B$5:$BB$32,14,FALSE)</f>
        <v>14303.830000000002</v>
      </c>
      <c r="S24" s="11">
        <f>VLOOKUP($D24,'[1]Siniestros'!$B$5:$BB$32,17,FALSE)</f>
        <v>1029089.2</v>
      </c>
      <c r="T24" s="11">
        <f>VLOOKUP($D24,'[1]Siniestros'!$B$5:$BB$32,18,FALSE)</f>
        <v>7443.4800000000005</v>
      </c>
      <c r="U24" s="11">
        <f>VLOOKUP($D24,'[1]Siniestros'!$B$5:$BB$32,19,FALSE)</f>
        <v>7443.4800000000005</v>
      </c>
      <c r="V24" s="11">
        <f>VLOOKUP($D24,'[1]Siniestros'!$B$5:$BB$32,20,FALSE)</f>
        <v>0</v>
      </c>
      <c r="W24" s="11">
        <f>VLOOKUP($D24,'[1]Siniestros'!$B$5:$BB$32,21,FALSE)</f>
        <v>0</v>
      </c>
      <c r="X24" s="11">
        <f>VLOOKUP($D24,'[1]Siniestros'!$B$5:$BB$32,22,FALSE)</f>
        <v>0</v>
      </c>
      <c r="Y24" s="11">
        <f>VLOOKUP($D24,'[1]Siniestros'!$B$5:$BB$32,23,FALSE)</f>
        <v>0</v>
      </c>
      <c r="Z24" s="11">
        <f>VLOOKUP($D24,'[1]Siniestros'!$B$5:$BB$32,24,FALSE)</f>
        <v>0</v>
      </c>
      <c r="AA24" s="11">
        <f>VLOOKUP($D24,'[1]Siniestros'!$B$5:$BB$32,25,FALSE)</f>
        <v>0</v>
      </c>
      <c r="AB24" s="11">
        <f>VLOOKUP($D24,'[1]Siniestros'!$B$5:$BB$32,26,FALSE)</f>
        <v>4506.37</v>
      </c>
      <c r="AC24" s="11">
        <f>VLOOKUP($D24,'[1]Siniestros'!$B$5:$BB$32,27,FALSE)</f>
        <v>4238.87</v>
      </c>
      <c r="AD24" s="11">
        <f>VLOOKUP($D24,'[1]Siniestros'!$B$5:$BB$32,28,FALSE)</f>
        <v>267.5</v>
      </c>
      <c r="AE24" s="11">
        <f>VLOOKUP($D24,'[1]Siniestros'!$B$5:$BB$32,29,FALSE)</f>
        <v>347.75</v>
      </c>
      <c r="AF24" s="11">
        <f>VLOOKUP($D24,'[1]Siniestros'!$B$5:$BB$32,30,FALSE)</f>
        <v>347.75</v>
      </c>
      <c r="AG24" s="11">
        <f>VLOOKUP($D24,'[1]Siniestros'!$B$5:$BB$32,31,FALSE)</f>
        <v>0</v>
      </c>
      <c r="AH24" s="11">
        <f>VLOOKUP($D24,'[1]Siniestros'!$B$5:$BB$32,32,FALSE)</f>
        <v>0</v>
      </c>
      <c r="AI24" s="11">
        <f>VLOOKUP($D24,'[1]Siniestros'!$B$5:$BB$32,33,FALSE)</f>
        <v>7100.63</v>
      </c>
      <c r="AJ24" s="11">
        <f>VLOOKUP($D24,'[1]Siniestros'!$B$5:$BB$32,34,FALSE)</f>
        <v>7100.63</v>
      </c>
      <c r="AK24" s="11">
        <f>VLOOKUP($D24,'[1]Siniestros'!$B$5:$BB$32,35,FALSE)</f>
        <v>0</v>
      </c>
      <c r="AL24" s="11">
        <f>VLOOKUP($D24,'[1]Siniestros'!$B$5:$BB$32,36,FALSE)</f>
        <v>962737.1</v>
      </c>
      <c r="AM24" s="11">
        <f>VLOOKUP($D24,'[1]Siniestros'!$B$5:$BB$32,37,FALSE)</f>
        <v>36623.14</v>
      </c>
      <c r="AN24" s="11">
        <f>VLOOKUP($D24,'[1]Siniestros'!$B$5:$BB$32,38,FALSE)</f>
        <v>36623.14</v>
      </c>
      <c r="AO24" s="11">
        <f>VLOOKUP($D24,'[1]Siniestros'!$B$5:$BB$32,39,FALSE)</f>
        <v>0</v>
      </c>
      <c r="AP24" s="11">
        <f>VLOOKUP($D24,'[1]Siniestros'!$B$5:$BB$32,40,FALSE)</f>
        <v>0</v>
      </c>
      <c r="AQ24" s="11">
        <f>VLOOKUP($D24,'[1]Siniestros'!$B$5:$BB$32,41,FALSE)</f>
        <v>0</v>
      </c>
      <c r="AR24" s="11">
        <f>VLOOKUP($D24,'[1]Siniestros'!$B$5:$BB$32,42,FALSE)</f>
        <v>0</v>
      </c>
      <c r="AS24" s="11">
        <f>VLOOKUP($D24,'[1]Siniestros'!$B$5:$BB$32,43,FALSE)</f>
        <v>0</v>
      </c>
      <c r="AT24" s="11">
        <f>VLOOKUP($D24,'[1]Siniestros'!$B$5:$BB$32,44,FALSE)</f>
        <v>10330.73</v>
      </c>
      <c r="AU24" s="11">
        <f>VLOOKUP($D24,'[1]Siniestros'!$B$5:$BB$32,45,FALSE)</f>
        <v>2295.02</v>
      </c>
      <c r="AV24" s="11">
        <f>VLOOKUP($D24,'[1]Siniestros'!$B$5:$BB$32,46,FALSE)</f>
        <v>0</v>
      </c>
      <c r="AW24" s="11">
        <f>VLOOKUP($D24,'[1]Siniestros'!$B$5:$BB$32,47,FALSE)</f>
        <v>0</v>
      </c>
      <c r="AX24" s="11">
        <f>VLOOKUP($D24,'[1]Siniestros'!$B$5:$BB$32,48,FALSE)</f>
        <v>0</v>
      </c>
      <c r="AY24" s="11">
        <f>VLOOKUP($D24,'[1]Siniestros'!$B$5:$BB$32,49,FALSE)</f>
        <v>8035.71</v>
      </c>
      <c r="AZ24" s="11">
        <f>VLOOKUP($D24,'[1]Siniestros'!$B$5:$BB$32,50,FALSE)</f>
        <v>0</v>
      </c>
      <c r="BA24" s="11">
        <f>VLOOKUP($D24,'[1]Siniestros'!$B$5:$BB$32,51,FALSE)</f>
        <v>0</v>
      </c>
      <c r="BB24" s="11">
        <f>VLOOKUP($D24,'[1]Siniestros'!$B$5:$BB$32,52,FALSE)</f>
        <v>0</v>
      </c>
      <c r="BC24" s="11">
        <f>VLOOKUP($D24,'[1]Siniestros'!$B$5:$BB$32,53,FALSE)</f>
        <v>0</v>
      </c>
    </row>
    <row r="25" spans="1:55" ht="15">
      <c r="A25" s="12">
        <v>2023</v>
      </c>
      <c r="B25" s="12" t="s">
        <v>78</v>
      </c>
      <c r="C25" s="12" t="s">
        <v>74</v>
      </c>
      <c r="D25" s="17" t="s">
        <v>51</v>
      </c>
      <c r="E25" s="18">
        <v>1</v>
      </c>
      <c r="F25" s="12">
        <f>VLOOKUP($D25,'[2]Siniestros'!$B$5:$BB$32,2,FALSE)</f>
        <v>3717983.0899999994</v>
      </c>
      <c r="G25" s="12">
        <f>VLOOKUP($D25,'[2]Siniestros'!$B$5:$BB$32,3,FALSE)</f>
        <v>1188313.0299999998</v>
      </c>
      <c r="H25" s="12">
        <f>VLOOKUP($D25,'[2]Siniestros'!$B$5:$BB$32,4,FALSE)</f>
        <v>0</v>
      </c>
      <c r="I25" s="12">
        <f>VLOOKUP($D25,'[2]Siniestros'!$B$5:$BB$32,5,FALSE)</f>
        <v>0</v>
      </c>
      <c r="J25" s="12">
        <f>VLOOKUP($D25,'[2]Siniestros'!$B$5:$BB$32,6,FALSE)</f>
        <v>0</v>
      </c>
      <c r="K25" s="12">
        <f>VLOOKUP($D25,'[2]Siniestros'!$B$5:$BB$32,7,FALSE)</f>
        <v>14550.689999999999</v>
      </c>
      <c r="L25" s="12">
        <f>VLOOKUP($D25,'[2]Siniestros'!$B$5:$BB$32,8,FALSE)</f>
        <v>44.370000000000005</v>
      </c>
      <c r="M25" s="12">
        <f>VLOOKUP($D25,'[2]Siniestros'!$B$5:$BB$32,9,FALSE)</f>
        <v>14506.32</v>
      </c>
      <c r="N25" s="12">
        <f>VLOOKUP($D25,'[2]Siniestros'!$B$5:$BB$32,10,FALSE)</f>
        <v>0</v>
      </c>
      <c r="O25" s="12">
        <f>VLOOKUP($D25,'[2]Siniestros'!$B$5:$BB$32,11,FALSE)</f>
        <v>891142.6</v>
      </c>
      <c r="P25" s="12">
        <f>VLOOKUP($D25,'[2]Siniestros'!$B$5:$BB$32,12,FALSE)</f>
        <v>154657.34</v>
      </c>
      <c r="Q25" s="12">
        <f>VLOOKUP($D25,'[2]Siniestros'!$B$5:$BB$32,13,FALSE)</f>
        <v>736485.26</v>
      </c>
      <c r="R25" s="12">
        <f>VLOOKUP($D25,'[2]Siniestros'!$B$5:$BB$32,14,FALSE)</f>
        <v>282619.74</v>
      </c>
      <c r="S25" s="12">
        <f>VLOOKUP($D25,'[2]Siniestros'!$B$5:$BB$32,17,FALSE)</f>
        <v>2529670.0599999996</v>
      </c>
      <c r="T25" s="12">
        <f>VLOOKUP($D25,'[2]Siniestros'!$B$5:$BB$32,18,FALSE)</f>
        <v>159679.33</v>
      </c>
      <c r="U25" s="12">
        <f>VLOOKUP($D25,'[2]Siniestros'!$B$5:$BB$32,19,FALSE)</f>
        <v>74113.2</v>
      </c>
      <c r="V25" s="12">
        <f>VLOOKUP($D25,'[2]Siniestros'!$B$5:$BB$32,20,FALSE)</f>
        <v>85566.13</v>
      </c>
      <c r="W25" s="12">
        <f>VLOOKUP($D25,'[2]Siniestros'!$B$5:$BB$32,21,FALSE)</f>
        <v>0</v>
      </c>
      <c r="X25" s="12">
        <f>VLOOKUP($D25,'[2]Siniestros'!$B$5:$BB$32,22,FALSE)</f>
        <v>0</v>
      </c>
      <c r="Y25" s="12">
        <f>VLOOKUP($D25,'[2]Siniestros'!$B$5:$BB$32,23,FALSE)</f>
        <v>0</v>
      </c>
      <c r="Z25" s="12">
        <f>VLOOKUP($D25,'[2]Siniestros'!$B$5:$BB$32,24,FALSE)</f>
        <v>0</v>
      </c>
      <c r="AA25" s="12">
        <f>VLOOKUP($D25,'[2]Siniestros'!$B$5:$BB$32,25,FALSE)</f>
        <v>0</v>
      </c>
      <c r="AB25" s="12">
        <f>VLOOKUP($D25,'[2]Siniestros'!$B$5:$BB$32,26,FALSE)</f>
        <v>30406.61</v>
      </c>
      <c r="AC25" s="12">
        <f>VLOOKUP($D25,'[2]Siniestros'!$B$5:$BB$32,27,FALSE)</f>
        <v>18966.78</v>
      </c>
      <c r="AD25" s="12">
        <f>VLOOKUP($D25,'[2]Siniestros'!$B$5:$BB$32,28,FALSE)</f>
        <v>11439.829999999998</v>
      </c>
      <c r="AE25" s="12">
        <f>VLOOKUP($D25,'[2]Siniestros'!$B$5:$BB$32,29,FALSE)</f>
        <v>1104.73</v>
      </c>
      <c r="AF25" s="12">
        <f>VLOOKUP($D25,'[2]Siniestros'!$B$5:$BB$32,30,FALSE)</f>
        <v>20.39</v>
      </c>
      <c r="AG25" s="12">
        <f>VLOOKUP($D25,'[2]Siniestros'!$B$5:$BB$32,31,FALSE)</f>
        <v>522.1800000000001</v>
      </c>
      <c r="AH25" s="12">
        <f>VLOOKUP($D25,'[2]Siniestros'!$B$5:$BB$32,32,FALSE)</f>
        <v>562.16</v>
      </c>
      <c r="AI25" s="12">
        <f>VLOOKUP($D25,'[2]Siniestros'!$B$5:$BB$32,33,FALSE)</f>
        <v>764143.5</v>
      </c>
      <c r="AJ25" s="12">
        <f>VLOOKUP($D25,'[2]Siniestros'!$B$5:$BB$32,34,FALSE)</f>
        <v>0</v>
      </c>
      <c r="AK25" s="12">
        <f>VLOOKUP($D25,'[2]Siniestros'!$B$5:$BB$32,35,FALSE)</f>
        <v>764143.5</v>
      </c>
      <c r="AL25" s="12">
        <f>VLOOKUP($D25,'[2]Siniestros'!$B$5:$BB$32,36,FALSE)</f>
        <v>1313984.04</v>
      </c>
      <c r="AM25" s="12">
        <f>VLOOKUP($D25,'[2]Siniestros'!$B$5:$BB$32,37,FALSE)</f>
        <v>59382.19</v>
      </c>
      <c r="AN25" s="12">
        <f>VLOOKUP($D25,'[2]Siniestros'!$B$5:$BB$32,38,FALSE)</f>
        <v>224.7</v>
      </c>
      <c r="AO25" s="12">
        <f>VLOOKUP($D25,'[2]Siniestros'!$B$5:$BB$32,39,FALSE)</f>
        <v>558.7</v>
      </c>
      <c r="AP25" s="12">
        <f>VLOOKUP($D25,'[2]Siniestros'!$B$5:$BB$32,40,FALSE)</f>
        <v>0</v>
      </c>
      <c r="AQ25" s="12">
        <f>VLOOKUP($D25,'[2]Siniestros'!$B$5:$BB$32,41,FALSE)</f>
        <v>279.65</v>
      </c>
      <c r="AR25" s="12">
        <f>VLOOKUP($D25,'[2]Siniestros'!$B$5:$BB$32,42,FALSE)</f>
        <v>58319.14</v>
      </c>
      <c r="AS25" s="12">
        <f>VLOOKUP($D25,'[2]Siniestros'!$B$5:$BB$32,43,FALSE)</f>
        <v>0</v>
      </c>
      <c r="AT25" s="12">
        <f>VLOOKUP($D25,'[2]Siniestros'!$B$5:$BB$32,44,FALSE)</f>
        <v>35995.11</v>
      </c>
      <c r="AU25" s="12">
        <f>VLOOKUP($D25,'[2]Siniestros'!$B$5:$BB$32,45,FALSE)</f>
        <v>35922.11</v>
      </c>
      <c r="AV25" s="12">
        <f>VLOOKUP($D25,'[2]Siniestros'!$B$5:$BB$32,46,FALSE)</f>
        <v>0</v>
      </c>
      <c r="AW25" s="12">
        <f>VLOOKUP($D25,'[2]Siniestros'!$B$5:$BB$32,47,FALSE)</f>
        <v>0</v>
      </c>
      <c r="AX25" s="12">
        <f>VLOOKUP($D25,'[2]Siniestros'!$B$5:$BB$32,48,FALSE)</f>
        <v>0</v>
      </c>
      <c r="AY25" s="12">
        <f>VLOOKUP($D25,'[2]Siniestros'!$B$5:$BB$32,49,FALSE)</f>
        <v>73</v>
      </c>
      <c r="AZ25" s="12">
        <f>VLOOKUP($D25,'[2]Siniestros'!$B$5:$BB$32,50,FALSE)</f>
        <v>0</v>
      </c>
      <c r="BA25" s="12">
        <f>VLOOKUP($D25,'[2]Siniestros'!$B$5:$BB$32,51,FALSE)</f>
        <v>164974.55</v>
      </c>
      <c r="BB25" s="12">
        <f>VLOOKUP($D25,'[2]Siniestros'!$B$5:$BB$32,52,FALSE)</f>
        <v>74535.92</v>
      </c>
      <c r="BC25" s="12">
        <f>VLOOKUP($D25,'[2]Siniestros'!$B$5:$BB$32,53,FALSE)</f>
        <v>90438.63</v>
      </c>
    </row>
    <row r="26" spans="1:55" ht="15">
      <c r="A26" s="12">
        <v>2023</v>
      </c>
      <c r="B26" s="12" t="s">
        <v>78</v>
      </c>
      <c r="C26" s="12" t="s">
        <v>74</v>
      </c>
      <c r="D26" s="17" t="s">
        <v>52</v>
      </c>
      <c r="E26" s="18">
        <v>1</v>
      </c>
      <c r="F26" s="12">
        <f>VLOOKUP($D26,'[2]Siniestros'!$B$5:$BB$32,2,FALSE)</f>
        <v>1472515.7</v>
      </c>
      <c r="G26" s="12">
        <f>VLOOKUP($D26,'[2]Siniestros'!$B$5:$BB$32,3,FALSE)</f>
        <v>234634.69</v>
      </c>
      <c r="H26" s="12">
        <f>VLOOKUP($D26,'[2]Siniestros'!$B$5:$BB$32,4,FALSE)</f>
        <v>0</v>
      </c>
      <c r="I26" s="12">
        <f>VLOOKUP($D26,'[2]Siniestros'!$B$5:$BB$32,5,FALSE)</f>
        <v>0</v>
      </c>
      <c r="J26" s="12">
        <f>VLOOKUP($D26,'[2]Siniestros'!$B$5:$BB$32,6,FALSE)</f>
        <v>0</v>
      </c>
      <c r="K26" s="12">
        <f>VLOOKUP($D26,'[2]Siniestros'!$B$5:$BB$32,7,FALSE)</f>
        <v>71157.06</v>
      </c>
      <c r="L26" s="12">
        <f>VLOOKUP($D26,'[2]Siniestros'!$B$5:$BB$32,8,FALSE)</f>
        <v>3683.8199999999997</v>
      </c>
      <c r="M26" s="12">
        <f>VLOOKUP($D26,'[2]Siniestros'!$B$5:$BB$32,9,FALSE)</f>
        <v>67473.24</v>
      </c>
      <c r="N26" s="12">
        <f>VLOOKUP($D26,'[2]Siniestros'!$B$5:$BB$32,10,FALSE)</f>
        <v>0</v>
      </c>
      <c r="O26" s="12">
        <f>VLOOKUP($D26,'[2]Siniestros'!$B$5:$BB$32,11,FALSE)</f>
        <v>0</v>
      </c>
      <c r="P26" s="12">
        <f>VLOOKUP($D26,'[2]Siniestros'!$B$5:$BB$32,12,FALSE)</f>
        <v>0</v>
      </c>
      <c r="Q26" s="12">
        <f>VLOOKUP($D26,'[2]Siniestros'!$B$5:$BB$32,13,FALSE)</f>
        <v>0</v>
      </c>
      <c r="R26" s="12">
        <f>VLOOKUP($D26,'[2]Siniestros'!$B$5:$BB$32,14,FALSE)</f>
        <v>163477.63</v>
      </c>
      <c r="S26" s="12">
        <f>VLOOKUP($D26,'[2]Siniestros'!$B$5:$BB$32,17,FALSE)</f>
        <v>1237881.01</v>
      </c>
      <c r="T26" s="12">
        <f>VLOOKUP($D26,'[2]Siniestros'!$B$5:$BB$32,18,FALSE)</f>
        <v>191721.62000000002</v>
      </c>
      <c r="U26" s="12">
        <f>VLOOKUP($D26,'[2]Siniestros'!$B$5:$BB$32,19,FALSE)</f>
        <v>161816.87</v>
      </c>
      <c r="V26" s="12">
        <f>VLOOKUP($D26,'[2]Siniestros'!$B$5:$BB$32,20,FALSE)</f>
        <v>29904.75</v>
      </c>
      <c r="W26" s="12">
        <f>VLOOKUP($D26,'[2]Siniestros'!$B$5:$BB$32,21,FALSE)</f>
        <v>0</v>
      </c>
      <c r="X26" s="12">
        <f>VLOOKUP($D26,'[2]Siniestros'!$B$5:$BB$32,22,FALSE)</f>
        <v>0</v>
      </c>
      <c r="Y26" s="12">
        <f>VLOOKUP($D26,'[2]Siniestros'!$B$5:$BB$32,23,FALSE)</f>
        <v>0</v>
      </c>
      <c r="Z26" s="12">
        <f>VLOOKUP($D26,'[2]Siniestros'!$B$5:$BB$32,24,FALSE)</f>
        <v>0</v>
      </c>
      <c r="AA26" s="12">
        <f>VLOOKUP($D26,'[2]Siniestros'!$B$5:$BB$32,25,FALSE)</f>
        <v>0</v>
      </c>
      <c r="AB26" s="12">
        <f>VLOOKUP($D26,'[2]Siniestros'!$B$5:$BB$32,26,FALSE)</f>
        <v>9960.9</v>
      </c>
      <c r="AC26" s="12">
        <f>VLOOKUP($D26,'[2]Siniestros'!$B$5:$BB$32,27,FALSE)</f>
        <v>8555.05</v>
      </c>
      <c r="AD26" s="12">
        <f>VLOOKUP($D26,'[2]Siniestros'!$B$5:$BB$32,28,FALSE)</f>
        <v>1405.85</v>
      </c>
      <c r="AE26" s="12">
        <f>VLOOKUP($D26,'[2]Siniestros'!$B$5:$BB$32,29,FALSE)</f>
        <v>12431.869999999999</v>
      </c>
      <c r="AF26" s="12">
        <f>VLOOKUP($D26,'[2]Siniestros'!$B$5:$BB$32,30,FALSE)</f>
        <v>12431.869999999999</v>
      </c>
      <c r="AG26" s="12">
        <f>VLOOKUP($D26,'[2]Siniestros'!$B$5:$BB$32,31,FALSE)</f>
        <v>0</v>
      </c>
      <c r="AH26" s="12">
        <f>VLOOKUP($D26,'[2]Siniestros'!$B$5:$BB$32,32,FALSE)</f>
        <v>0</v>
      </c>
      <c r="AI26" s="12">
        <f>VLOOKUP($D26,'[2]Siniestros'!$B$5:$BB$32,33,FALSE)</f>
        <v>0</v>
      </c>
      <c r="AJ26" s="12">
        <f>VLOOKUP($D26,'[2]Siniestros'!$B$5:$BB$32,34,FALSE)</f>
        <v>0</v>
      </c>
      <c r="AK26" s="12">
        <f>VLOOKUP($D26,'[2]Siniestros'!$B$5:$BB$32,35,FALSE)</f>
        <v>0</v>
      </c>
      <c r="AL26" s="12">
        <f>VLOOKUP($D26,'[2]Siniestros'!$B$5:$BB$32,36,FALSE)</f>
        <v>498637.24</v>
      </c>
      <c r="AM26" s="12">
        <f>VLOOKUP($D26,'[2]Siniestros'!$B$5:$BB$32,37,FALSE)</f>
        <v>54842.619999999995</v>
      </c>
      <c r="AN26" s="12">
        <f>VLOOKUP($D26,'[2]Siniestros'!$B$5:$BB$32,38,FALSE)</f>
        <v>0</v>
      </c>
      <c r="AO26" s="12">
        <f>VLOOKUP($D26,'[2]Siniestros'!$B$5:$BB$32,39,FALSE)</f>
        <v>19649.98</v>
      </c>
      <c r="AP26" s="12">
        <f>VLOOKUP($D26,'[2]Siniestros'!$B$5:$BB$32,40,FALSE)</f>
        <v>0</v>
      </c>
      <c r="AQ26" s="12">
        <f>VLOOKUP($D26,'[2]Siniestros'!$B$5:$BB$32,41,FALSE)</f>
        <v>9226.99</v>
      </c>
      <c r="AR26" s="12">
        <f>VLOOKUP($D26,'[2]Siniestros'!$B$5:$BB$32,42,FALSE)</f>
        <v>25965.65</v>
      </c>
      <c r="AS26" s="12">
        <f>VLOOKUP($D26,'[2]Siniestros'!$B$5:$BB$32,43,FALSE)</f>
        <v>0</v>
      </c>
      <c r="AT26" s="12">
        <f>VLOOKUP($D26,'[2]Siniestros'!$B$5:$BB$32,44,FALSE)</f>
        <v>404470.8500000001</v>
      </c>
      <c r="AU26" s="12">
        <f>VLOOKUP($D26,'[2]Siniestros'!$B$5:$BB$32,45,FALSE)</f>
        <v>8955.33</v>
      </c>
      <c r="AV26" s="12">
        <f>VLOOKUP($D26,'[2]Siniestros'!$B$5:$BB$32,46,FALSE)</f>
        <v>16.12</v>
      </c>
      <c r="AW26" s="12">
        <f>VLOOKUP($D26,'[2]Siniestros'!$B$5:$BB$32,47,FALSE)</f>
        <v>0</v>
      </c>
      <c r="AX26" s="12">
        <f>VLOOKUP($D26,'[2]Siniestros'!$B$5:$BB$32,48,FALSE)</f>
        <v>0</v>
      </c>
      <c r="AY26" s="12">
        <f>VLOOKUP($D26,'[2]Siniestros'!$B$5:$BB$32,49,FALSE)</f>
        <v>395499.4</v>
      </c>
      <c r="AZ26" s="12">
        <f>VLOOKUP($D26,'[2]Siniestros'!$B$5:$BB$32,50,FALSE)</f>
        <v>0</v>
      </c>
      <c r="BA26" s="12">
        <f>VLOOKUP($D26,'[2]Siniestros'!$B$5:$BB$32,51,FALSE)</f>
        <v>65815.91</v>
      </c>
      <c r="BB26" s="12">
        <f>VLOOKUP($D26,'[2]Siniestros'!$B$5:$BB$32,52,FALSE)</f>
        <v>8955.67</v>
      </c>
      <c r="BC26" s="12">
        <f>VLOOKUP($D26,'[2]Siniestros'!$B$5:$BB$32,53,FALSE)</f>
        <v>56860.240000000005</v>
      </c>
    </row>
    <row r="27" spans="1:55" ht="15">
      <c r="A27" s="12">
        <v>2023</v>
      </c>
      <c r="B27" s="12" t="s">
        <v>78</v>
      </c>
      <c r="C27" s="12" t="s">
        <v>74</v>
      </c>
      <c r="D27" s="17" t="s">
        <v>53</v>
      </c>
      <c r="E27" s="18">
        <v>1</v>
      </c>
      <c r="F27" s="12">
        <f>VLOOKUP($D27,'[2]Siniestros'!$B$5:$BB$32,2,FALSE)</f>
        <v>11973322.96</v>
      </c>
      <c r="G27" s="12">
        <f>VLOOKUP($D27,'[2]Siniestros'!$B$5:$BB$32,3,FALSE)</f>
        <v>5890027.720000001</v>
      </c>
      <c r="H27" s="12">
        <f>VLOOKUP($D27,'[2]Siniestros'!$B$5:$BB$32,4,FALSE)</f>
        <v>40774.96</v>
      </c>
      <c r="I27" s="12">
        <f>VLOOKUP($D27,'[2]Siniestros'!$B$5:$BB$32,5,FALSE)</f>
        <v>0</v>
      </c>
      <c r="J27" s="12">
        <f>VLOOKUP($D27,'[2]Siniestros'!$B$5:$BB$32,6,FALSE)</f>
        <v>40774.96</v>
      </c>
      <c r="K27" s="12">
        <f>VLOOKUP($D27,'[2]Siniestros'!$B$5:$BB$32,7,FALSE)</f>
        <v>173479.02000000002</v>
      </c>
      <c r="L27" s="12">
        <f>VLOOKUP($D27,'[2]Siniestros'!$B$5:$BB$32,8,FALSE)</f>
        <v>21760.54</v>
      </c>
      <c r="M27" s="12">
        <f>VLOOKUP($D27,'[2]Siniestros'!$B$5:$BB$32,9,FALSE)</f>
        <v>151718.48</v>
      </c>
      <c r="N27" s="12">
        <f>VLOOKUP($D27,'[2]Siniestros'!$B$5:$BB$32,10,FALSE)</f>
        <v>0</v>
      </c>
      <c r="O27" s="12">
        <f>VLOOKUP($D27,'[2]Siniestros'!$B$5:$BB$32,11,FALSE)</f>
        <v>5129918.57</v>
      </c>
      <c r="P27" s="12">
        <f>VLOOKUP($D27,'[2]Siniestros'!$B$5:$BB$32,12,FALSE)</f>
        <v>4142363.16</v>
      </c>
      <c r="Q27" s="12">
        <f>VLOOKUP($D27,'[2]Siniestros'!$B$5:$BB$32,13,FALSE)</f>
        <v>987555.41</v>
      </c>
      <c r="R27" s="12">
        <f>VLOOKUP($D27,'[2]Siniestros'!$B$5:$BB$32,14,FALSE)</f>
        <v>545855.17</v>
      </c>
      <c r="S27" s="12">
        <f>VLOOKUP($D27,'[2]Siniestros'!$B$5:$BB$32,17,FALSE)</f>
        <v>6083295.24</v>
      </c>
      <c r="T27" s="12">
        <f>VLOOKUP($D27,'[2]Siniestros'!$B$5:$BB$32,18,FALSE)</f>
        <v>100485.33000000002</v>
      </c>
      <c r="U27" s="12">
        <f>VLOOKUP($D27,'[2]Siniestros'!$B$5:$BB$32,19,FALSE)</f>
        <v>23961.85</v>
      </c>
      <c r="V27" s="12">
        <f>VLOOKUP($D27,'[2]Siniestros'!$B$5:$BB$32,20,FALSE)</f>
        <v>76068.73</v>
      </c>
      <c r="W27" s="12">
        <f>VLOOKUP($D27,'[2]Siniestros'!$B$5:$BB$32,21,FALSE)</f>
        <v>454.75</v>
      </c>
      <c r="X27" s="12">
        <f>VLOOKUP($D27,'[2]Siniestros'!$B$5:$BB$32,22,FALSE)</f>
        <v>0</v>
      </c>
      <c r="Y27" s="12">
        <f>VLOOKUP($D27,'[2]Siniestros'!$B$5:$BB$32,23,FALSE)</f>
        <v>0</v>
      </c>
      <c r="Z27" s="12">
        <f>VLOOKUP($D27,'[2]Siniestros'!$B$5:$BB$32,24,FALSE)</f>
        <v>0</v>
      </c>
      <c r="AA27" s="12">
        <f>VLOOKUP($D27,'[2]Siniestros'!$B$5:$BB$32,25,FALSE)</f>
        <v>0</v>
      </c>
      <c r="AB27" s="12">
        <f>VLOOKUP($D27,'[2]Siniestros'!$B$5:$BB$32,26,FALSE)</f>
        <v>44757.45</v>
      </c>
      <c r="AC27" s="12">
        <f>VLOOKUP($D27,'[2]Siniestros'!$B$5:$BB$32,27,FALSE)</f>
        <v>4219.55</v>
      </c>
      <c r="AD27" s="12">
        <f>VLOOKUP($D27,'[2]Siniestros'!$B$5:$BB$32,28,FALSE)</f>
        <v>40537.899999999994</v>
      </c>
      <c r="AE27" s="12">
        <f>VLOOKUP($D27,'[2]Siniestros'!$B$5:$BB$32,29,FALSE)</f>
        <v>42897.43</v>
      </c>
      <c r="AF27" s="12">
        <f>VLOOKUP($D27,'[2]Siniestros'!$B$5:$BB$32,30,FALSE)</f>
        <v>42897.43</v>
      </c>
      <c r="AG27" s="12">
        <f>VLOOKUP($D27,'[2]Siniestros'!$B$5:$BB$32,31,FALSE)</f>
        <v>0</v>
      </c>
      <c r="AH27" s="12">
        <f>VLOOKUP($D27,'[2]Siniestros'!$B$5:$BB$32,32,FALSE)</f>
        <v>0</v>
      </c>
      <c r="AI27" s="12">
        <f>VLOOKUP($D27,'[2]Siniestros'!$B$5:$BB$32,33,FALSE)</f>
        <v>37907.15</v>
      </c>
      <c r="AJ27" s="12">
        <f>VLOOKUP($D27,'[2]Siniestros'!$B$5:$BB$32,34,FALSE)</f>
        <v>37907.15</v>
      </c>
      <c r="AK27" s="12">
        <f>VLOOKUP($D27,'[2]Siniestros'!$B$5:$BB$32,35,FALSE)</f>
        <v>0</v>
      </c>
      <c r="AL27" s="12">
        <f>VLOOKUP($D27,'[2]Siniestros'!$B$5:$BB$32,36,FALSE)</f>
        <v>5569876.73</v>
      </c>
      <c r="AM27" s="12">
        <f>VLOOKUP($D27,'[2]Siniestros'!$B$5:$BB$32,37,FALSE)</f>
        <v>20489.8</v>
      </c>
      <c r="AN27" s="12">
        <f>VLOOKUP($D27,'[2]Siniestros'!$B$5:$BB$32,38,FALSE)</f>
        <v>6509.74</v>
      </c>
      <c r="AO27" s="12">
        <f>VLOOKUP($D27,'[2]Siniestros'!$B$5:$BB$32,39,FALSE)</f>
        <v>7900.570000000001</v>
      </c>
      <c r="AP27" s="12">
        <f>VLOOKUP($D27,'[2]Siniestros'!$B$5:$BB$32,40,FALSE)</f>
        <v>0</v>
      </c>
      <c r="AQ27" s="12">
        <f>VLOOKUP($D27,'[2]Siniestros'!$B$5:$BB$32,41,FALSE)</f>
        <v>11666.449999999999</v>
      </c>
      <c r="AR27" s="12">
        <f>VLOOKUP($D27,'[2]Siniestros'!$B$5:$BB$32,42,FALSE)</f>
        <v>-5586.96</v>
      </c>
      <c r="AS27" s="12">
        <f>VLOOKUP($D27,'[2]Siniestros'!$B$5:$BB$32,43,FALSE)</f>
        <v>0</v>
      </c>
      <c r="AT27" s="12">
        <f>VLOOKUP($D27,'[2]Siniestros'!$B$5:$BB$32,44,FALSE)</f>
        <v>59936.340000000004</v>
      </c>
      <c r="AU27" s="12">
        <f>VLOOKUP($D27,'[2]Siniestros'!$B$5:$BB$32,45,FALSE)</f>
        <v>49710.86</v>
      </c>
      <c r="AV27" s="12">
        <f>VLOOKUP($D27,'[2]Siniestros'!$B$5:$BB$32,46,FALSE)</f>
        <v>7286.1</v>
      </c>
      <c r="AW27" s="12">
        <f>VLOOKUP($D27,'[2]Siniestros'!$B$5:$BB$32,47,FALSE)</f>
        <v>0</v>
      </c>
      <c r="AX27" s="12">
        <f>VLOOKUP($D27,'[2]Siniestros'!$B$5:$BB$32,48,FALSE)</f>
        <v>0</v>
      </c>
      <c r="AY27" s="12">
        <f>VLOOKUP($D27,'[2]Siniestros'!$B$5:$BB$32,49,FALSE)</f>
        <v>2939.38</v>
      </c>
      <c r="AZ27" s="12">
        <f>VLOOKUP($D27,'[2]Siniestros'!$B$5:$BB$32,50,FALSE)</f>
        <v>0</v>
      </c>
      <c r="BA27" s="12">
        <f>VLOOKUP($D27,'[2]Siniestros'!$B$5:$BB$32,51,FALSE)</f>
        <v>206945.01</v>
      </c>
      <c r="BB27" s="12">
        <f>VLOOKUP($D27,'[2]Siniestros'!$B$5:$BB$32,52,FALSE)</f>
        <v>0</v>
      </c>
      <c r="BC27" s="12">
        <f>VLOOKUP($D27,'[2]Siniestros'!$B$5:$BB$32,53,FALSE)</f>
        <v>206945.01</v>
      </c>
    </row>
    <row r="28" spans="1:55" ht="15">
      <c r="A28" s="12">
        <v>2023</v>
      </c>
      <c r="B28" s="12" t="s">
        <v>78</v>
      </c>
      <c r="C28" s="12" t="s">
        <v>74</v>
      </c>
      <c r="D28" s="17" t="s">
        <v>54</v>
      </c>
      <c r="E28" s="18">
        <v>1</v>
      </c>
      <c r="F28" s="12">
        <f>VLOOKUP($D28,'[2]Siniestros'!$B$5:$BB$32,2,FALSE)</f>
        <v>3601703.7600000002</v>
      </c>
      <c r="G28" s="12">
        <f>VLOOKUP($D28,'[2]Siniestros'!$B$5:$BB$32,3,FALSE)</f>
        <v>1916077.76</v>
      </c>
      <c r="H28" s="12">
        <f>VLOOKUP($D28,'[2]Siniestros'!$B$5:$BB$32,4,FALSE)</f>
        <v>0</v>
      </c>
      <c r="I28" s="12">
        <f>VLOOKUP($D28,'[2]Siniestros'!$B$5:$BB$32,5,FALSE)</f>
        <v>0</v>
      </c>
      <c r="J28" s="12">
        <f>VLOOKUP($D28,'[2]Siniestros'!$B$5:$BB$32,6,FALSE)</f>
        <v>0</v>
      </c>
      <c r="K28" s="12">
        <f>VLOOKUP($D28,'[2]Siniestros'!$B$5:$BB$32,7,FALSE)</f>
        <v>0</v>
      </c>
      <c r="L28" s="12">
        <f>VLOOKUP($D28,'[2]Siniestros'!$B$5:$BB$32,8,FALSE)</f>
        <v>0</v>
      </c>
      <c r="M28" s="12">
        <f>VLOOKUP($D28,'[2]Siniestros'!$B$5:$BB$32,9,FALSE)</f>
        <v>0</v>
      </c>
      <c r="N28" s="12">
        <f>VLOOKUP($D28,'[2]Siniestros'!$B$5:$BB$32,10,FALSE)</f>
        <v>0</v>
      </c>
      <c r="O28" s="12">
        <f>VLOOKUP($D28,'[2]Siniestros'!$B$5:$BB$32,11,FALSE)</f>
        <v>0</v>
      </c>
      <c r="P28" s="12">
        <f>VLOOKUP($D28,'[2]Siniestros'!$B$5:$BB$32,12,FALSE)</f>
        <v>0</v>
      </c>
      <c r="Q28" s="12">
        <f>VLOOKUP($D28,'[2]Siniestros'!$B$5:$BB$32,13,FALSE)</f>
        <v>0</v>
      </c>
      <c r="R28" s="12">
        <f>VLOOKUP($D28,'[2]Siniestros'!$B$5:$BB$32,14,FALSE)</f>
        <v>1916077.76</v>
      </c>
      <c r="S28" s="12">
        <f>VLOOKUP($D28,'[2]Siniestros'!$B$5:$BB$32,17,FALSE)</f>
        <v>1685626.0000000002</v>
      </c>
      <c r="T28" s="12">
        <f>VLOOKUP($D28,'[2]Siniestros'!$B$5:$BB$32,18,FALSE)</f>
        <v>42537.58</v>
      </c>
      <c r="U28" s="12">
        <f>VLOOKUP($D28,'[2]Siniestros'!$B$5:$BB$32,19,FALSE)</f>
        <v>42537.58</v>
      </c>
      <c r="V28" s="12">
        <f>VLOOKUP($D28,'[2]Siniestros'!$B$5:$BB$32,20,FALSE)</f>
        <v>0</v>
      </c>
      <c r="W28" s="12">
        <f>VLOOKUP($D28,'[2]Siniestros'!$B$5:$BB$32,21,FALSE)</f>
        <v>0</v>
      </c>
      <c r="X28" s="12">
        <f>VLOOKUP($D28,'[2]Siniestros'!$B$5:$BB$32,22,FALSE)</f>
        <v>0</v>
      </c>
      <c r="Y28" s="12">
        <f>VLOOKUP($D28,'[2]Siniestros'!$B$5:$BB$32,23,FALSE)</f>
        <v>0</v>
      </c>
      <c r="Z28" s="12">
        <f>VLOOKUP($D28,'[2]Siniestros'!$B$5:$BB$32,24,FALSE)</f>
        <v>0</v>
      </c>
      <c r="AA28" s="12">
        <f>VLOOKUP($D28,'[2]Siniestros'!$B$5:$BB$32,25,FALSE)</f>
        <v>0</v>
      </c>
      <c r="AB28" s="12">
        <f>VLOOKUP($D28,'[2]Siniestros'!$B$5:$BB$32,26,FALSE)</f>
        <v>0</v>
      </c>
      <c r="AC28" s="12">
        <f>VLOOKUP($D28,'[2]Siniestros'!$B$5:$BB$32,27,FALSE)</f>
        <v>0</v>
      </c>
      <c r="AD28" s="12">
        <f>VLOOKUP($D28,'[2]Siniestros'!$B$5:$BB$32,28,FALSE)</f>
        <v>0</v>
      </c>
      <c r="AE28" s="12">
        <f>VLOOKUP($D28,'[2]Siniestros'!$B$5:$BB$32,29,FALSE)</f>
        <v>0</v>
      </c>
      <c r="AF28" s="12">
        <f>VLOOKUP($D28,'[2]Siniestros'!$B$5:$BB$32,30,FALSE)</f>
        <v>0</v>
      </c>
      <c r="AG28" s="12">
        <f>VLOOKUP($D28,'[2]Siniestros'!$B$5:$BB$32,31,FALSE)</f>
        <v>0</v>
      </c>
      <c r="AH28" s="12">
        <f>VLOOKUP($D28,'[2]Siniestros'!$B$5:$BB$32,32,FALSE)</f>
        <v>0</v>
      </c>
      <c r="AI28" s="12">
        <f>VLOOKUP($D28,'[2]Siniestros'!$B$5:$BB$32,33,FALSE)</f>
        <v>0</v>
      </c>
      <c r="AJ28" s="12">
        <f>VLOOKUP($D28,'[2]Siniestros'!$B$5:$BB$32,34,FALSE)</f>
        <v>0</v>
      </c>
      <c r="AK28" s="12">
        <f>VLOOKUP($D28,'[2]Siniestros'!$B$5:$BB$32,35,FALSE)</f>
        <v>0</v>
      </c>
      <c r="AL28" s="12">
        <f>VLOOKUP($D28,'[2]Siniestros'!$B$5:$BB$32,36,FALSE)</f>
        <v>1416136.9400000002</v>
      </c>
      <c r="AM28" s="12">
        <f>VLOOKUP($D28,'[2]Siniestros'!$B$5:$BB$32,37,FALSE)</f>
        <v>0</v>
      </c>
      <c r="AN28" s="12">
        <f>VLOOKUP($D28,'[2]Siniestros'!$B$5:$BB$32,38,FALSE)</f>
        <v>0</v>
      </c>
      <c r="AO28" s="12">
        <f>VLOOKUP($D28,'[2]Siniestros'!$B$5:$BB$32,39,FALSE)</f>
        <v>0</v>
      </c>
      <c r="AP28" s="12">
        <f>VLOOKUP($D28,'[2]Siniestros'!$B$5:$BB$32,40,FALSE)</f>
        <v>0</v>
      </c>
      <c r="AQ28" s="12">
        <f>VLOOKUP($D28,'[2]Siniestros'!$B$5:$BB$32,41,FALSE)</f>
        <v>0</v>
      </c>
      <c r="AR28" s="12">
        <f>VLOOKUP($D28,'[2]Siniestros'!$B$5:$BB$32,42,FALSE)</f>
        <v>0</v>
      </c>
      <c r="AS28" s="12">
        <f>VLOOKUP($D28,'[2]Siniestros'!$B$5:$BB$32,43,FALSE)</f>
        <v>0</v>
      </c>
      <c r="AT28" s="12">
        <f>VLOOKUP($D28,'[2]Siniestros'!$B$5:$BB$32,44,FALSE)</f>
        <v>24256.38</v>
      </c>
      <c r="AU28" s="12">
        <f>VLOOKUP($D28,'[2]Siniestros'!$B$5:$BB$32,45,FALSE)</f>
        <v>0</v>
      </c>
      <c r="AV28" s="12">
        <f>VLOOKUP($D28,'[2]Siniestros'!$B$5:$BB$32,46,FALSE)</f>
        <v>0</v>
      </c>
      <c r="AW28" s="12">
        <f>VLOOKUP($D28,'[2]Siniestros'!$B$5:$BB$32,47,FALSE)</f>
        <v>0</v>
      </c>
      <c r="AX28" s="12">
        <f>VLOOKUP($D28,'[2]Siniestros'!$B$5:$BB$32,48,FALSE)</f>
        <v>0</v>
      </c>
      <c r="AY28" s="12">
        <f>VLOOKUP($D28,'[2]Siniestros'!$B$5:$BB$32,49,FALSE)</f>
        <v>24256.38</v>
      </c>
      <c r="AZ28" s="12">
        <f>VLOOKUP($D28,'[2]Siniestros'!$B$5:$BB$32,50,FALSE)</f>
        <v>0</v>
      </c>
      <c r="BA28" s="12">
        <f>VLOOKUP($D28,'[2]Siniestros'!$B$5:$BB$32,51,FALSE)</f>
        <v>202695.1</v>
      </c>
      <c r="BB28" s="12">
        <f>VLOOKUP($D28,'[2]Siniestros'!$B$5:$BB$32,52,FALSE)</f>
        <v>0</v>
      </c>
      <c r="BC28" s="12">
        <f>VLOOKUP($D28,'[2]Siniestros'!$B$5:$BB$32,53,FALSE)</f>
        <v>202695.1</v>
      </c>
    </row>
    <row r="29" spans="1:55" ht="15">
      <c r="A29" s="12">
        <v>2023</v>
      </c>
      <c r="B29" s="12" t="s">
        <v>78</v>
      </c>
      <c r="C29" s="12" t="s">
        <v>74</v>
      </c>
      <c r="D29" s="17" t="s">
        <v>55</v>
      </c>
      <c r="E29" s="18">
        <v>1</v>
      </c>
      <c r="F29" s="12">
        <f>VLOOKUP($D29,'[2]Siniestros'!$B$5:$BB$32,2,FALSE)</f>
        <v>69527529.15</v>
      </c>
      <c r="G29" s="12">
        <f>VLOOKUP($D29,'[2]Siniestros'!$B$5:$BB$32,3,FALSE)</f>
        <v>27154725.57</v>
      </c>
      <c r="H29" s="12">
        <f>VLOOKUP($D29,'[2]Siniestros'!$B$5:$BB$32,4,FALSE)</f>
        <v>4059530.0199999996</v>
      </c>
      <c r="I29" s="12">
        <f>VLOOKUP($D29,'[2]Siniestros'!$B$5:$BB$32,5,FALSE)</f>
        <v>4059901.5199999996</v>
      </c>
      <c r="J29" s="12">
        <f>VLOOKUP($D29,'[2]Siniestros'!$B$5:$BB$32,6,FALSE)</f>
        <v>-371.5</v>
      </c>
      <c r="K29" s="12">
        <f>VLOOKUP($D29,'[2]Siniestros'!$B$5:$BB$32,7,FALSE)</f>
        <v>338244.30000000005</v>
      </c>
      <c r="L29" s="12">
        <f>VLOOKUP($D29,'[2]Siniestros'!$B$5:$BB$32,8,FALSE)</f>
        <v>11619.69</v>
      </c>
      <c r="M29" s="12">
        <f>VLOOKUP($D29,'[2]Siniestros'!$B$5:$BB$32,9,FALSE)</f>
        <v>326624.61</v>
      </c>
      <c r="N29" s="12">
        <f>VLOOKUP($D29,'[2]Siniestros'!$B$5:$BB$32,10,FALSE)</f>
        <v>0</v>
      </c>
      <c r="O29" s="12">
        <f>VLOOKUP($D29,'[2]Siniestros'!$B$5:$BB$32,11,FALSE)</f>
        <v>19766674.21</v>
      </c>
      <c r="P29" s="12">
        <f>VLOOKUP($D29,'[2]Siniestros'!$B$5:$BB$32,12,FALSE)</f>
        <v>8055472.9</v>
      </c>
      <c r="Q29" s="12">
        <f>VLOOKUP($D29,'[2]Siniestros'!$B$5:$BB$32,13,FALSE)</f>
        <v>11711201.31</v>
      </c>
      <c r="R29" s="12">
        <f>VLOOKUP($D29,'[2]Siniestros'!$B$5:$BB$32,14,FALSE)</f>
        <v>2990277.04</v>
      </c>
      <c r="S29" s="12">
        <f>VLOOKUP($D29,'[2]Siniestros'!$B$5:$BB$32,17,FALSE)</f>
        <v>42372803.580000006</v>
      </c>
      <c r="T29" s="12">
        <f>VLOOKUP($D29,'[2]Siniestros'!$B$5:$BB$32,18,FALSE)</f>
        <v>20611903.42</v>
      </c>
      <c r="U29" s="12">
        <f>VLOOKUP($D29,'[2]Siniestros'!$B$5:$BB$32,19,FALSE)</f>
        <v>2140434.46</v>
      </c>
      <c r="V29" s="12">
        <f>VLOOKUP($D29,'[2]Siniestros'!$B$5:$BB$32,20,FALSE)</f>
        <v>18471468.96</v>
      </c>
      <c r="W29" s="12">
        <f>VLOOKUP($D29,'[2]Siniestros'!$B$5:$BB$32,21,FALSE)</f>
        <v>0</v>
      </c>
      <c r="X29" s="12">
        <f>VLOOKUP($D29,'[2]Siniestros'!$B$5:$BB$32,22,FALSE)</f>
        <v>0</v>
      </c>
      <c r="Y29" s="12">
        <f>VLOOKUP($D29,'[2]Siniestros'!$B$5:$BB$32,23,FALSE)</f>
        <v>0</v>
      </c>
      <c r="Z29" s="12">
        <f>VLOOKUP($D29,'[2]Siniestros'!$B$5:$BB$32,24,FALSE)</f>
        <v>0</v>
      </c>
      <c r="AA29" s="12">
        <f>VLOOKUP($D29,'[2]Siniestros'!$B$5:$BB$32,25,FALSE)</f>
        <v>0</v>
      </c>
      <c r="AB29" s="12">
        <f>VLOOKUP($D29,'[2]Siniestros'!$B$5:$BB$32,26,FALSE)</f>
        <v>823170.26</v>
      </c>
      <c r="AC29" s="12">
        <f>VLOOKUP($D29,'[2]Siniestros'!$B$5:$BB$32,27,FALSE)</f>
        <v>661483.84</v>
      </c>
      <c r="AD29" s="12">
        <f>VLOOKUP($D29,'[2]Siniestros'!$B$5:$BB$32,28,FALSE)</f>
        <v>161686.42</v>
      </c>
      <c r="AE29" s="12">
        <f>VLOOKUP($D29,'[2]Siniestros'!$B$5:$BB$32,29,FALSE)</f>
        <v>521818.56</v>
      </c>
      <c r="AF29" s="12">
        <f>VLOOKUP($D29,'[2]Siniestros'!$B$5:$BB$32,30,FALSE)</f>
        <v>106410.29999999999</v>
      </c>
      <c r="AG29" s="12">
        <f>VLOOKUP($D29,'[2]Siniestros'!$B$5:$BB$32,31,FALSE)</f>
        <v>415408.25999999995</v>
      </c>
      <c r="AH29" s="12">
        <f>VLOOKUP($D29,'[2]Siniestros'!$B$5:$BB$32,32,FALSE)</f>
        <v>0</v>
      </c>
      <c r="AI29" s="12">
        <f>VLOOKUP($D29,'[2]Siniestros'!$B$5:$BB$32,33,FALSE)</f>
        <v>2589781.49</v>
      </c>
      <c r="AJ29" s="12">
        <f>VLOOKUP($D29,'[2]Siniestros'!$B$5:$BB$32,34,FALSE)</f>
        <v>894361.5700000002</v>
      </c>
      <c r="AK29" s="12">
        <f>VLOOKUP($D29,'[2]Siniestros'!$B$5:$BB$32,35,FALSE)</f>
        <v>1695419.92</v>
      </c>
      <c r="AL29" s="12">
        <f>VLOOKUP($D29,'[2]Siniestros'!$B$5:$BB$32,36,FALSE)</f>
        <v>11965789.149999999</v>
      </c>
      <c r="AM29" s="12">
        <f>VLOOKUP($D29,'[2]Siniestros'!$B$5:$BB$32,37,FALSE)</f>
        <v>54335.740000000005</v>
      </c>
      <c r="AN29" s="12">
        <f>VLOOKUP($D29,'[2]Siniestros'!$B$5:$BB$32,38,FALSE)</f>
        <v>321</v>
      </c>
      <c r="AO29" s="12">
        <f>VLOOKUP($D29,'[2]Siniestros'!$B$5:$BB$32,39,FALSE)</f>
        <v>19142.010000000002</v>
      </c>
      <c r="AP29" s="12">
        <f>VLOOKUP($D29,'[2]Siniestros'!$B$5:$BB$32,40,FALSE)</f>
        <v>0</v>
      </c>
      <c r="AQ29" s="12">
        <f>VLOOKUP($D29,'[2]Siniestros'!$B$5:$BB$32,41,FALSE)</f>
        <v>34872.73</v>
      </c>
      <c r="AR29" s="12">
        <f>VLOOKUP($D29,'[2]Siniestros'!$B$5:$BB$32,42,FALSE)</f>
        <v>0</v>
      </c>
      <c r="AS29" s="12">
        <f>VLOOKUP($D29,'[2]Siniestros'!$B$5:$BB$32,43,FALSE)</f>
        <v>0</v>
      </c>
      <c r="AT29" s="12">
        <f>VLOOKUP($D29,'[2]Siniestros'!$B$5:$BB$32,44,FALSE)</f>
        <v>5773191.86</v>
      </c>
      <c r="AU29" s="12">
        <f>VLOOKUP($D29,'[2]Siniestros'!$B$5:$BB$32,45,FALSE)</f>
        <v>441917.2</v>
      </c>
      <c r="AV29" s="12">
        <f>VLOOKUP($D29,'[2]Siniestros'!$B$5:$BB$32,46,FALSE)</f>
        <v>64077.69</v>
      </c>
      <c r="AW29" s="12">
        <f>VLOOKUP($D29,'[2]Siniestros'!$B$5:$BB$32,47,FALSE)</f>
        <v>482740.9</v>
      </c>
      <c r="AX29" s="12">
        <f>VLOOKUP($D29,'[2]Siniestros'!$B$5:$BB$32,48,FALSE)</f>
        <v>4076498</v>
      </c>
      <c r="AY29" s="12">
        <f>VLOOKUP($D29,'[2]Siniestros'!$B$5:$BB$32,49,FALSE)</f>
        <v>707958.0700000001</v>
      </c>
      <c r="AZ29" s="12">
        <f>VLOOKUP($D29,'[2]Siniestros'!$B$5:$BB$32,50,FALSE)</f>
        <v>0</v>
      </c>
      <c r="BA29" s="12">
        <f>VLOOKUP($D29,'[2]Siniestros'!$B$5:$BB$32,51,FALSE)</f>
        <v>32813.1</v>
      </c>
      <c r="BB29" s="12">
        <f>VLOOKUP($D29,'[2]Siniestros'!$B$5:$BB$32,52,FALSE)</f>
        <v>5730.08</v>
      </c>
      <c r="BC29" s="12">
        <f>VLOOKUP($D29,'[2]Siniestros'!$B$5:$BB$32,53,FALSE)</f>
        <v>27083.019999999997</v>
      </c>
    </row>
    <row r="30" spans="1:55" ht="15">
      <c r="A30" s="12">
        <v>2023</v>
      </c>
      <c r="B30" s="12" t="s">
        <v>78</v>
      </c>
      <c r="C30" s="12" t="s">
        <v>74</v>
      </c>
      <c r="D30" s="17" t="s">
        <v>56</v>
      </c>
      <c r="E30" s="18">
        <v>1</v>
      </c>
      <c r="F30" s="12">
        <f>VLOOKUP($D30,'[2]Siniestros'!$B$5:$BB$32,2,FALSE)</f>
        <v>2475438.31</v>
      </c>
      <c r="G30" s="12">
        <f>VLOOKUP($D30,'[2]Siniestros'!$B$5:$BB$32,3,FALSE)</f>
        <v>771244.09</v>
      </c>
      <c r="H30" s="12">
        <f>VLOOKUP($D30,'[2]Siniestros'!$B$5:$BB$32,4,FALSE)</f>
        <v>19866.36</v>
      </c>
      <c r="I30" s="12">
        <f>VLOOKUP($D30,'[2]Siniestros'!$B$5:$BB$32,5,FALSE)</f>
        <v>19866.36</v>
      </c>
      <c r="J30" s="12">
        <f>VLOOKUP($D30,'[2]Siniestros'!$B$5:$BB$32,6,FALSE)</f>
        <v>0</v>
      </c>
      <c r="K30" s="12">
        <f>VLOOKUP($D30,'[2]Siniestros'!$B$5:$BB$32,7,FALSE)</f>
        <v>0</v>
      </c>
      <c r="L30" s="12">
        <f>VLOOKUP($D30,'[2]Siniestros'!$B$5:$BB$32,8,FALSE)</f>
        <v>0</v>
      </c>
      <c r="M30" s="12">
        <f>VLOOKUP($D30,'[2]Siniestros'!$B$5:$BB$32,9,FALSE)</f>
        <v>0</v>
      </c>
      <c r="N30" s="12">
        <f>VLOOKUP($D30,'[2]Siniestros'!$B$5:$BB$32,10,FALSE)</f>
        <v>0</v>
      </c>
      <c r="O30" s="12">
        <f>VLOOKUP($D30,'[2]Siniestros'!$B$5:$BB$32,11,FALSE)</f>
        <v>0</v>
      </c>
      <c r="P30" s="12">
        <f>VLOOKUP($D30,'[2]Siniestros'!$B$5:$BB$32,12,FALSE)</f>
        <v>0</v>
      </c>
      <c r="Q30" s="12">
        <f>VLOOKUP($D30,'[2]Siniestros'!$B$5:$BB$32,13,FALSE)</f>
        <v>0</v>
      </c>
      <c r="R30" s="12">
        <f>VLOOKUP($D30,'[2]Siniestros'!$B$5:$BB$32,14,FALSE)</f>
        <v>751377.73</v>
      </c>
      <c r="S30" s="12">
        <f>VLOOKUP($D30,'[2]Siniestros'!$B$5:$BB$32,17,FALSE)</f>
        <v>1704194.22</v>
      </c>
      <c r="T30" s="12">
        <f>VLOOKUP($D30,'[2]Siniestros'!$B$5:$BB$32,18,FALSE)</f>
        <v>116047.64</v>
      </c>
      <c r="U30" s="12">
        <f>VLOOKUP($D30,'[2]Siniestros'!$B$5:$BB$32,19,FALSE)</f>
        <v>0</v>
      </c>
      <c r="V30" s="12">
        <f>VLOOKUP($D30,'[2]Siniestros'!$B$5:$BB$32,20,FALSE)</f>
        <v>116047.64</v>
      </c>
      <c r="W30" s="12">
        <f>VLOOKUP($D30,'[2]Siniestros'!$B$5:$BB$32,21,FALSE)</f>
        <v>0</v>
      </c>
      <c r="X30" s="12">
        <f>VLOOKUP($D30,'[2]Siniestros'!$B$5:$BB$32,22,FALSE)</f>
        <v>0</v>
      </c>
      <c r="Y30" s="12">
        <f>VLOOKUP($D30,'[2]Siniestros'!$B$5:$BB$32,23,FALSE)</f>
        <v>0</v>
      </c>
      <c r="Z30" s="12">
        <f>VLOOKUP($D30,'[2]Siniestros'!$B$5:$BB$32,24,FALSE)</f>
        <v>0</v>
      </c>
      <c r="AA30" s="12">
        <f>VLOOKUP($D30,'[2]Siniestros'!$B$5:$BB$32,25,FALSE)</f>
        <v>0</v>
      </c>
      <c r="AB30" s="12">
        <f>VLOOKUP($D30,'[2]Siniestros'!$B$5:$BB$32,26,FALSE)</f>
        <v>86487.04000000001</v>
      </c>
      <c r="AC30" s="12">
        <f>VLOOKUP($D30,'[2]Siniestros'!$B$5:$BB$32,27,FALSE)</f>
        <v>3696.9</v>
      </c>
      <c r="AD30" s="12">
        <f>VLOOKUP($D30,'[2]Siniestros'!$B$5:$BB$32,28,FALSE)</f>
        <v>82790.14</v>
      </c>
      <c r="AE30" s="12">
        <f>VLOOKUP($D30,'[2]Siniestros'!$B$5:$BB$32,29,FALSE)</f>
        <v>1795.96</v>
      </c>
      <c r="AF30" s="12">
        <f>VLOOKUP($D30,'[2]Siniestros'!$B$5:$BB$32,30,FALSE)</f>
        <v>1795.96</v>
      </c>
      <c r="AG30" s="12">
        <f>VLOOKUP($D30,'[2]Siniestros'!$B$5:$BB$32,31,FALSE)</f>
        <v>0</v>
      </c>
      <c r="AH30" s="12">
        <f>VLOOKUP($D30,'[2]Siniestros'!$B$5:$BB$32,32,FALSE)</f>
        <v>0</v>
      </c>
      <c r="AI30" s="12">
        <f>VLOOKUP($D30,'[2]Siniestros'!$B$5:$BB$32,33,FALSE)</f>
        <v>5000</v>
      </c>
      <c r="AJ30" s="12">
        <f>VLOOKUP($D30,'[2]Siniestros'!$B$5:$BB$32,34,FALSE)</f>
        <v>5000</v>
      </c>
      <c r="AK30" s="12">
        <f>VLOOKUP($D30,'[2]Siniestros'!$B$5:$BB$32,35,FALSE)</f>
        <v>0</v>
      </c>
      <c r="AL30" s="12">
        <f>VLOOKUP($D30,'[2]Siniestros'!$B$5:$BB$32,36,FALSE)</f>
        <v>1197212.78</v>
      </c>
      <c r="AM30" s="12">
        <f>VLOOKUP($D30,'[2]Siniestros'!$B$5:$BB$32,37,FALSE)</f>
        <v>64735.76000000001</v>
      </c>
      <c r="AN30" s="12">
        <f>VLOOKUP($D30,'[2]Siniestros'!$B$5:$BB$32,38,FALSE)</f>
        <v>173.34000000000015</v>
      </c>
      <c r="AO30" s="12">
        <f>VLOOKUP($D30,'[2]Siniestros'!$B$5:$BB$32,39,FALSE)</f>
        <v>0</v>
      </c>
      <c r="AP30" s="12">
        <f>VLOOKUP($D30,'[2]Siniestros'!$B$5:$BB$32,40,FALSE)</f>
        <v>0</v>
      </c>
      <c r="AQ30" s="12">
        <f>VLOOKUP($D30,'[2]Siniestros'!$B$5:$BB$32,41,FALSE)</f>
        <v>7771.21</v>
      </c>
      <c r="AR30" s="12">
        <f>VLOOKUP($D30,'[2]Siniestros'!$B$5:$BB$32,42,FALSE)</f>
        <v>56791.21000000001</v>
      </c>
      <c r="AS30" s="12">
        <f>VLOOKUP($D30,'[2]Siniestros'!$B$5:$BB$32,43,FALSE)</f>
        <v>0</v>
      </c>
      <c r="AT30" s="12">
        <f>VLOOKUP($D30,'[2]Siniestros'!$B$5:$BB$32,44,FALSE)</f>
        <v>232565.04</v>
      </c>
      <c r="AU30" s="12">
        <f>VLOOKUP($D30,'[2]Siniestros'!$B$5:$BB$32,45,FALSE)</f>
        <v>214983.2</v>
      </c>
      <c r="AV30" s="12">
        <f>VLOOKUP($D30,'[2]Siniestros'!$B$5:$BB$32,46,FALSE)</f>
        <v>13867.82</v>
      </c>
      <c r="AW30" s="12">
        <f>VLOOKUP($D30,'[2]Siniestros'!$B$5:$BB$32,47,FALSE)</f>
        <v>3714.02</v>
      </c>
      <c r="AX30" s="12">
        <f>VLOOKUP($D30,'[2]Siniestros'!$B$5:$BB$32,48,FALSE)</f>
        <v>0</v>
      </c>
      <c r="AY30" s="12">
        <f>VLOOKUP($D30,'[2]Siniestros'!$B$5:$BB$32,49,FALSE)</f>
        <v>0</v>
      </c>
      <c r="AZ30" s="12">
        <f>VLOOKUP($D30,'[2]Siniestros'!$B$5:$BB$32,50,FALSE)</f>
        <v>0</v>
      </c>
      <c r="BA30" s="12">
        <f>VLOOKUP($D30,'[2]Siniestros'!$B$5:$BB$32,51,FALSE)</f>
        <v>350</v>
      </c>
      <c r="BB30" s="12">
        <f>VLOOKUP($D30,'[2]Siniestros'!$B$5:$BB$32,52,FALSE)</f>
        <v>0</v>
      </c>
      <c r="BC30" s="12">
        <f>VLOOKUP($D30,'[2]Siniestros'!$B$5:$BB$32,53,FALSE)</f>
        <v>350</v>
      </c>
    </row>
    <row r="31" spans="1:55" ht="15">
      <c r="A31" s="12">
        <v>2023</v>
      </c>
      <c r="B31" s="12" t="s">
        <v>78</v>
      </c>
      <c r="C31" s="12" t="s">
        <v>74</v>
      </c>
      <c r="D31" s="17" t="s">
        <v>57</v>
      </c>
      <c r="E31" s="18">
        <v>1</v>
      </c>
      <c r="F31" s="12">
        <f>VLOOKUP($D31,'[2]Siniestros'!$B$5:$BB$32,2,FALSE)</f>
        <v>2347815.7600000002</v>
      </c>
      <c r="G31" s="12">
        <f>VLOOKUP($D31,'[2]Siniestros'!$B$5:$BB$32,3,FALSE)</f>
        <v>115533.03</v>
      </c>
      <c r="H31" s="12">
        <f>VLOOKUP($D31,'[2]Siniestros'!$B$5:$BB$32,4,FALSE)</f>
        <v>0</v>
      </c>
      <c r="I31" s="12">
        <f>VLOOKUP($D31,'[2]Siniestros'!$B$5:$BB$32,5,FALSE)</f>
        <v>0</v>
      </c>
      <c r="J31" s="12">
        <f>VLOOKUP($D31,'[2]Siniestros'!$B$5:$BB$32,6,FALSE)</f>
        <v>0</v>
      </c>
      <c r="K31" s="12">
        <f>VLOOKUP($D31,'[2]Siniestros'!$B$5:$BB$32,7,FALSE)</f>
        <v>113129.35</v>
      </c>
      <c r="L31" s="12">
        <f>VLOOKUP($D31,'[2]Siniestros'!$B$5:$BB$32,8,FALSE)</f>
        <v>0</v>
      </c>
      <c r="M31" s="12">
        <f>VLOOKUP($D31,'[2]Siniestros'!$B$5:$BB$32,9,FALSE)</f>
        <v>113129.35</v>
      </c>
      <c r="N31" s="12">
        <f>VLOOKUP($D31,'[2]Siniestros'!$B$5:$BB$32,10,FALSE)</f>
        <v>0</v>
      </c>
      <c r="O31" s="12">
        <f>VLOOKUP($D31,'[2]Siniestros'!$B$5:$BB$32,11,FALSE)</f>
        <v>0</v>
      </c>
      <c r="P31" s="12">
        <f>VLOOKUP($D31,'[2]Siniestros'!$B$5:$BB$32,12,FALSE)</f>
        <v>0</v>
      </c>
      <c r="Q31" s="12">
        <f>VLOOKUP($D31,'[2]Siniestros'!$B$5:$BB$32,13,FALSE)</f>
        <v>0</v>
      </c>
      <c r="R31" s="12">
        <f>VLOOKUP($D31,'[2]Siniestros'!$B$5:$BB$32,14,FALSE)</f>
        <v>2403.6800000000003</v>
      </c>
      <c r="S31" s="12">
        <f>VLOOKUP($D31,'[2]Siniestros'!$B$5:$BB$32,17,FALSE)</f>
        <v>2232282.7300000004</v>
      </c>
      <c r="T31" s="12">
        <f>VLOOKUP($D31,'[2]Siniestros'!$B$5:$BB$32,18,FALSE)</f>
        <v>2188178.2800000003</v>
      </c>
      <c r="U31" s="12">
        <f>VLOOKUP($D31,'[2]Siniestros'!$B$5:$BB$32,19,FALSE)</f>
        <v>0</v>
      </c>
      <c r="V31" s="12">
        <f>VLOOKUP($D31,'[2]Siniestros'!$B$5:$BB$32,20,FALSE)</f>
        <v>2188178.2800000003</v>
      </c>
      <c r="W31" s="12">
        <f>VLOOKUP($D31,'[2]Siniestros'!$B$5:$BB$32,21,FALSE)</f>
        <v>0</v>
      </c>
      <c r="X31" s="12">
        <f>VLOOKUP($D31,'[2]Siniestros'!$B$5:$BB$32,22,FALSE)</f>
        <v>0</v>
      </c>
      <c r="Y31" s="12">
        <f>VLOOKUP($D31,'[2]Siniestros'!$B$5:$BB$32,23,FALSE)</f>
        <v>0</v>
      </c>
      <c r="Z31" s="12">
        <f>VLOOKUP($D31,'[2]Siniestros'!$B$5:$BB$32,24,FALSE)</f>
        <v>0</v>
      </c>
      <c r="AA31" s="12">
        <f>VLOOKUP($D31,'[2]Siniestros'!$B$5:$BB$32,25,FALSE)</f>
        <v>0</v>
      </c>
      <c r="AB31" s="12">
        <f>VLOOKUP($D31,'[2]Siniestros'!$B$5:$BB$32,26,FALSE)</f>
        <v>2971.4700000000003</v>
      </c>
      <c r="AC31" s="12">
        <f>VLOOKUP($D31,'[2]Siniestros'!$B$5:$BB$32,27,FALSE)</f>
        <v>0</v>
      </c>
      <c r="AD31" s="12">
        <f>VLOOKUP($D31,'[2]Siniestros'!$B$5:$BB$32,28,FALSE)</f>
        <v>2971.4700000000003</v>
      </c>
      <c r="AE31" s="12">
        <f>VLOOKUP($D31,'[2]Siniestros'!$B$5:$BB$32,29,FALSE)</f>
        <v>20411.920000000002</v>
      </c>
      <c r="AF31" s="12">
        <f>VLOOKUP($D31,'[2]Siniestros'!$B$5:$BB$32,30,FALSE)</f>
        <v>0</v>
      </c>
      <c r="AG31" s="12">
        <f>VLOOKUP($D31,'[2]Siniestros'!$B$5:$BB$32,31,FALSE)</f>
        <v>20411.920000000002</v>
      </c>
      <c r="AH31" s="12">
        <f>VLOOKUP($D31,'[2]Siniestros'!$B$5:$BB$32,32,FALSE)</f>
        <v>0</v>
      </c>
      <c r="AI31" s="12">
        <f>VLOOKUP($D31,'[2]Siniestros'!$B$5:$BB$32,33,FALSE)</f>
        <v>0</v>
      </c>
      <c r="AJ31" s="12">
        <f>VLOOKUP($D31,'[2]Siniestros'!$B$5:$BB$32,34,FALSE)</f>
        <v>0</v>
      </c>
      <c r="AK31" s="12">
        <f>VLOOKUP($D31,'[2]Siniestros'!$B$5:$BB$32,35,FALSE)</f>
        <v>0</v>
      </c>
      <c r="AL31" s="12">
        <f>VLOOKUP($D31,'[2]Siniestros'!$B$5:$BB$32,36,FALSE)</f>
        <v>0</v>
      </c>
      <c r="AM31" s="12">
        <f>VLOOKUP($D31,'[2]Siniestros'!$B$5:$BB$32,37,FALSE)</f>
        <v>0</v>
      </c>
      <c r="AN31" s="12">
        <f>VLOOKUP($D31,'[2]Siniestros'!$B$5:$BB$32,38,FALSE)</f>
        <v>0</v>
      </c>
      <c r="AO31" s="12">
        <f>VLOOKUP($D31,'[2]Siniestros'!$B$5:$BB$32,39,FALSE)</f>
        <v>0</v>
      </c>
      <c r="AP31" s="12">
        <f>VLOOKUP($D31,'[2]Siniestros'!$B$5:$BB$32,40,FALSE)</f>
        <v>0</v>
      </c>
      <c r="AQ31" s="12">
        <f>VLOOKUP($D31,'[2]Siniestros'!$B$5:$BB$32,41,FALSE)</f>
        <v>0</v>
      </c>
      <c r="AR31" s="12">
        <f>VLOOKUP($D31,'[2]Siniestros'!$B$5:$BB$32,42,FALSE)</f>
        <v>0</v>
      </c>
      <c r="AS31" s="12">
        <f>VLOOKUP($D31,'[2]Siniestros'!$B$5:$BB$32,43,FALSE)</f>
        <v>0</v>
      </c>
      <c r="AT31" s="12">
        <f>VLOOKUP($D31,'[2]Siniestros'!$B$5:$BB$32,44,FALSE)</f>
        <v>20721.059999999998</v>
      </c>
      <c r="AU31" s="12">
        <f>VLOOKUP($D31,'[2]Siniestros'!$B$5:$BB$32,45,FALSE)</f>
        <v>20721.059999999998</v>
      </c>
      <c r="AV31" s="12">
        <f>VLOOKUP($D31,'[2]Siniestros'!$B$5:$BB$32,46,FALSE)</f>
        <v>0</v>
      </c>
      <c r="AW31" s="12">
        <f>VLOOKUP($D31,'[2]Siniestros'!$B$5:$BB$32,47,FALSE)</f>
        <v>0</v>
      </c>
      <c r="AX31" s="12">
        <f>VLOOKUP($D31,'[2]Siniestros'!$B$5:$BB$32,48,FALSE)</f>
        <v>0</v>
      </c>
      <c r="AY31" s="12">
        <f>VLOOKUP($D31,'[2]Siniestros'!$B$5:$BB$32,49,FALSE)</f>
        <v>0</v>
      </c>
      <c r="AZ31" s="12">
        <f>VLOOKUP($D31,'[2]Siniestros'!$B$5:$BB$32,50,FALSE)</f>
        <v>0</v>
      </c>
      <c r="BA31" s="12">
        <f>VLOOKUP($D31,'[2]Siniestros'!$B$5:$BB$32,51,FALSE)</f>
        <v>0</v>
      </c>
      <c r="BB31" s="12">
        <f>VLOOKUP($D31,'[2]Siniestros'!$B$5:$BB$32,52,FALSE)</f>
        <v>0</v>
      </c>
      <c r="BC31" s="12">
        <f>VLOOKUP($D31,'[2]Siniestros'!$B$5:$BB$32,53,FALSE)</f>
        <v>0</v>
      </c>
    </row>
    <row r="32" spans="1:55" ht="15">
      <c r="A32" s="12">
        <v>2023</v>
      </c>
      <c r="B32" s="12" t="s">
        <v>78</v>
      </c>
      <c r="C32" s="12" t="s">
        <v>74</v>
      </c>
      <c r="D32" s="17" t="s">
        <v>58</v>
      </c>
      <c r="E32" s="18">
        <v>1</v>
      </c>
      <c r="F32" s="12">
        <f>VLOOKUP($D32,'[2]Siniestros'!$B$5:$BB$32,2,FALSE)</f>
        <v>37986189.86</v>
      </c>
      <c r="G32" s="12">
        <f>VLOOKUP($D32,'[2]Siniestros'!$B$5:$BB$32,3,FALSE)</f>
        <v>25684526.230000004</v>
      </c>
      <c r="H32" s="12">
        <f>VLOOKUP($D32,'[2]Siniestros'!$B$5:$BB$32,4,FALSE)</f>
        <v>2203797.1799999997</v>
      </c>
      <c r="I32" s="12">
        <f>VLOOKUP($D32,'[2]Siniestros'!$B$5:$BB$32,5,FALSE)</f>
        <v>-5.820766091346741E-11</v>
      </c>
      <c r="J32" s="12">
        <f>VLOOKUP($D32,'[2]Siniestros'!$B$5:$BB$32,6,FALSE)</f>
        <v>2203797.18</v>
      </c>
      <c r="K32" s="12">
        <f>VLOOKUP($D32,'[2]Siniestros'!$B$5:$BB$32,7,FALSE)</f>
        <v>422103.09</v>
      </c>
      <c r="L32" s="12">
        <f>VLOOKUP($D32,'[2]Siniestros'!$B$5:$BB$32,8,FALSE)</f>
        <v>11442.64</v>
      </c>
      <c r="M32" s="12">
        <f>VLOOKUP($D32,'[2]Siniestros'!$B$5:$BB$32,9,FALSE)</f>
        <v>410660.45</v>
      </c>
      <c r="N32" s="12">
        <f>VLOOKUP($D32,'[2]Siniestros'!$B$5:$BB$32,10,FALSE)</f>
        <v>0</v>
      </c>
      <c r="O32" s="12">
        <f>VLOOKUP($D32,'[2]Siniestros'!$B$5:$BB$32,11,FALSE)</f>
        <v>16196517.400000002</v>
      </c>
      <c r="P32" s="12">
        <f>VLOOKUP($D32,'[2]Siniestros'!$B$5:$BB$32,12,FALSE)</f>
        <v>12785674.11</v>
      </c>
      <c r="Q32" s="12">
        <f>VLOOKUP($D32,'[2]Siniestros'!$B$5:$BB$32,13,FALSE)</f>
        <v>3410843.29</v>
      </c>
      <c r="R32" s="12">
        <f>VLOOKUP($D32,'[2]Siniestros'!$B$5:$BB$32,14,FALSE)</f>
        <v>6862108.5600000005</v>
      </c>
      <c r="S32" s="12">
        <f>VLOOKUP($D32,'[2]Siniestros'!$B$5:$BB$32,17,FALSE)</f>
        <v>12301663.629999999</v>
      </c>
      <c r="T32" s="12">
        <f>VLOOKUP($D32,'[2]Siniestros'!$B$5:$BB$32,18,FALSE)</f>
        <v>295659.44</v>
      </c>
      <c r="U32" s="12">
        <f>VLOOKUP($D32,'[2]Siniestros'!$B$5:$BB$32,19,FALSE)</f>
        <v>295659.44</v>
      </c>
      <c r="V32" s="12">
        <f>VLOOKUP($D32,'[2]Siniestros'!$B$5:$BB$32,20,FALSE)</f>
        <v>0</v>
      </c>
      <c r="W32" s="12">
        <f>VLOOKUP($D32,'[2]Siniestros'!$B$5:$BB$32,21,FALSE)</f>
        <v>0</v>
      </c>
      <c r="X32" s="12">
        <f>VLOOKUP($D32,'[2]Siniestros'!$B$5:$BB$32,22,FALSE)</f>
        <v>0</v>
      </c>
      <c r="Y32" s="12">
        <f>VLOOKUP($D32,'[2]Siniestros'!$B$5:$BB$32,23,FALSE)</f>
        <v>0</v>
      </c>
      <c r="Z32" s="12">
        <f>VLOOKUP($D32,'[2]Siniestros'!$B$5:$BB$32,24,FALSE)</f>
        <v>0</v>
      </c>
      <c r="AA32" s="12">
        <f>VLOOKUP($D32,'[2]Siniestros'!$B$5:$BB$32,25,FALSE)</f>
        <v>0</v>
      </c>
      <c r="AB32" s="12">
        <f>VLOOKUP($D32,'[2]Siniestros'!$B$5:$BB$32,26,FALSE)</f>
        <v>25514.269999999997</v>
      </c>
      <c r="AC32" s="12">
        <f>VLOOKUP($D32,'[2]Siniestros'!$B$5:$BB$32,27,FALSE)</f>
        <v>25514.269999999997</v>
      </c>
      <c r="AD32" s="12">
        <f>VLOOKUP($D32,'[2]Siniestros'!$B$5:$BB$32,28,FALSE)</f>
        <v>0</v>
      </c>
      <c r="AE32" s="12">
        <f>VLOOKUP($D32,'[2]Siniestros'!$B$5:$BB$32,29,FALSE)</f>
        <v>133530.97</v>
      </c>
      <c r="AF32" s="12">
        <f>VLOOKUP($D32,'[2]Siniestros'!$B$5:$BB$32,30,FALSE)</f>
        <v>133530.97</v>
      </c>
      <c r="AG32" s="12">
        <f>VLOOKUP($D32,'[2]Siniestros'!$B$5:$BB$32,31,FALSE)</f>
        <v>0</v>
      </c>
      <c r="AH32" s="12">
        <f>VLOOKUP($D32,'[2]Siniestros'!$B$5:$BB$32,32,FALSE)</f>
        <v>0</v>
      </c>
      <c r="AI32" s="12">
        <f>VLOOKUP($D32,'[2]Siniestros'!$B$5:$BB$32,33,FALSE)</f>
        <v>685106.32</v>
      </c>
      <c r="AJ32" s="12">
        <f>VLOOKUP($D32,'[2]Siniestros'!$B$5:$BB$32,34,FALSE)</f>
        <v>685106.32</v>
      </c>
      <c r="AK32" s="12">
        <f>VLOOKUP($D32,'[2]Siniestros'!$B$5:$BB$32,35,FALSE)</f>
        <v>0</v>
      </c>
      <c r="AL32" s="12">
        <f>VLOOKUP($D32,'[2]Siniestros'!$B$5:$BB$32,36,FALSE)</f>
        <v>8083565.9</v>
      </c>
      <c r="AM32" s="12">
        <f>VLOOKUP($D32,'[2]Siniestros'!$B$5:$BB$32,37,FALSE)</f>
        <v>36648.6</v>
      </c>
      <c r="AN32" s="12">
        <f>VLOOKUP($D32,'[2]Siniestros'!$B$5:$BB$32,38,FALSE)</f>
        <v>35486.229999999996</v>
      </c>
      <c r="AO32" s="12">
        <f>VLOOKUP($D32,'[2]Siniestros'!$B$5:$BB$32,39,FALSE)</f>
        <v>563.74</v>
      </c>
      <c r="AP32" s="12">
        <f>VLOOKUP($D32,'[2]Siniestros'!$B$5:$BB$32,40,FALSE)</f>
        <v>0</v>
      </c>
      <c r="AQ32" s="12">
        <f>VLOOKUP($D32,'[2]Siniestros'!$B$5:$BB$32,41,FALSE)</f>
        <v>0</v>
      </c>
      <c r="AR32" s="12">
        <f>VLOOKUP($D32,'[2]Siniestros'!$B$5:$BB$32,42,FALSE)</f>
        <v>598.63</v>
      </c>
      <c r="AS32" s="12">
        <f>VLOOKUP($D32,'[2]Siniestros'!$B$5:$BB$32,43,FALSE)</f>
        <v>0</v>
      </c>
      <c r="AT32" s="12">
        <f>VLOOKUP($D32,'[2]Siniestros'!$B$5:$BB$32,44,FALSE)</f>
        <v>549665.49</v>
      </c>
      <c r="AU32" s="12">
        <f>VLOOKUP($D32,'[2]Siniestros'!$B$5:$BB$32,45,FALSE)</f>
        <v>267234.12</v>
      </c>
      <c r="AV32" s="12">
        <f>VLOOKUP($D32,'[2]Siniestros'!$B$5:$BB$32,46,FALSE)</f>
        <v>19910.260000000002</v>
      </c>
      <c r="AW32" s="12">
        <f>VLOOKUP($D32,'[2]Siniestros'!$B$5:$BB$32,47,FALSE)</f>
        <v>41120.429999999986</v>
      </c>
      <c r="AX32" s="12">
        <f>VLOOKUP($D32,'[2]Siniestros'!$B$5:$BB$32,48,FALSE)</f>
        <v>0</v>
      </c>
      <c r="AY32" s="12">
        <f>VLOOKUP($D32,'[2]Siniestros'!$B$5:$BB$32,49,FALSE)</f>
        <v>221400.68000000002</v>
      </c>
      <c r="AZ32" s="12">
        <f>VLOOKUP($D32,'[2]Siniestros'!$B$5:$BB$32,50,FALSE)</f>
        <v>0</v>
      </c>
      <c r="BA32" s="12">
        <f>VLOOKUP($D32,'[2]Siniestros'!$B$5:$BB$32,51,FALSE)</f>
        <v>2491972.6399999997</v>
      </c>
      <c r="BB32" s="12">
        <f>VLOOKUP($D32,'[2]Siniestros'!$B$5:$BB$32,52,FALSE)</f>
        <v>1206357.4</v>
      </c>
      <c r="BC32" s="12">
        <f>VLOOKUP($D32,'[2]Siniestros'!$B$5:$BB$32,53,FALSE)</f>
        <v>1285615.2400000002</v>
      </c>
    </row>
    <row r="33" spans="1:55" ht="15">
      <c r="A33" s="12">
        <v>2023</v>
      </c>
      <c r="B33" s="12" t="s">
        <v>78</v>
      </c>
      <c r="C33" s="12" t="s">
        <v>74</v>
      </c>
      <c r="D33" s="17" t="s">
        <v>59</v>
      </c>
      <c r="E33" s="18">
        <v>1</v>
      </c>
      <c r="F33" s="12">
        <f>VLOOKUP($D33,'[2]Siniestros'!$B$5:$BB$32,2,FALSE)</f>
        <v>4390891.01</v>
      </c>
      <c r="G33" s="12">
        <f>VLOOKUP($D33,'[2]Siniestros'!$B$5:$BB$32,3,FALSE)</f>
        <v>2911723.89</v>
      </c>
      <c r="H33" s="12">
        <f>VLOOKUP($D33,'[2]Siniestros'!$B$5:$BB$32,4,FALSE)</f>
        <v>0</v>
      </c>
      <c r="I33" s="12">
        <f>VLOOKUP($D33,'[2]Siniestros'!$B$5:$BB$32,5,FALSE)</f>
        <v>0</v>
      </c>
      <c r="J33" s="12">
        <f>VLOOKUP($D33,'[2]Siniestros'!$B$5:$BB$32,6,FALSE)</f>
        <v>0</v>
      </c>
      <c r="K33" s="12">
        <f>VLOOKUP($D33,'[2]Siniestros'!$B$5:$BB$32,7,FALSE)</f>
        <v>42500</v>
      </c>
      <c r="L33" s="12">
        <f>VLOOKUP($D33,'[2]Siniestros'!$B$5:$BB$32,8,FALSE)</f>
        <v>42500</v>
      </c>
      <c r="M33" s="12">
        <f>VLOOKUP($D33,'[2]Siniestros'!$B$5:$BB$32,9,FALSE)</f>
        <v>0</v>
      </c>
      <c r="N33" s="12">
        <f>VLOOKUP($D33,'[2]Siniestros'!$B$5:$BB$32,10,FALSE)</f>
        <v>0</v>
      </c>
      <c r="O33" s="12">
        <f>VLOOKUP($D33,'[2]Siniestros'!$B$5:$BB$32,11,FALSE)</f>
        <v>0</v>
      </c>
      <c r="P33" s="12">
        <f>VLOOKUP($D33,'[2]Siniestros'!$B$5:$BB$32,12,FALSE)</f>
        <v>0</v>
      </c>
      <c r="Q33" s="12">
        <f>VLOOKUP($D33,'[2]Siniestros'!$B$5:$BB$32,13,FALSE)</f>
        <v>0</v>
      </c>
      <c r="R33" s="12">
        <f>VLOOKUP($D33,'[2]Siniestros'!$B$5:$BB$32,14,FALSE)</f>
        <v>2869223.89</v>
      </c>
      <c r="S33" s="12">
        <f>VLOOKUP($D33,'[2]Siniestros'!$B$5:$BB$32,17,FALSE)</f>
        <v>1479167.12</v>
      </c>
      <c r="T33" s="12">
        <f>VLOOKUP($D33,'[2]Siniestros'!$B$5:$BB$32,18,FALSE)</f>
        <v>116298.29999999999</v>
      </c>
      <c r="U33" s="12">
        <f>VLOOKUP($D33,'[2]Siniestros'!$B$5:$BB$32,19,FALSE)</f>
        <v>116298.29999999999</v>
      </c>
      <c r="V33" s="12">
        <f>VLOOKUP($D33,'[2]Siniestros'!$B$5:$BB$32,20,FALSE)</f>
        <v>0</v>
      </c>
      <c r="W33" s="12">
        <f>VLOOKUP($D33,'[2]Siniestros'!$B$5:$BB$32,21,FALSE)</f>
        <v>0</v>
      </c>
      <c r="X33" s="12">
        <f>VLOOKUP($D33,'[2]Siniestros'!$B$5:$BB$32,22,FALSE)</f>
        <v>0</v>
      </c>
      <c r="Y33" s="12">
        <f>VLOOKUP($D33,'[2]Siniestros'!$B$5:$BB$32,23,FALSE)</f>
        <v>0</v>
      </c>
      <c r="Z33" s="12">
        <f>VLOOKUP($D33,'[2]Siniestros'!$B$5:$BB$32,24,FALSE)</f>
        <v>0</v>
      </c>
      <c r="AA33" s="12">
        <f>VLOOKUP($D33,'[2]Siniestros'!$B$5:$BB$32,25,FALSE)</f>
        <v>0</v>
      </c>
      <c r="AB33" s="12">
        <f>VLOOKUP($D33,'[2]Siniestros'!$B$5:$BB$32,26,FALSE)</f>
        <v>17181.52</v>
      </c>
      <c r="AC33" s="12">
        <f>VLOOKUP($D33,'[2]Siniestros'!$B$5:$BB$32,27,FALSE)</f>
        <v>4532.83</v>
      </c>
      <c r="AD33" s="12">
        <f>VLOOKUP($D33,'[2]Siniestros'!$B$5:$BB$32,28,FALSE)</f>
        <v>12648.69</v>
      </c>
      <c r="AE33" s="12">
        <f>VLOOKUP($D33,'[2]Siniestros'!$B$5:$BB$32,29,FALSE)</f>
        <v>1803.4699999999998</v>
      </c>
      <c r="AF33" s="12">
        <f>VLOOKUP($D33,'[2]Siniestros'!$B$5:$BB$32,30,FALSE)</f>
        <v>1803.4699999999998</v>
      </c>
      <c r="AG33" s="12">
        <f>VLOOKUP($D33,'[2]Siniestros'!$B$5:$BB$32,31,FALSE)</f>
        <v>0</v>
      </c>
      <c r="AH33" s="12">
        <f>VLOOKUP($D33,'[2]Siniestros'!$B$5:$BB$32,32,FALSE)</f>
        <v>0</v>
      </c>
      <c r="AI33" s="12">
        <f>VLOOKUP($D33,'[2]Siniestros'!$B$5:$BB$32,33,FALSE)</f>
        <v>0</v>
      </c>
      <c r="AJ33" s="12">
        <f>VLOOKUP($D33,'[2]Siniestros'!$B$5:$BB$32,34,FALSE)</f>
        <v>0</v>
      </c>
      <c r="AK33" s="12">
        <f>VLOOKUP($D33,'[2]Siniestros'!$B$5:$BB$32,35,FALSE)</f>
        <v>0</v>
      </c>
      <c r="AL33" s="12">
        <f>VLOOKUP($D33,'[2]Siniestros'!$B$5:$BB$32,36,FALSE)</f>
        <v>560126.29</v>
      </c>
      <c r="AM33" s="12">
        <f>VLOOKUP($D33,'[2]Siniestros'!$B$5:$BB$32,37,FALSE)</f>
        <v>29325.29</v>
      </c>
      <c r="AN33" s="12">
        <f>VLOOKUP($D33,'[2]Siniestros'!$B$5:$BB$32,38,FALSE)</f>
        <v>0</v>
      </c>
      <c r="AO33" s="12">
        <f>VLOOKUP($D33,'[2]Siniestros'!$B$5:$BB$32,39,FALSE)</f>
        <v>25182.37</v>
      </c>
      <c r="AP33" s="12">
        <f>VLOOKUP($D33,'[2]Siniestros'!$B$5:$BB$32,40,FALSE)</f>
        <v>0</v>
      </c>
      <c r="AQ33" s="12">
        <f>VLOOKUP($D33,'[2]Siniestros'!$B$5:$BB$32,41,FALSE)</f>
        <v>4142.92</v>
      </c>
      <c r="AR33" s="12">
        <f>VLOOKUP($D33,'[2]Siniestros'!$B$5:$BB$32,42,FALSE)</f>
        <v>0</v>
      </c>
      <c r="AS33" s="12">
        <f>VLOOKUP($D33,'[2]Siniestros'!$B$5:$BB$32,43,FALSE)</f>
        <v>0</v>
      </c>
      <c r="AT33" s="12">
        <f>VLOOKUP($D33,'[2]Siniestros'!$B$5:$BB$32,44,FALSE)</f>
        <v>754432.25</v>
      </c>
      <c r="AU33" s="12">
        <f>VLOOKUP($D33,'[2]Siniestros'!$B$5:$BB$32,45,FALSE)</f>
        <v>1778.8700000000001</v>
      </c>
      <c r="AV33" s="12">
        <f>VLOOKUP($D33,'[2]Siniestros'!$B$5:$BB$32,46,FALSE)</f>
        <v>679.75</v>
      </c>
      <c r="AW33" s="12">
        <f>VLOOKUP($D33,'[2]Siniestros'!$B$5:$BB$32,47,FALSE)</f>
        <v>0</v>
      </c>
      <c r="AX33" s="12">
        <f>VLOOKUP($D33,'[2]Siniestros'!$B$5:$BB$32,48,FALSE)</f>
        <v>0</v>
      </c>
      <c r="AY33" s="12">
        <f>VLOOKUP($D33,'[2]Siniestros'!$B$5:$BB$32,49,FALSE)</f>
        <v>751973.63</v>
      </c>
      <c r="AZ33" s="12">
        <f>VLOOKUP($D33,'[2]Siniestros'!$B$5:$BB$32,50,FALSE)</f>
        <v>0</v>
      </c>
      <c r="BA33" s="12">
        <f>VLOOKUP($D33,'[2]Siniestros'!$B$5:$BB$32,51,FALSE)</f>
        <v>0</v>
      </c>
      <c r="BB33" s="12">
        <f>VLOOKUP($D33,'[2]Siniestros'!$B$5:$BB$32,52,FALSE)</f>
        <v>0</v>
      </c>
      <c r="BC33" s="12">
        <f>VLOOKUP($D33,'[2]Siniestros'!$B$5:$BB$32,53,FALSE)</f>
        <v>0</v>
      </c>
    </row>
    <row r="34" spans="1:55" ht="15">
      <c r="A34" s="12">
        <v>2023</v>
      </c>
      <c r="B34" s="12" t="s">
        <v>78</v>
      </c>
      <c r="C34" s="12" t="s">
        <v>74</v>
      </c>
      <c r="D34" s="17" t="s">
        <v>60</v>
      </c>
      <c r="E34" s="18">
        <v>1</v>
      </c>
      <c r="F34" s="12">
        <f>VLOOKUP($D34,'[2]Siniestros'!$B$5:$BB$32,2,FALSE)</f>
        <v>62612227.77</v>
      </c>
      <c r="G34" s="12">
        <f>VLOOKUP($D34,'[2]Siniestros'!$B$5:$BB$32,3,FALSE)</f>
        <v>26419206.04</v>
      </c>
      <c r="H34" s="12">
        <f>VLOOKUP($D34,'[2]Siniestros'!$B$5:$BB$32,4,FALSE)</f>
        <v>2916681.37</v>
      </c>
      <c r="I34" s="12">
        <f>VLOOKUP($D34,'[2]Siniestros'!$B$5:$BB$32,5,FALSE)</f>
        <v>97065.28</v>
      </c>
      <c r="J34" s="12">
        <f>VLOOKUP($D34,'[2]Siniestros'!$B$5:$BB$32,6,FALSE)</f>
        <v>2819616.0900000003</v>
      </c>
      <c r="K34" s="12">
        <f>VLOOKUP($D34,'[2]Siniestros'!$B$5:$BB$32,7,FALSE)</f>
        <v>48288.91</v>
      </c>
      <c r="L34" s="12">
        <f>VLOOKUP($D34,'[2]Siniestros'!$B$5:$BB$32,8,FALSE)</f>
        <v>40147.87</v>
      </c>
      <c r="M34" s="12">
        <f>VLOOKUP($D34,'[2]Siniestros'!$B$5:$BB$32,9,FALSE)</f>
        <v>8141.040000000001</v>
      </c>
      <c r="N34" s="12">
        <f>VLOOKUP($D34,'[2]Siniestros'!$B$5:$BB$32,10,FALSE)</f>
        <v>0</v>
      </c>
      <c r="O34" s="12">
        <f>VLOOKUP($D34,'[2]Siniestros'!$B$5:$BB$32,11,FALSE)</f>
        <v>20235586.439999998</v>
      </c>
      <c r="P34" s="12">
        <f>VLOOKUP($D34,'[2]Siniestros'!$B$5:$BB$32,12,FALSE)</f>
        <v>7981535.130000001</v>
      </c>
      <c r="Q34" s="12">
        <f>VLOOKUP($D34,'[2]Siniestros'!$B$5:$BB$32,13,FALSE)</f>
        <v>12254051.31</v>
      </c>
      <c r="R34" s="12">
        <f>VLOOKUP($D34,'[2]Siniestros'!$B$5:$BB$32,14,FALSE)</f>
        <v>3218649.3200000003</v>
      </c>
      <c r="S34" s="12">
        <f>VLOOKUP($D34,'[2]Siniestros'!$B$5:$BB$32,17,FALSE)</f>
        <v>36193021.730000004</v>
      </c>
      <c r="T34" s="12">
        <f>VLOOKUP($D34,'[2]Siniestros'!$B$5:$BB$32,18,FALSE)</f>
        <v>852870.8899999999</v>
      </c>
      <c r="U34" s="12">
        <f>VLOOKUP($D34,'[2]Siniestros'!$B$5:$BB$32,19,FALSE)</f>
        <v>0</v>
      </c>
      <c r="V34" s="12">
        <f>VLOOKUP($D34,'[2]Siniestros'!$B$5:$BB$32,20,FALSE)</f>
        <v>852870.8899999999</v>
      </c>
      <c r="W34" s="12">
        <f>VLOOKUP($D34,'[2]Siniestros'!$B$5:$BB$32,21,FALSE)</f>
        <v>0</v>
      </c>
      <c r="X34" s="12">
        <f>VLOOKUP($D34,'[2]Siniestros'!$B$5:$BB$32,22,FALSE)</f>
        <v>0</v>
      </c>
      <c r="Y34" s="12">
        <f>VLOOKUP($D34,'[2]Siniestros'!$B$5:$BB$32,23,FALSE)</f>
        <v>0</v>
      </c>
      <c r="Z34" s="12">
        <f>VLOOKUP($D34,'[2]Siniestros'!$B$5:$BB$32,24,FALSE)</f>
        <v>0</v>
      </c>
      <c r="AA34" s="12">
        <f>VLOOKUP($D34,'[2]Siniestros'!$B$5:$BB$32,25,FALSE)</f>
        <v>0</v>
      </c>
      <c r="AB34" s="12">
        <f>VLOOKUP($D34,'[2]Siniestros'!$B$5:$BB$32,26,FALSE)</f>
        <v>0</v>
      </c>
      <c r="AC34" s="12">
        <f>VLOOKUP($D34,'[2]Siniestros'!$B$5:$BB$32,27,FALSE)</f>
        <v>0</v>
      </c>
      <c r="AD34" s="12">
        <f>VLOOKUP($D34,'[2]Siniestros'!$B$5:$BB$32,28,FALSE)</f>
        <v>0</v>
      </c>
      <c r="AE34" s="12">
        <f>VLOOKUP($D34,'[2]Siniestros'!$B$5:$BB$32,29,FALSE)</f>
        <v>269903.77999999997</v>
      </c>
      <c r="AF34" s="12">
        <f>VLOOKUP($D34,'[2]Siniestros'!$B$5:$BB$32,30,FALSE)</f>
        <v>269903.77999999997</v>
      </c>
      <c r="AG34" s="12">
        <f>VLOOKUP($D34,'[2]Siniestros'!$B$5:$BB$32,31,FALSE)</f>
        <v>0</v>
      </c>
      <c r="AH34" s="12">
        <f>VLOOKUP($D34,'[2]Siniestros'!$B$5:$BB$32,32,FALSE)</f>
        <v>0</v>
      </c>
      <c r="AI34" s="12">
        <f>VLOOKUP($D34,'[2]Siniestros'!$B$5:$BB$32,33,FALSE)</f>
        <v>7689240.02</v>
      </c>
      <c r="AJ34" s="12">
        <f>VLOOKUP($D34,'[2]Siniestros'!$B$5:$BB$32,34,FALSE)</f>
        <v>7689240.02</v>
      </c>
      <c r="AK34" s="12">
        <f>VLOOKUP($D34,'[2]Siniestros'!$B$5:$BB$32,35,FALSE)</f>
        <v>0</v>
      </c>
      <c r="AL34" s="12">
        <f>VLOOKUP($D34,'[2]Siniestros'!$B$5:$BB$32,36,FALSE)</f>
        <v>11164528.69</v>
      </c>
      <c r="AM34" s="12">
        <f>VLOOKUP($D34,'[2]Siniestros'!$B$5:$BB$32,37,FALSE)</f>
        <v>761859.14</v>
      </c>
      <c r="AN34" s="12">
        <f>VLOOKUP($D34,'[2]Siniestros'!$B$5:$BB$32,38,FALSE)</f>
        <v>720009.44</v>
      </c>
      <c r="AO34" s="12">
        <f>VLOOKUP($D34,'[2]Siniestros'!$B$5:$BB$32,39,FALSE)</f>
        <v>12675.72</v>
      </c>
      <c r="AP34" s="12">
        <f>VLOOKUP($D34,'[2]Siniestros'!$B$5:$BB$32,40,FALSE)</f>
        <v>0</v>
      </c>
      <c r="AQ34" s="12">
        <f>VLOOKUP($D34,'[2]Siniestros'!$B$5:$BB$32,41,FALSE)</f>
        <v>0</v>
      </c>
      <c r="AR34" s="12">
        <f>VLOOKUP($D34,'[2]Siniestros'!$B$5:$BB$32,42,FALSE)</f>
        <v>29173.98</v>
      </c>
      <c r="AS34" s="12">
        <f>VLOOKUP($D34,'[2]Siniestros'!$B$5:$BB$32,43,FALSE)</f>
        <v>0</v>
      </c>
      <c r="AT34" s="12">
        <f>VLOOKUP($D34,'[2]Siniestros'!$B$5:$BB$32,44,FALSE)</f>
        <v>299077.28</v>
      </c>
      <c r="AU34" s="12">
        <f>VLOOKUP($D34,'[2]Siniestros'!$B$5:$BB$32,45,FALSE)</f>
        <v>77073.70000000001</v>
      </c>
      <c r="AV34" s="12">
        <f>VLOOKUP($D34,'[2]Siniestros'!$B$5:$BB$32,46,FALSE)</f>
        <v>13100.77</v>
      </c>
      <c r="AW34" s="12">
        <f>VLOOKUP($D34,'[2]Siniestros'!$B$5:$BB$32,47,FALSE)</f>
        <v>74677.87</v>
      </c>
      <c r="AX34" s="12">
        <f>VLOOKUP($D34,'[2]Siniestros'!$B$5:$BB$32,48,FALSE)</f>
        <v>0</v>
      </c>
      <c r="AY34" s="12">
        <f>VLOOKUP($D34,'[2]Siniestros'!$B$5:$BB$32,49,FALSE)</f>
        <v>134224.94</v>
      </c>
      <c r="AZ34" s="12">
        <f>VLOOKUP($D34,'[2]Siniestros'!$B$5:$BB$32,50,FALSE)</f>
        <v>0</v>
      </c>
      <c r="BA34" s="12">
        <f>VLOOKUP($D34,'[2]Siniestros'!$B$5:$BB$32,51,FALSE)</f>
        <v>15155541.93</v>
      </c>
      <c r="BB34" s="12">
        <f>VLOOKUP($D34,'[2]Siniestros'!$B$5:$BB$32,52,FALSE)</f>
        <v>1564587.3099999998</v>
      </c>
      <c r="BC34" s="12">
        <f>VLOOKUP($D34,'[2]Siniestros'!$B$5:$BB$32,53,FALSE)</f>
        <v>13590954.620000001</v>
      </c>
    </row>
    <row r="35" spans="1:55" ht="15">
      <c r="A35" s="12">
        <v>2023</v>
      </c>
      <c r="B35" s="12" t="s">
        <v>78</v>
      </c>
      <c r="C35" s="12" t="s">
        <v>74</v>
      </c>
      <c r="D35" s="17" t="s">
        <v>61</v>
      </c>
      <c r="E35" s="18">
        <v>1</v>
      </c>
      <c r="F35" s="12">
        <f>VLOOKUP($D35,'[2]Siniestros'!$B$5:$BB$32,2,FALSE)</f>
        <v>470043.25</v>
      </c>
      <c r="G35" s="12">
        <f>VLOOKUP($D35,'[2]Siniestros'!$B$5:$BB$32,3,FALSE)</f>
        <v>212970.07</v>
      </c>
      <c r="H35" s="12">
        <f>VLOOKUP($D35,'[2]Siniestros'!$B$5:$BB$32,4,FALSE)</f>
        <v>0</v>
      </c>
      <c r="I35" s="12">
        <f>VLOOKUP($D35,'[2]Siniestros'!$B$5:$BB$32,5,FALSE)</f>
        <v>0</v>
      </c>
      <c r="J35" s="12">
        <f>VLOOKUP($D35,'[2]Siniestros'!$B$5:$BB$32,6,FALSE)</f>
        <v>0</v>
      </c>
      <c r="K35" s="12">
        <f>VLOOKUP($D35,'[2]Siniestros'!$B$5:$BB$32,7,FALSE)</f>
        <v>0</v>
      </c>
      <c r="L35" s="12">
        <f>VLOOKUP($D35,'[2]Siniestros'!$B$5:$BB$32,8,FALSE)</f>
        <v>0</v>
      </c>
      <c r="M35" s="12">
        <f>VLOOKUP($D35,'[2]Siniestros'!$B$5:$BB$32,9,FALSE)</f>
        <v>0</v>
      </c>
      <c r="N35" s="12">
        <f>VLOOKUP($D35,'[2]Siniestros'!$B$5:$BB$32,10,FALSE)</f>
        <v>0</v>
      </c>
      <c r="O35" s="12">
        <f>VLOOKUP($D35,'[2]Siniestros'!$B$5:$BB$32,11,FALSE)</f>
        <v>212970.07</v>
      </c>
      <c r="P35" s="12">
        <f>VLOOKUP($D35,'[2]Siniestros'!$B$5:$BB$32,12,FALSE)</f>
        <v>212970.07</v>
      </c>
      <c r="Q35" s="12">
        <f>VLOOKUP($D35,'[2]Siniestros'!$B$5:$BB$32,13,FALSE)</f>
        <v>0</v>
      </c>
      <c r="R35" s="12">
        <f>VLOOKUP($D35,'[2]Siniestros'!$B$5:$BB$32,14,FALSE)</f>
        <v>0</v>
      </c>
      <c r="S35" s="12">
        <f>VLOOKUP($D35,'[2]Siniestros'!$B$5:$BB$32,17,FALSE)</f>
        <v>257073.18</v>
      </c>
      <c r="T35" s="12">
        <f>VLOOKUP($D35,'[2]Siniestros'!$B$5:$BB$32,18,FALSE)</f>
        <v>1338.44</v>
      </c>
      <c r="U35" s="12">
        <f>VLOOKUP($D35,'[2]Siniestros'!$B$5:$BB$32,19,FALSE)</f>
        <v>1338.44</v>
      </c>
      <c r="V35" s="12">
        <f>VLOOKUP($D35,'[2]Siniestros'!$B$5:$BB$32,20,FALSE)</f>
        <v>0</v>
      </c>
      <c r="W35" s="12">
        <f>VLOOKUP($D35,'[2]Siniestros'!$B$5:$BB$32,21,FALSE)</f>
        <v>0</v>
      </c>
      <c r="X35" s="12">
        <f>VLOOKUP($D35,'[2]Siniestros'!$B$5:$BB$32,22,FALSE)</f>
        <v>0</v>
      </c>
      <c r="Y35" s="12">
        <f>VLOOKUP($D35,'[2]Siniestros'!$B$5:$BB$32,23,FALSE)</f>
        <v>0</v>
      </c>
      <c r="Z35" s="12">
        <f>VLOOKUP($D35,'[2]Siniestros'!$B$5:$BB$32,24,FALSE)</f>
        <v>0</v>
      </c>
      <c r="AA35" s="12">
        <f>VLOOKUP($D35,'[2]Siniestros'!$B$5:$BB$32,25,FALSE)</f>
        <v>0</v>
      </c>
      <c r="AB35" s="12">
        <f>VLOOKUP($D35,'[2]Siniestros'!$B$5:$BB$32,26,FALSE)</f>
        <v>1466.14</v>
      </c>
      <c r="AC35" s="12">
        <f>VLOOKUP($D35,'[2]Siniestros'!$B$5:$BB$32,27,FALSE)</f>
        <v>1466.14</v>
      </c>
      <c r="AD35" s="12">
        <f>VLOOKUP($D35,'[2]Siniestros'!$B$5:$BB$32,28,FALSE)</f>
        <v>0</v>
      </c>
      <c r="AE35" s="12">
        <f>VLOOKUP($D35,'[2]Siniestros'!$B$5:$BB$32,29,FALSE)</f>
        <v>0</v>
      </c>
      <c r="AF35" s="12">
        <f>VLOOKUP($D35,'[2]Siniestros'!$B$5:$BB$32,30,FALSE)</f>
        <v>0</v>
      </c>
      <c r="AG35" s="12">
        <f>VLOOKUP($D35,'[2]Siniestros'!$B$5:$BB$32,31,FALSE)</f>
        <v>0</v>
      </c>
      <c r="AH35" s="12">
        <f>VLOOKUP($D35,'[2]Siniestros'!$B$5:$BB$32,32,FALSE)</f>
        <v>0</v>
      </c>
      <c r="AI35" s="12">
        <f>VLOOKUP($D35,'[2]Siniestros'!$B$5:$BB$32,33,FALSE)</f>
        <v>0</v>
      </c>
      <c r="AJ35" s="12">
        <f>VLOOKUP($D35,'[2]Siniestros'!$B$5:$BB$32,34,FALSE)</f>
        <v>0</v>
      </c>
      <c r="AK35" s="12">
        <f>VLOOKUP($D35,'[2]Siniestros'!$B$5:$BB$32,35,FALSE)</f>
        <v>0</v>
      </c>
      <c r="AL35" s="12">
        <f>VLOOKUP($D35,'[2]Siniestros'!$B$5:$BB$32,36,FALSE)</f>
        <v>21515</v>
      </c>
      <c r="AM35" s="12">
        <f>VLOOKUP($D35,'[2]Siniestros'!$B$5:$BB$32,37,FALSE)</f>
        <v>0</v>
      </c>
      <c r="AN35" s="12">
        <f>VLOOKUP($D35,'[2]Siniestros'!$B$5:$BB$32,38,FALSE)</f>
        <v>0</v>
      </c>
      <c r="AO35" s="12">
        <f>VLOOKUP($D35,'[2]Siniestros'!$B$5:$BB$32,39,FALSE)</f>
        <v>0</v>
      </c>
      <c r="AP35" s="12">
        <f>VLOOKUP($D35,'[2]Siniestros'!$B$5:$BB$32,40,FALSE)</f>
        <v>0</v>
      </c>
      <c r="AQ35" s="12">
        <f>VLOOKUP($D35,'[2]Siniestros'!$B$5:$BB$32,41,FALSE)</f>
        <v>0</v>
      </c>
      <c r="AR35" s="12">
        <f>VLOOKUP($D35,'[2]Siniestros'!$B$5:$BB$32,42,FALSE)</f>
        <v>0</v>
      </c>
      <c r="AS35" s="12">
        <f>VLOOKUP($D35,'[2]Siniestros'!$B$5:$BB$32,43,FALSE)</f>
        <v>0</v>
      </c>
      <c r="AT35" s="12">
        <f>VLOOKUP($D35,'[2]Siniestros'!$B$5:$BB$32,44,FALSE)</f>
        <v>232753.6</v>
      </c>
      <c r="AU35" s="12">
        <f>VLOOKUP($D35,'[2]Siniestros'!$B$5:$BB$32,45,FALSE)</f>
        <v>60131.15</v>
      </c>
      <c r="AV35" s="12">
        <f>VLOOKUP($D35,'[2]Siniestros'!$B$5:$BB$32,46,FALSE)</f>
        <v>0</v>
      </c>
      <c r="AW35" s="12">
        <f>VLOOKUP($D35,'[2]Siniestros'!$B$5:$BB$32,47,FALSE)</f>
        <v>0</v>
      </c>
      <c r="AX35" s="12">
        <f>VLOOKUP($D35,'[2]Siniestros'!$B$5:$BB$32,48,FALSE)</f>
        <v>0</v>
      </c>
      <c r="AY35" s="12">
        <f>VLOOKUP($D35,'[2]Siniestros'!$B$5:$BB$32,49,FALSE)</f>
        <v>172622.45</v>
      </c>
      <c r="AZ35" s="12">
        <f>VLOOKUP($D35,'[2]Siniestros'!$B$5:$BB$32,50,FALSE)</f>
        <v>0</v>
      </c>
      <c r="BA35" s="12">
        <f>VLOOKUP($D35,'[2]Siniestros'!$B$5:$BB$32,51,FALSE)</f>
        <v>0</v>
      </c>
      <c r="BB35" s="12">
        <f>VLOOKUP($D35,'[2]Siniestros'!$B$5:$BB$32,52,FALSE)</f>
        <v>0</v>
      </c>
      <c r="BC35" s="12">
        <f>VLOOKUP($D35,'[2]Siniestros'!$B$5:$BB$32,53,FALSE)</f>
        <v>0</v>
      </c>
    </row>
    <row r="36" spans="1:55" ht="15">
      <c r="A36" s="12">
        <v>2023</v>
      </c>
      <c r="B36" s="12" t="s">
        <v>78</v>
      </c>
      <c r="C36" s="12" t="s">
        <v>74</v>
      </c>
      <c r="D36" s="17" t="s">
        <v>62</v>
      </c>
      <c r="E36" s="18">
        <v>1</v>
      </c>
      <c r="F36" s="12">
        <f>VLOOKUP($D36,'[2]Siniestros'!$B$5:$BB$32,2,FALSE)</f>
        <v>1190944.5699999998</v>
      </c>
      <c r="G36" s="12">
        <f>VLOOKUP($D36,'[2]Siniestros'!$B$5:$BB$32,3,FALSE)</f>
        <v>418823.37</v>
      </c>
      <c r="H36" s="12">
        <f>VLOOKUP($D36,'[2]Siniestros'!$B$5:$BB$32,4,FALSE)</f>
        <v>0</v>
      </c>
      <c r="I36" s="12">
        <f>VLOOKUP($D36,'[2]Siniestros'!$B$5:$BB$32,5,FALSE)</f>
        <v>0</v>
      </c>
      <c r="J36" s="12">
        <f>VLOOKUP($D36,'[2]Siniestros'!$B$5:$BB$32,6,FALSE)</f>
        <v>0</v>
      </c>
      <c r="K36" s="12">
        <f>VLOOKUP($D36,'[2]Siniestros'!$B$5:$BB$32,7,FALSE)</f>
        <v>76.79</v>
      </c>
      <c r="L36" s="12">
        <f>VLOOKUP($D36,'[2]Siniestros'!$B$5:$BB$32,8,FALSE)</f>
        <v>0</v>
      </c>
      <c r="M36" s="12">
        <f>VLOOKUP($D36,'[2]Siniestros'!$B$5:$BB$32,9,FALSE)</f>
        <v>76.79</v>
      </c>
      <c r="N36" s="12">
        <f>VLOOKUP($D36,'[2]Siniestros'!$B$5:$BB$32,10,FALSE)</f>
        <v>0</v>
      </c>
      <c r="O36" s="12">
        <f>VLOOKUP($D36,'[2]Siniestros'!$B$5:$BB$32,11,FALSE)</f>
        <v>0</v>
      </c>
      <c r="P36" s="12">
        <f>VLOOKUP($D36,'[2]Siniestros'!$B$5:$BB$32,12,FALSE)</f>
        <v>0</v>
      </c>
      <c r="Q36" s="12">
        <f>VLOOKUP($D36,'[2]Siniestros'!$B$5:$BB$32,13,FALSE)</f>
        <v>0</v>
      </c>
      <c r="R36" s="12">
        <f>VLOOKUP($D36,'[2]Siniestros'!$B$5:$BB$32,14,FALSE)</f>
        <v>418746.58</v>
      </c>
      <c r="S36" s="12">
        <f>VLOOKUP($D36,'[2]Siniestros'!$B$5:$BB$32,17,FALSE)</f>
        <v>772121.2</v>
      </c>
      <c r="T36" s="12">
        <f>VLOOKUP($D36,'[2]Siniestros'!$B$5:$BB$32,18,FALSE)</f>
        <v>29112.609999999997</v>
      </c>
      <c r="U36" s="12">
        <f>VLOOKUP($D36,'[2]Siniestros'!$B$5:$BB$32,19,FALSE)</f>
        <v>26867.97</v>
      </c>
      <c r="V36" s="12">
        <f>VLOOKUP($D36,'[2]Siniestros'!$B$5:$BB$32,20,FALSE)</f>
        <v>2244.64</v>
      </c>
      <c r="W36" s="12">
        <f>VLOOKUP($D36,'[2]Siniestros'!$B$5:$BB$32,21,FALSE)</f>
        <v>0</v>
      </c>
      <c r="X36" s="12">
        <f>VLOOKUP($D36,'[2]Siniestros'!$B$5:$BB$32,22,FALSE)</f>
        <v>0</v>
      </c>
      <c r="Y36" s="12">
        <f>VLOOKUP($D36,'[2]Siniestros'!$B$5:$BB$32,23,FALSE)</f>
        <v>0</v>
      </c>
      <c r="Z36" s="12">
        <f>VLOOKUP($D36,'[2]Siniestros'!$B$5:$BB$32,24,FALSE)</f>
        <v>0</v>
      </c>
      <c r="AA36" s="12">
        <f>VLOOKUP($D36,'[2]Siniestros'!$B$5:$BB$32,25,FALSE)</f>
        <v>0</v>
      </c>
      <c r="AB36" s="12">
        <f>VLOOKUP($D36,'[2]Siniestros'!$B$5:$BB$32,26,FALSE)</f>
        <v>9315.66</v>
      </c>
      <c r="AC36" s="12">
        <f>VLOOKUP($D36,'[2]Siniestros'!$B$5:$BB$32,27,FALSE)</f>
        <v>9315.66</v>
      </c>
      <c r="AD36" s="12">
        <f>VLOOKUP($D36,'[2]Siniestros'!$B$5:$BB$32,28,FALSE)</f>
        <v>0</v>
      </c>
      <c r="AE36" s="12">
        <f>VLOOKUP($D36,'[2]Siniestros'!$B$5:$BB$32,29,FALSE)</f>
        <v>1561.83</v>
      </c>
      <c r="AF36" s="12">
        <f>VLOOKUP($D36,'[2]Siniestros'!$B$5:$BB$32,30,FALSE)</f>
        <v>1561.83</v>
      </c>
      <c r="AG36" s="12">
        <f>VLOOKUP($D36,'[2]Siniestros'!$B$5:$BB$32,31,FALSE)</f>
        <v>0</v>
      </c>
      <c r="AH36" s="12">
        <f>VLOOKUP($D36,'[2]Siniestros'!$B$5:$BB$32,32,FALSE)</f>
        <v>0</v>
      </c>
      <c r="AI36" s="12">
        <f>VLOOKUP($D36,'[2]Siniestros'!$B$5:$BB$32,33,FALSE)</f>
        <v>241.86</v>
      </c>
      <c r="AJ36" s="12">
        <f>VLOOKUP($D36,'[2]Siniestros'!$B$5:$BB$32,34,FALSE)</f>
        <v>241.86</v>
      </c>
      <c r="AK36" s="12">
        <f>VLOOKUP($D36,'[2]Siniestros'!$B$5:$BB$32,35,FALSE)</f>
        <v>0</v>
      </c>
      <c r="AL36" s="12">
        <f>VLOOKUP($D36,'[2]Siniestros'!$B$5:$BB$32,36,FALSE)</f>
        <v>713463.52</v>
      </c>
      <c r="AM36" s="12">
        <f>VLOOKUP($D36,'[2]Siniestros'!$B$5:$BB$32,37,FALSE)</f>
        <v>1069.78</v>
      </c>
      <c r="AN36" s="12">
        <f>VLOOKUP($D36,'[2]Siniestros'!$B$5:$BB$32,38,FALSE)</f>
        <v>57.46</v>
      </c>
      <c r="AO36" s="12">
        <f>VLOOKUP($D36,'[2]Siniestros'!$B$5:$BB$32,39,FALSE)</f>
        <v>1012.32</v>
      </c>
      <c r="AP36" s="12">
        <f>VLOOKUP($D36,'[2]Siniestros'!$B$5:$BB$32,40,FALSE)</f>
        <v>0</v>
      </c>
      <c r="AQ36" s="12">
        <f>VLOOKUP($D36,'[2]Siniestros'!$B$5:$BB$32,41,FALSE)</f>
        <v>0</v>
      </c>
      <c r="AR36" s="12">
        <f>VLOOKUP($D36,'[2]Siniestros'!$B$5:$BB$32,42,FALSE)</f>
        <v>0</v>
      </c>
      <c r="AS36" s="12">
        <f>VLOOKUP($D36,'[2]Siniestros'!$B$5:$BB$32,43,FALSE)</f>
        <v>0</v>
      </c>
      <c r="AT36" s="12">
        <f>VLOOKUP($D36,'[2]Siniestros'!$B$5:$BB$32,44,FALSE)</f>
        <v>17355.940000000002</v>
      </c>
      <c r="AU36" s="12">
        <f>VLOOKUP($D36,'[2]Siniestros'!$B$5:$BB$32,45,FALSE)</f>
        <v>5763.160000000001</v>
      </c>
      <c r="AV36" s="12">
        <f>VLOOKUP($D36,'[2]Siniestros'!$B$5:$BB$32,46,FALSE)</f>
        <v>111.97</v>
      </c>
      <c r="AW36" s="12">
        <f>VLOOKUP($D36,'[2]Siniestros'!$B$5:$BB$32,47,FALSE)</f>
        <v>587.37</v>
      </c>
      <c r="AX36" s="12">
        <f>VLOOKUP($D36,'[2]Siniestros'!$B$5:$BB$32,48,FALSE)</f>
        <v>0</v>
      </c>
      <c r="AY36" s="12">
        <f>VLOOKUP($D36,'[2]Siniestros'!$B$5:$BB$32,49,FALSE)</f>
        <v>10893.44</v>
      </c>
      <c r="AZ36" s="12">
        <f>VLOOKUP($D36,'[2]Siniestros'!$B$5:$BB$32,50,FALSE)</f>
        <v>0</v>
      </c>
      <c r="BA36" s="12">
        <f>VLOOKUP($D36,'[2]Siniestros'!$B$5:$BB$32,51,FALSE)</f>
        <v>0</v>
      </c>
      <c r="BB36" s="12">
        <f>VLOOKUP($D36,'[2]Siniestros'!$B$5:$BB$32,52,FALSE)</f>
        <v>0</v>
      </c>
      <c r="BC36" s="12">
        <f>VLOOKUP($D36,'[2]Siniestros'!$B$5:$BB$32,53,FALSE)</f>
        <v>0</v>
      </c>
    </row>
    <row r="37" spans="1:55" ht="15" hidden="1">
      <c r="A37" s="12">
        <v>2023</v>
      </c>
      <c r="B37" s="12" t="s">
        <v>78</v>
      </c>
      <c r="C37" s="12" t="s">
        <v>74</v>
      </c>
      <c r="D37" s="17" t="s">
        <v>63</v>
      </c>
      <c r="E37" s="18">
        <v>1</v>
      </c>
      <c r="F37" s="12" t="e">
        <f>VLOOKUP($D37,'[2]Siniestros'!$B$5:$BB$32,2,FALSE)</f>
        <v>#N/A</v>
      </c>
      <c r="G37" s="12" t="e">
        <f>VLOOKUP($D37,'[2]Siniestros'!$B$5:$BB$32,3,FALSE)</f>
        <v>#N/A</v>
      </c>
      <c r="H37" s="12" t="e">
        <f>VLOOKUP($D37,'[2]Siniestros'!$B$5:$BB$32,4,FALSE)</f>
        <v>#N/A</v>
      </c>
      <c r="I37" s="12" t="e">
        <f>VLOOKUP($D37,'[2]Siniestros'!$B$5:$BB$32,5,FALSE)</f>
        <v>#N/A</v>
      </c>
      <c r="J37" s="12" t="e">
        <f>VLOOKUP($D37,'[2]Siniestros'!$B$5:$BB$32,6,FALSE)</f>
        <v>#N/A</v>
      </c>
      <c r="K37" s="12" t="e">
        <f>VLOOKUP($D37,'[2]Siniestros'!$B$5:$BB$32,7,FALSE)</f>
        <v>#N/A</v>
      </c>
      <c r="L37" s="12" t="e">
        <f>VLOOKUP($D37,'[2]Siniestros'!$B$5:$BB$32,8,FALSE)</f>
        <v>#N/A</v>
      </c>
      <c r="M37" s="12" t="e">
        <f>VLOOKUP($D37,'[2]Siniestros'!$B$5:$BB$32,9,FALSE)</f>
        <v>#N/A</v>
      </c>
      <c r="N37" s="12" t="e">
        <f>VLOOKUP($D37,'[2]Siniestros'!$B$5:$BB$32,10,FALSE)</f>
        <v>#N/A</v>
      </c>
      <c r="O37" s="12" t="e">
        <f>VLOOKUP($D37,'[2]Siniestros'!$B$5:$BB$32,11,FALSE)</f>
        <v>#N/A</v>
      </c>
      <c r="P37" s="12" t="e">
        <f>VLOOKUP($D37,'[2]Siniestros'!$B$5:$BB$32,12,FALSE)</f>
        <v>#N/A</v>
      </c>
      <c r="Q37" s="12" t="e">
        <f>VLOOKUP($D37,'[2]Siniestros'!$B$5:$BB$32,13,FALSE)</f>
        <v>#N/A</v>
      </c>
      <c r="R37" s="12" t="e">
        <f>VLOOKUP($D37,'[2]Siniestros'!$B$5:$BB$32,14,FALSE)</f>
        <v>#N/A</v>
      </c>
      <c r="S37" s="12" t="e">
        <f>VLOOKUP($D37,'[2]Siniestros'!$B$5:$BB$32,17,FALSE)</f>
        <v>#N/A</v>
      </c>
      <c r="T37" s="12" t="e">
        <f>VLOOKUP($D37,'[2]Siniestros'!$B$5:$BB$32,18,FALSE)</f>
        <v>#N/A</v>
      </c>
      <c r="U37" s="12" t="e">
        <f>VLOOKUP($D37,'[2]Siniestros'!$B$5:$BB$32,19,FALSE)</f>
        <v>#N/A</v>
      </c>
      <c r="V37" s="12" t="e">
        <f>VLOOKUP($D37,'[2]Siniestros'!$B$5:$BB$32,20,FALSE)</f>
        <v>#N/A</v>
      </c>
      <c r="W37" s="12" t="e">
        <f>VLOOKUP($D37,'[2]Siniestros'!$B$5:$BB$32,21,FALSE)</f>
        <v>#N/A</v>
      </c>
      <c r="X37" s="12" t="e">
        <f>VLOOKUP($D37,'[2]Siniestros'!$B$5:$BB$32,22,FALSE)</f>
        <v>#N/A</v>
      </c>
      <c r="Y37" s="12" t="e">
        <f>VLOOKUP($D37,'[2]Siniestros'!$B$5:$BB$32,23,FALSE)</f>
        <v>#N/A</v>
      </c>
      <c r="Z37" s="12" t="e">
        <f>VLOOKUP($D37,'[2]Siniestros'!$B$5:$BB$32,24,FALSE)</f>
        <v>#N/A</v>
      </c>
      <c r="AA37" s="12" t="e">
        <f>VLOOKUP($D37,'[2]Siniestros'!$B$5:$BB$32,25,FALSE)</f>
        <v>#N/A</v>
      </c>
      <c r="AB37" s="12" t="e">
        <f>VLOOKUP($D37,'[2]Siniestros'!$B$5:$BB$32,26,FALSE)</f>
        <v>#N/A</v>
      </c>
      <c r="AC37" s="12" t="e">
        <f>VLOOKUP($D37,'[2]Siniestros'!$B$5:$BB$32,27,FALSE)</f>
        <v>#N/A</v>
      </c>
      <c r="AD37" s="12" t="e">
        <f>VLOOKUP($D37,'[2]Siniestros'!$B$5:$BB$32,28,FALSE)</f>
        <v>#N/A</v>
      </c>
      <c r="AE37" s="12" t="e">
        <f>VLOOKUP($D37,'[2]Siniestros'!$B$5:$BB$32,29,FALSE)</f>
        <v>#N/A</v>
      </c>
      <c r="AF37" s="12" t="e">
        <f>VLOOKUP($D37,'[2]Siniestros'!$B$5:$BB$32,30,FALSE)</f>
        <v>#N/A</v>
      </c>
      <c r="AG37" s="12" t="e">
        <f>VLOOKUP($D37,'[2]Siniestros'!$B$5:$BB$32,31,FALSE)</f>
        <v>#N/A</v>
      </c>
      <c r="AH37" s="12" t="e">
        <f>VLOOKUP($D37,'[2]Siniestros'!$B$5:$BB$32,32,FALSE)</f>
        <v>#N/A</v>
      </c>
      <c r="AI37" s="12" t="e">
        <f>VLOOKUP($D37,'[2]Siniestros'!$B$5:$BB$32,33,FALSE)</f>
        <v>#N/A</v>
      </c>
      <c r="AJ37" s="12" t="e">
        <f>VLOOKUP($D37,'[2]Siniestros'!$B$5:$BB$32,34,FALSE)</f>
        <v>#N/A</v>
      </c>
      <c r="AK37" s="12" t="e">
        <f>VLOOKUP($D37,'[2]Siniestros'!$B$5:$BB$32,35,FALSE)</f>
        <v>#N/A</v>
      </c>
      <c r="AL37" s="12" t="e">
        <f>VLOOKUP($D37,'[2]Siniestros'!$B$5:$BB$32,36,FALSE)</f>
        <v>#N/A</v>
      </c>
      <c r="AM37" s="12" t="e">
        <f>VLOOKUP($D37,'[2]Siniestros'!$B$5:$BB$32,37,FALSE)</f>
        <v>#N/A</v>
      </c>
      <c r="AN37" s="12" t="e">
        <f>VLOOKUP($D37,'[2]Siniestros'!$B$5:$BB$32,38,FALSE)</f>
        <v>#N/A</v>
      </c>
      <c r="AO37" s="12" t="e">
        <f>VLOOKUP($D37,'[2]Siniestros'!$B$5:$BB$32,39,FALSE)</f>
        <v>#N/A</v>
      </c>
      <c r="AP37" s="12" t="e">
        <f>VLOOKUP($D37,'[2]Siniestros'!$B$5:$BB$32,40,FALSE)</f>
        <v>#N/A</v>
      </c>
      <c r="AQ37" s="12" t="e">
        <f>VLOOKUP($D37,'[2]Siniestros'!$B$5:$BB$32,41,FALSE)</f>
        <v>#N/A</v>
      </c>
      <c r="AR37" s="12" t="e">
        <f>VLOOKUP($D37,'[2]Siniestros'!$B$5:$BB$32,42,FALSE)</f>
        <v>#N/A</v>
      </c>
      <c r="AS37" s="12" t="e">
        <f>VLOOKUP($D37,'[2]Siniestros'!$B$5:$BB$32,43,FALSE)</f>
        <v>#N/A</v>
      </c>
      <c r="AT37" s="12" t="e">
        <f>VLOOKUP($D37,'[2]Siniestros'!$B$5:$BB$32,44,FALSE)</f>
        <v>#N/A</v>
      </c>
      <c r="AU37" s="12" t="e">
        <f>VLOOKUP($D37,'[2]Siniestros'!$B$5:$BB$32,45,FALSE)</f>
        <v>#N/A</v>
      </c>
      <c r="AV37" s="12" t="e">
        <f>VLOOKUP($D37,'[2]Siniestros'!$B$5:$BB$32,46,FALSE)</f>
        <v>#N/A</v>
      </c>
      <c r="AW37" s="12" t="e">
        <f>VLOOKUP($D37,'[2]Siniestros'!$B$5:$BB$32,47,FALSE)</f>
        <v>#N/A</v>
      </c>
      <c r="AX37" s="12" t="e">
        <f>VLOOKUP($D37,'[2]Siniestros'!$B$5:$BB$32,48,FALSE)</f>
        <v>#N/A</v>
      </c>
      <c r="AY37" s="12" t="e">
        <f>VLOOKUP($D37,'[2]Siniestros'!$B$5:$BB$32,49,FALSE)</f>
        <v>#N/A</v>
      </c>
      <c r="AZ37" s="12" t="e">
        <f>VLOOKUP($D37,'[2]Siniestros'!$B$5:$BB$32,50,FALSE)</f>
        <v>#N/A</v>
      </c>
      <c r="BA37" s="12" t="e">
        <f>VLOOKUP($D37,'[2]Siniestros'!$B$5:$BB$32,51,FALSE)</f>
        <v>#N/A</v>
      </c>
      <c r="BB37" s="12" t="e">
        <f>VLOOKUP($D37,'[2]Siniestros'!$B$5:$BB$32,52,FALSE)</f>
        <v>#N/A</v>
      </c>
      <c r="BC37" s="12" t="e">
        <f>VLOOKUP($D37,'[2]Siniestros'!$B$5:$BB$32,53,FALSE)</f>
        <v>#N/A</v>
      </c>
    </row>
    <row r="38" spans="1:55" ht="15">
      <c r="A38" s="12">
        <v>2023</v>
      </c>
      <c r="B38" s="12" t="s">
        <v>78</v>
      </c>
      <c r="C38" s="12" t="s">
        <v>74</v>
      </c>
      <c r="D38" s="17" t="s">
        <v>64</v>
      </c>
      <c r="E38" s="18">
        <v>1</v>
      </c>
      <c r="F38" s="12">
        <f>VLOOKUP($D38,'[2]Siniestros'!$B$5:$BB$32,2,FALSE)</f>
        <v>2436937.35</v>
      </c>
      <c r="G38" s="12">
        <f>VLOOKUP($D38,'[2]Siniestros'!$B$5:$BB$32,3,FALSE)</f>
        <v>326589.62</v>
      </c>
      <c r="H38" s="12">
        <f>VLOOKUP($D38,'[2]Siniestros'!$B$5:$BB$32,4,FALSE)</f>
        <v>0</v>
      </c>
      <c r="I38" s="12">
        <f>VLOOKUP($D38,'[2]Siniestros'!$B$5:$BB$32,5,FALSE)</f>
        <v>0</v>
      </c>
      <c r="J38" s="12">
        <f>VLOOKUP($D38,'[2]Siniestros'!$B$5:$BB$32,6,FALSE)</f>
        <v>0</v>
      </c>
      <c r="K38" s="12">
        <f>VLOOKUP($D38,'[2]Siniestros'!$B$5:$BB$32,7,FALSE)</f>
        <v>36795.47</v>
      </c>
      <c r="L38" s="12">
        <f>VLOOKUP($D38,'[2]Siniestros'!$B$5:$BB$32,8,FALSE)</f>
        <v>2050</v>
      </c>
      <c r="M38" s="12">
        <f>VLOOKUP($D38,'[2]Siniestros'!$B$5:$BB$32,9,FALSE)</f>
        <v>34745.47</v>
      </c>
      <c r="N38" s="12">
        <f>VLOOKUP($D38,'[2]Siniestros'!$B$5:$BB$32,10,FALSE)</f>
        <v>0</v>
      </c>
      <c r="O38" s="12">
        <f>VLOOKUP($D38,'[2]Siniestros'!$B$5:$BB$32,11,FALSE)</f>
        <v>0</v>
      </c>
      <c r="P38" s="12">
        <f>VLOOKUP($D38,'[2]Siniestros'!$B$5:$BB$32,12,FALSE)</f>
        <v>0</v>
      </c>
      <c r="Q38" s="12">
        <f>VLOOKUP($D38,'[2]Siniestros'!$B$5:$BB$32,13,FALSE)</f>
        <v>0</v>
      </c>
      <c r="R38" s="12">
        <f>VLOOKUP($D38,'[2]Siniestros'!$B$5:$BB$32,14,FALSE)</f>
        <v>289794.15</v>
      </c>
      <c r="S38" s="12">
        <f>VLOOKUP($D38,'[2]Siniestros'!$B$5:$BB$32,17,FALSE)</f>
        <v>2110347.73</v>
      </c>
      <c r="T38" s="12">
        <f>VLOOKUP($D38,'[2]Siniestros'!$B$5:$BB$32,18,FALSE)</f>
        <v>321755.35</v>
      </c>
      <c r="U38" s="12">
        <f>VLOOKUP($D38,'[2]Siniestros'!$B$5:$BB$32,19,FALSE)</f>
        <v>161090.56999999998</v>
      </c>
      <c r="V38" s="12">
        <f>VLOOKUP($D38,'[2]Siniestros'!$B$5:$BB$32,20,FALSE)</f>
        <v>159780.28</v>
      </c>
      <c r="W38" s="12">
        <f>VLOOKUP($D38,'[2]Siniestros'!$B$5:$BB$32,21,FALSE)</f>
        <v>884.5</v>
      </c>
      <c r="X38" s="12">
        <f>VLOOKUP($D38,'[2]Siniestros'!$B$5:$BB$32,22,FALSE)</f>
        <v>0</v>
      </c>
      <c r="Y38" s="12">
        <f>VLOOKUP($D38,'[2]Siniestros'!$B$5:$BB$32,23,FALSE)</f>
        <v>0</v>
      </c>
      <c r="Z38" s="12">
        <f>VLOOKUP($D38,'[2]Siniestros'!$B$5:$BB$32,24,FALSE)</f>
        <v>0</v>
      </c>
      <c r="AA38" s="12">
        <f>VLOOKUP($D38,'[2]Siniestros'!$B$5:$BB$32,25,FALSE)</f>
        <v>0</v>
      </c>
      <c r="AB38" s="12">
        <f>VLOOKUP($D38,'[2]Siniestros'!$B$5:$BB$32,26,FALSE)</f>
        <v>86204.66</v>
      </c>
      <c r="AC38" s="12">
        <f>VLOOKUP($D38,'[2]Siniestros'!$B$5:$BB$32,27,FALSE)</f>
        <v>26076.79</v>
      </c>
      <c r="AD38" s="12">
        <f>VLOOKUP($D38,'[2]Siniestros'!$B$5:$BB$32,28,FALSE)</f>
        <v>60127.87</v>
      </c>
      <c r="AE38" s="12">
        <f>VLOOKUP($D38,'[2]Siniestros'!$B$5:$BB$32,29,FALSE)</f>
        <v>13871.46</v>
      </c>
      <c r="AF38" s="12">
        <f>VLOOKUP($D38,'[2]Siniestros'!$B$5:$BB$32,30,FALSE)</f>
        <v>2349.8199999999997</v>
      </c>
      <c r="AG38" s="12">
        <f>VLOOKUP($D38,'[2]Siniestros'!$B$5:$BB$32,31,FALSE)</f>
        <v>11521.64</v>
      </c>
      <c r="AH38" s="12">
        <f>VLOOKUP($D38,'[2]Siniestros'!$B$5:$BB$32,32,FALSE)</f>
        <v>0</v>
      </c>
      <c r="AI38" s="12">
        <f>VLOOKUP($D38,'[2]Siniestros'!$B$5:$BB$32,33,FALSE)</f>
        <v>96277.16</v>
      </c>
      <c r="AJ38" s="12">
        <f>VLOOKUP($D38,'[2]Siniestros'!$B$5:$BB$32,34,FALSE)</f>
        <v>96277.16</v>
      </c>
      <c r="AK38" s="12">
        <f>VLOOKUP($D38,'[2]Siniestros'!$B$5:$BB$32,35,FALSE)</f>
        <v>0</v>
      </c>
      <c r="AL38" s="12">
        <f>VLOOKUP($D38,'[2]Siniestros'!$B$5:$BB$32,36,FALSE)</f>
        <v>1241750.47</v>
      </c>
      <c r="AM38" s="12">
        <f>VLOOKUP($D38,'[2]Siniestros'!$B$5:$BB$32,37,FALSE)</f>
        <v>28433.89</v>
      </c>
      <c r="AN38" s="12">
        <f>VLOOKUP($D38,'[2]Siniestros'!$B$5:$BB$32,38,FALSE)</f>
        <v>2245.91</v>
      </c>
      <c r="AO38" s="12">
        <f>VLOOKUP($D38,'[2]Siniestros'!$B$5:$BB$32,39,FALSE)</f>
        <v>19247.75</v>
      </c>
      <c r="AP38" s="12">
        <f>VLOOKUP($D38,'[2]Siniestros'!$B$5:$BB$32,40,FALSE)</f>
        <v>0</v>
      </c>
      <c r="AQ38" s="12">
        <f>VLOOKUP($D38,'[2]Siniestros'!$B$5:$BB$32,41,FALSE)</f>
        <v>6426.79</v>
      </c>
      <c r="AR38" s="12">
        <f>VLOOKUP($D38,'[2]Siniestros'!$B$5:$BB$32,42,FALSE)</f>
        <v>513.44</v>
      </c>
      <c r="AS38" s="12">
        <f>VLOOKUP($D38,'[2]Siniestros'!$B$5:$BB$32,43,FALSE)</f>
        <v>0</v>
      </c>
      <c r="AT38" s="12">
        <f>VLOOKUP($D38,'[2]Siniestros'!$B$5:$BB$32,44,FALSE)</f>
        <v>320554.74</v>
      </c>
      <c r="AU38" s="12">
        <f>VLOOKUP($D38,'[2]Siniestros'!$B$5:$BB$32,45,FALSE)</f>
        <v>244577.73</v>
      </c>
      <c r="AV38" s="12">
        <f>VLOOKUP($D38,'[2]Siniestros'!$B$5:$BB$32,46,FALSE)</f>
        <v>55792.6</v>
      </c>
      <c r="AW38" s="12">
        <f>VLOOKUP($D38,'[2]Siniestros'!$B$5:$BB$32,47,FALSE)</f>
        <v>0</v>
      </c>
      <c r="AX38" s="12">
        <f>VLOOKUP($D38,'[2]Siniestros'!$B$5:$BB$32,48,FALSE)</f>
        <v>0</v>
      </c>
      <c r="AY38" s="12">
        <f>VLOOKUP($D38,'[2]Siniestros'!$B$5:$BB$32,49,FALSE)</f>
        <v>20184.41</v>
      </c>
      <c r="AZ38" s="12">
        <f>VLOOKUP($D38,'[2]Siniestros'!$B$5:$BB$32,50,FALSE)</f>
        <v>0</v>
      </c>
      <c r="BA38" s="12">
        <f>VLOOKUP($D38,'[2]Siniestros'!$B$5:$BB$32,51,FALSE)</f>
        <v>1500</v>
      </c>
      <c r="BB38" s="12">
        <f>VLOOKUP($D38,'[2]Siniestros'!$B$5:$BB$32,52,FALSE)</f>
        <v>1500</v>
      </c>
      <c r="BC38" s="12">
        <f>VLOOKUP($D38,'[2]Siniestros'!$B$5:$BB$32,53,FALSE)</f>
        <v>0</v>
      </c>
    </row>
    <row r="39" spans="1:55" ht="15">
      <c r="A39" s="12">
        <v>2023</v>
      </c>
      <c r="B39" s="12" t="s">
        <v>78</v>
      </c>
      <c r="C39" s="12" t="s">
        <v>74</v>
      </c>
      <c r="D39" s="17" t="s">
        <v>65</v>
      </c>
      <c r="E39" s="18">
        <v>1</v>
      </c>
      <c r="F39" s="12">
        <f>VLOOKUP($D39,'[2]Siniestros'!$B$5:$BB$32,2,FALSE)</f>
        <v>24623008.48</v>
      </c>
      <c r="G39" s="12">
        <f>VLOOKUP($D39,'[2]Siniestros'!$B$5:$BB$32,3,FALSE)</f>
        <v>24623008.48</v>
      </c>
      <c r="H39" s="12">
        <f>VLOOKUP($D39,'[2]Siniestros'!$B$5:$BB$32,4,FALSE)</f>
        <v>2071553.16</v>
      </c>
      <c r="I39" s="12">
        <f>VLOOKUP($D39,'[2]Siniestros'!$B$5:$BB$32,5,FALSE)</f>
        <v>0</v>
      </c>
      <c r="J39" s="12">
        <f>VLOOKUP($D39,'[2]Siniestros'!$B$5:$BB$32,6,FALSE)</f>
        <v>2071553.16</v>
      </c>
      <c r="K39" s="12">
        <f>VLOOKUP($D39,'[2]Siniestros'!$B$5:$BB$32,7,FALSE)</f>
        <v>312676.23</v>
      </c>
      <c r="L39" s="12">
        <f>VLOOKUP($D39,'[2]Siniestros'!$B$5:$BB$32,8,FALSE)</f>
        <v>107523.42000000001</v>
      </c>
      <c r="M39" s="12">
        <f>VLOOKUP($D39,'[2]Siniestros'!$B$5:$BB$32,9,FALSE)</f>
        <v>205152.81</v>
      </c>
      <c r="N39" s="12">
        <f>VLOOKUP($D39,'[2]Siniestros'!$B$5:$BB$32,10,FALSE)</f>
        <v>0</v>
      </c>
      <c r="O39" s="12">
        <f>VLOOKUP($D39,'[2]Siniestros'!$B$5:$BB$32,11,FALSE)</f>
        <v>21228086.39</v>
      </c>
      <c r="P39" s="12">
        <f>VLOOKUP($D39,'[2]Siniestros'!$B$5:$BB$32,12,FALSE)</f>
        <v>4062386.0500000003</v>
      </c>
      <c r="Q39" s="12">
        <f>VLOOKUP($D39,'[2]Siniestros'!$B$5:$BB$32,13,FALSE)</f>
        <v>17165700.34</v>
      </c>
      <c r="R39" s="12">
        <f>VLOOKUP($D39,'[2]Siniestros'!$B$5:$BB$32,14,FALSE)</f>
        <v>1010692.7</v>
      </c>
      <c r="S39" s="12">
        <f>VLOOKUP($D39,'[2]Siniestros'!$B$5:$BB$32,17,FALSE)</f>
        <v>0</v>
      </c>
      <c r="T39" s="12">
        <f>VLOOKUP($D39,'[2]Siniestros'!$B$5:$BB$32,18,FALSE)</f>
        <v>0</v>
      </c>
      <c r="U39" s="12">
        <f>VLOOKUP($D39,'[2]Siniestros'!$B$5:$BB$32,19,FALSE)</f>
        <v>0</v>
      </c>
      <c r="V39" s="12">
        <f>VLOOKUP($D39,'[2]Siniestros'!$B$5:$BB$32,20,FALSE)</f>
        <v>0</v>
      </c>
      <c r="W39" s="12">
        <f>VLOOKUP($D39,'[2]Siniestros'!$B$5:$BB$32,21,FALSE)</f>
        <v>0</v>
      </c>
      <c r="X39" s="12">
        <f>VLOOKUP($D39,'[2]Siniestros'!$B$5:$BB$32,22,FALSE)</f>
        <v>0</v>
      </c>
      <c r="Y39" s="12">
        <f>VLOOKUP($D39,'[2]Siniestros'!$B$5:$BB$32,23,FALSE)</f>
        <v>0</v>
      </c>
      <c r="Z39" s="12">
        <f>VLOOKUP($D39,'[2]Siniestros'!$B$5:$BB$32,24,FALSE)</f>
        <v>0</v>
      </c>
      <c r="AA39" s="12">
        <f>VLOOKUP($D39,'[2]Siniestros'!$B$5:$BB$32,25,FALSE)</f>
        <v>0</v>
      </c>
      <c r="AB39" s="12">
        <f>VLOOKUP($D39,'[2]Siniestros'!$B$5:$BB$32,26,FALSE)</f>
        <v>0</v>
      </c>
      <c r="AC39" s="12">
        <f>VLOOKUP($D39,'[2]Siniestros'!$B$5:$BB$32,27,FALSE)</f>
        <v>0</v>
      </c>
      <c r="AD39" s="12">
        <f>VLOOKUP($D39,'[2]Siniestros'!$B$5:$BB$32,28,FALSE)</f>
        <v>0</v>
      </c>
      <c r="AE39" s="12">
        <f>VLOOKUP($D39,'[2]Siniestros'!$B$5:$BB$32,29,FALSE)</f>
        <v>0</v>
      </c>
      <c r="AF39" s="12">
        <f>VLOOKUP($D39,'[2]Siniestros'!$B$5:$BB$32,30,FALSE)</f>
        <v>0</v>
      </c>
      <c r="AG39" s="12">
        <f>VLOOKUP($D39,'[2]Siniestros'!$B$5:$BB$32,31,FALSE)</f>
        <v>0</v>
      </c>
      <c r="AH39" s="12">
        <f>VLOOKUP($D39,'[2]Siniestros'!$B$5:$BB$32,32,FALSE)</f>
        <v>0</v>
      </c>
      <c r="AI39" s="12">
        <f>VLOOKUP($D39,'[2]Siniestros'!$B$5:$BB$32,33,FALSE)</f>
        <v>0</v>
      </c>
      <c r="AJ39" s="12">
        <f>VLOOKUP($D39,'[2]Siniestros'!$B$5:$BB$32,34,FALSE)</f>
        <v>0</v>
      </c>
      <c r="AK39" s="12">
        <f>VLOOKUP($D39,'[2]Siniestros'!$B$5:$BB$32,35,FALSE)</f>
        <v>0</v>
      </c>
      <c r="AL39" s="12">
        <f>VLOOKUP($D39,'[2]Siniestros'!$B$5:$BB$32,36,FALSE)</f>
        <v>0</v>
      </c>
      <c r="AM39" s="12">
        <f>VLOOKUP($D39,'[2]Siniestros'!$B$5:$BB$32,37,FALSE)</f>
        <v>0</v>
      </c>
      <c r="AN39" s="12">
        <f>VLOOKUP($D39,'[2]Siniestros'!$B$5:$BB$32,38,FALSE)</f>
        <v>0</v>
      </c>
      <c r="AO39" s="12">
        <f>VLOOKUP($D39,'[2]Siniestros'!$B$5:$BB$32,39,FALSE)</f>
        <v>0</v>
      </c>
      <c r="AP39" s="12">
        <f>VLOOKUP($D39,'[2]Siniestros'!$B$5:$BB$32,40,FALSE)</f>
        <v>0</v>
      </c>
      <c r="AQ39" s="12">
        <f>VLOOKUP($D39,'[2]Siniestros'!$B$5:$BB$32,41,FALSE)</f>
        <v>0</v>
      </c>
      <c r="AR39" s="12">
        <f>VLOOKUP($D39,'[2]Siniestros'!$B$5:$BB$32,42,FALSE)</f>
        <v>0</v>
      </c>
      <c r="AS39" s="12">
        <f>VLOOKUP($D39,'[2]Siniestros'!$B$5:$BB$32,43,FALSE)</f>
        <v>0</v>
      </c>
      <c r="AT39" s="12">
        <f>VLOOKUP($D39,'[2]Siniestros'!$B$5:$BB$32,44,FALSE)</f>
        <v>0</v>
      </c>
      <c r="AU39" s="12">
        <f>VLOOKUP($D39,'[2]Siniestros'!$B$5:$BB$32,45,FALSE)</f>
        <v>0</v>
      </c>
      <c r="AV39" s="12">
        <f>VLOOKUP($D39,'[2]Siniestros'!$B$5:$BB$32,46,FALSE)</f>
        <v>0</v>
      </c>
      <c r="AW39" s="12">
        <f>VLOOKUP($D39,'[2]Siniestros'!$B$5:$BB$32,47,FALSE)</f>
        <v>0</v>
      </c>
      <c r="AX39" s="12">
        <f>VLOOKUP($D39,'[2]Siniestros'!$B$5:$BB$32,48,FALSE)</f>
        <v>0</v>
      </c>
      <c r="AY39" s="12">
        <f>VLOOKUP($D39,'[2]Siniestros'!$B$5:$BB$32,49,FALSE)</f>
        <v>0</v>
      </c>
      <c r="AZ39" s="12">
        <f>VLOOKUP($D39,'[2]Siniestros'!$B$5:$BB$32,50,FALSE)</f>
        <v>0</v>
      </c>
      <c r="BA39" s="12">
        <f>VLOOKUP($D39,'[2]Siniestros'!$B$5:$BB$32,51,FALSE)</f>
        <v>0</v>
      </c>
      <c r="BB39" s="12">
        <f>VLOOKUP($D39,'[2]Siniestros'!$B$5:$BB$32,52,FALSE)</f>
        <v>0</v>
      </c>
      <c r="BC39" s="12">
        <f>VLOOKUP($D39,'[2]Siniestros'!$B$5:$BB$32,53,FALSE)</f>
        <v>0</v>
      </c>
    </row>
    <row r="40" spans="1:55" ht="15">
      <c r="A40" s="12">
        <v>2023</v>
      </c>
      <c r="B40" s="12" t="s">
        <v>78</v>
      </c>
      <c r="C40" s="12" t="s">
        <v>74</v>
      </c>
      <c r="D40" s="17" t="s">
        <v>66</v>
      </c>
      <c r="E40" s="18">
        <v>1</v>
      </c>
      <c r="F40" s="12">
        <f>VLOOKUP($D40,'[2]Siniestros'!$B$5:$BB$32,2,FALSE)</f>
        <v>724107.88</v>
      </c>
      <c r="G40" s="12">
        <f>VLOOKUP($D40,'[2]Siniestros'!$B$5:$BB$32,3,FALSE)</f>
        <v>724107.88</v>
      </c>
      <c r="H40" s="12">
        <f>VLOOKUP($D40,'[2]Siniestros'!$B$5:$BB$32,4,FALSE)</f>
        <v>0</v>
      </c>
      <c r="I40" s="12">
        <f>VLOOKUP($D40,'[2]Siniestros'!$B$5:$BB$32,5,FALSE)</f>
        <v>0</v>
      </c>
      <c r="J40" s="12">
        <f>VLOOKUP($D40,'[2]Siniestros'!$B$5:$BB$32,6,FALSE)</f>
        <v>0</v>
      </c>
      <c r="K40" s="12">
        <f>VLOOKUP($D40,'[2]Siniestros'!$B$5:$BB$32,7,FALSE)</f>
        <v>13475.600000000002</v>
      </c>
      <c r="L40" s="12">
        <f>VLOOKUP($D40,'[2]Siniestros'!$B$5:$BB$32,8,FALSE)</f>
        <v>0</v>
      </c>
      <c r="M40" s="12">
        <f>VLOOKUP($D40,'[2]Siniestros'!$B$5:$BB$32,9,FALSE)</f>
        <v>13475.600000000002</v>
      </c>
      <c r="N40" s="12">
        <f>VLOOKUP($D40,'[2]Siniestros'!$B$5:$BB$32,10,FALSE)</f>
        <v>0</v>
      </c>
      <c r="O40" s="12">
        <f>VLOOKUP($D40,'[2]Siniestros'!$B$5:$BB$32,11,FALSE)</f>
        <v>708677.6</v>
      </c>
      <c r="P40" s="12">
        <f>VLOOKUP($D40,'[2]Siniestros'!$B$5:$BB$32,12,FALSE)</f>
        <v>489328.47000000003</v>
      </c>
      <c r="Q40" s="12">
        <f>VLOOKUP($D40,'[2]Siniestros'!$B$5:$BB$32,13,FALSE)</f>
        <v>219349.13</v>
      </c>
      <c r="R40" s="12">
        <f>VLOOKUP($D40,'[2]Siniestros'!$B$5:$BB$32,14,FALSE)</f>
        <v>1954.68</v>
      </c>
      <c r="S40" s="12">
        <f>VLOOKUP($D40,'[2]Siniestros'!$B$5:$BB$32,17,FALSE)</f>
        <v>0</v>
      </c>
      <c r="T40" s="12">
        <f>VLOOKUP($D40,'[2]Siniestros'!$B$5:$BB$32,18,FALSE)</f>
        <v>0</v>
      </c>
      <c r="U40" s="12">
        <f>VLOOKUP($D40,'[2]Siniestros'!$B$5:$BB$32,19,FALSE)</f>
        <v>0</v>
      </c>
      <c r="V40" s="12">
        <f>VLOOKUP($D40,'[2]Siniestros'!$B$5:$BB$32,20,FALSE)</f>
        <v>0</v>
      </c>
      <c r="W40" s="12">
        <f>VLOOKUP($D40,'[2]Siniestros'!$B$5:$BB$32,21,FALSE)</f>
        <v>0</v>
      </c>
      <c r="X40" s="12">
        <f>VLOOKUP($D40,'[2]Siniestros'!$B$5:$BB$32,22,FALSE)</f>
        <v>0</v>
      </c>
      <c r="Y40" s="12">
        <f>VLOOKUP($D40,'[2]Siniestros'!$B$5:$BB$32,23,FALSE)</f>
        <v>0</v>
      </c>
      <c r="Z40" s="12">
        <f>VLOOKUP($D40,'[2]Siniestros'!$B$5:$BB$32,24,FALSE)</f>
        <v>0</v>
      </c>
      <c r="AA40" s="12">
        <f>VLOOKUP($D40,'[2]Siniestros'!$B$5:$BB$32,25,FALSE)</f>
        <v>0</v>
      </c>
      <c r="AB40" s="12">
        <f>VLOOKUP($D40,'[2]Siniestros'!$B$5:$BB$32,26,FALSE)</f>
        <v>0</v>
      </c>
      <c r="AC40" s="12">
        <f>VLOOKUP($D40,'[2]Siniestros'!$B$5:$BB$32,27,FALSE)</f>
        <v>0</v>
      </c>
      <c r="AD40" s="12">
        <f>VLOOKUP($D40,'[2]Siniestros'!$B$5:$BB$32,28,FALSE)</f>
        <v>0</v>
      </c>
      <c r="AE40" s="12">
        <f>VLOOKUP($D40,'[2]Siniestros'!$B$5:$BB$32,29,FALSE)</f>
        <v>0</v>
      </c>
      <c r="AF40" s="12">
        <f>VLOOKUP($D40,'[2]Siniestros'!$B$5:$BB$32,30,FALSE)</f>
        <v>0</v>
      </c>
      <c r="AG40" s="12">
        <f>VLOOKUP($D40,'[2]Siniestros'!$B$5:$BB$32,31,FALSE)</f>
        <v>0</v>
      </c>
      <c r="AH40" s="12">
        <f>VLOOKUP($D40,'[2]Siniestros'!$B$5:$BB$32,32,FALSE)</f>
        <v>0</v>
      </c>
      <c r="AI40" s="12">
        <f>VLOOKUP($D40,'[2]Siniestros'!$B$5:$BB$32,33,FALSE)</f>
        <v>0</v>
      </c>
      <c r="AJ40" s="12">
        <f>VLOOKUP($D40,'[2]Siniestros'!$B$5:$BB$32,34,FALSE)</f>
        <v>0</v>
      </c>
      <c r="AK40" s="12">
        <f>VLOOKUP($D40,'[2]Siniestros'!$B$5:$BB$32,35,FALSE)</f>
        <v>0</v>
      </c>
      <c r="AL40" s="12">
        <f>VLOOKUP($D40,'[2]Siniestros'!$B$5:$BB$32,36,FALSE)</f>
        <v>0</v>
      </c>
      <c r="AM40" s="12">
        <f>VLOOKUP($D40,'[2]Siniestros'!$B$5:$BB$32,37,FALSE)</f>
        <v>0</v>
      </c>
      <c r="AN40" s="12">
        <f>VLOOKUP($D40,'[2]Siniestros'!$B$5:$BB$32,38,FALSE)</f>
        <v>0</v>
      </c>
      <c r="AO40" s="12">
        <f>VLOOKUP($D40,'[2]Siniestros'!$B$5:$BB$32,39,FALSE)</f>
        <v>0</v>
      </c>
      <c r="AP40" s="12">
        <f>VLOOKUP($D40,'[2]Siniestros'!$B$5:$BB$32,40,FALSE)</f>
        <v>0</v>
      </c>
      <c r="AQ40" s="12">
        <f>VLOOKUP($D40,'[2]Siniestros'!$B$5:$BB$32,41,FALSE)</f>
        <v>0</v>
      </c>
      <c r="AR40" s="12">
        <f>VLOOKUP($D40,'[2]Siniestros'!$B$5:$BB$32,42,FALSE)</f>
        <v>0</v>
      </c>
      <c r="AS40" s="12">
        <f>VLOOKUP($D40,'[2]Siniestros'!$B$5:$BB$32,43,FALSE)</f>
        <v>0</v>
      </c>
      <c r="AT40" s="12">
        <f>VLOOKUP($D40,'[2]Siniestros'!$B$5:$BB$32,44,FALSE)</f>
        <v>0</v>
      </c>
      <c r="AU40" s="12">
        <f>VLOOKUP($D40,'[2]Siniestros'!$B$5:$BB$32,45,FALSE)</f>
        <v>0</v>
      </c>
      <c r="AV40" s="12">
        <f>VLOOKUP($D40,'[2]Siniestros'!$B$5:$BB$32,46,FALSE)</f>
        <v>0</v>
      </c>
      <c r="AW40" s="12">
        <f>VLOOKUP($D40,'[2]Siniestros'!$B$5:$BB$32,47,FALSE)</f>
        <v>0</v>
      </c>
      <c r="AX40" s="12">
        <f>VLOOKUP($D40,'[2]Siniestros'!$B$5:$BB$32,48,FALSE)</f>
        <v>0</v>
      </c>
      <c r="AY40" s="12">
        <f>VLOOKUP($D40,'[2]Siniestros'!$B$5:$BB$32,49,FALSE)</f>
        <v>0</v>
      </c>
      <c r="AZ40" s="12">
        <f>VLOOKUP($D40,'[2]Siniestros'!$B$5:$BB$32,50,FALSE)</f>
        <v>0</v>
      </c>
      <c r="BA40" s="12">
        <f>VLOOKUP($D40,'[2]Siniestros'!$B$5:$BB$32,51,FALSE)</f>
        <v>0</v>
      </c>
      <c r="BB40" s="12">
        <f>VLOOKUP($D40,'[2]Siniestros'!$B$5:$BB$32,52,FALSE)</f>
        <v>0</v>
      </c>
      <c r="BC40" s="12">
        <f>VLOOKUP($D40,'[2]Siniestros'!$B$5:$BB$32,53,FALSE)</f>
        <v>0</v>
      </c>
    </row>
    <row r="41" spans="1:55" ht="15">
      <c r="A41" s="12">
        <v>2023</v>
      </c>
      <c r="B41" s="12" t="s">
        <v>78</v>
      </c>
      <c r="C41" s="12" t="s">
        <v>74</v>
      </c>
      <c r="D41" s="17" t="s">
        <v>67</v>
      </c>
      <c r="E41" s="18">
        <v>1</v>
      </c>
      <c r="F41" s="12">
        <f>VLOOKUP($D41,'[2]Siniestros'!$B$5:$BB$32,2,FALSE)</f>
        <v>7678182.76</v>
      </c>
      <c r="G41" s="12">
        <f>VLOOKUP($D41,'[2]Siniestros'!$B$5:$BB$32,3,FALSE)</f>
        <v>1193237.48</v>
      </c>
      <c r="H41" s="12">
        <f>VLOOKUP($D41,'[2]Siniestros'!$B$5:$BB$32,4,FALSE)</f>
        <v>0</v>
      </c>
      <c r="I41" s="12">
        <f>VLOOKUP($D41,'[2]Siniestros'!$B$5:$BB$32,5,FALSE)</f>
        <v>0</v>
      </c>
      <c r="J41" s="12">
        <f>VLOOKUP($D41,'[2]Siniestros'!$B$5:$BB$32,6,FALSE)</f>
        <v>0</v>
      </c>
      <c r="K41" s="12">
        <f>VLOOKUP($D41,'[2]Siniestros'!$B$5:$BB$32,7,FALSE)</f>
        <v>194408.47</v>
      </c>
      <c r="L41" s="12">
        <f>VLOOKUP($D41,'[2]Siniestros'!$B$5:$BB$32,8,FALSE)</f>
        <v>194408.47</v>
      </c>
      <c r="M41" s="12">
        <f>VLOOKUP($D41,'[2]Siniestros'!$B$5:$BB$32,9,FALSE)</f>
        <v>0</v>
      </c>
      <c r="N41" s="12">
        <f>VLOOKUP($D41,'[2]Siniestros'!$B$5:$BB$32,10,FALSE)</f>
        <v>0</v>
      </c>
      <c r="O41" s="12">
        <f>VLOOKUP($D41,'[2]Siniestros'!$B$5:$BB$32,11,FALSE)</f>
        <v>0</v>
      </c>
      <c r="P41" s="12">
        <f>VLOOKUP($D41,'[2]Siniestros'!$B$5:$BB$32,12,FALSE)</f>
        <v>0</v>
      </c>
      <c r="Q41" s="12">
        <f>VLOOKUP($D41,'[2]Siniestros'!$B$5:$BB$32,13,FALSE)</f>
        <v>0</v>
      </c>
      <c r="R41" s="12">
        <f>VLOOKUP($D41,'[2]Siniestros'!$B$5:$BB$32,14,FALSE)</f>
        <v>998829.01</v>
      </c>
      <c r="S41" s="12">
        <f>VLOOKUP($D41,'[2]Siniestros'!$B$5:$BB$32,17,FALSE)</f>
        <v>6484945.28</v>
      </c>
      <c r="T41" s="12">
        <f>VLOOKUP($D41,'[2]Siniestros'!$B$5:$BB$32,18,FALSE)</f>
        <v>685.63</v>
      </c>
      <c r="U41" s="12">
        <f>VLOOKUP($D41,'[2]Siniestros'!$B$5:$BB$32,19,FALSE)</f>
        <v>685.63</v>
      </c>
      <c r="V41" s="12">
        <f>VLOOKUP($D41,'[2]Siniestros'!$B$5:$BB$32,20,FALSE)</f>
        <v>0</v>
      </c>
      <c r="W41" s="12">
        <f>VLOOKUP($D41,'[2]Siniestros'!$B$5:$BB$32,21,FALSE)</f>
        <v>0</v>
      </c>
      <c r="X41" s="12">
        <f>VLOOKUP($D41,'[2]Siniestros'!$B$5:$BB$32,22,FALSE)</f>
        <v>0</v>
      </c>
      <c r="Y41" s="12">
        <f>VLOOKUP($D41,'[2]Siniestros'!$B$5:$BB$32,23,FALSE)</f>
        <v>0</v>
      </c>
      <c r="Z41" s="12">
        <f>VLOOKUP($D41,'[2]Siniestros'!$B$5:$BB$32,24,FALSE)</f>
        <v>0</v>
      </c>
      <c r="AA41" s="12">
        <f>VLOOKUP($D41,'[2]Siniestros'!$B$5:$BB$32,25,FALSE)</f>
        <v>0</v>
      </c>
      <c r="AB41" s="12">
        <f>VLOOKUP($D41,'[2]Siniestros'!$B$5:$BB$32,26,FALSE)</f>
        <v>0</v>
      </c>
      <c r="AC41" s="12">
        <f>VLOOKUP($D41,'[2]Siniestros'!$B$5:$BB$32,27,FALSE)</f>
        <v>0</v>
      </c>
      <c r="AD41" s="12">
        <f>VLOOKUP($D41,'[2]Siniestros'!$B$5:$BB$32,28,FALSE)</f>
        <v>0</v>
      </c>
      <c r="AE41" s="12">
        <f>VLOOKUP($D41,'[2]Siniestros'!$B$5:$BB$32,29,FALSE)</f>
        <v>8686.55</v>
      </c>
      <c r="AF41" s="12">
        <f>VLOOKUP($D41,'[2]Siniestros'!$B$5:$BB$32,30,FALSE)</f>
        <v>0</v>
      </c>
      <c r="AG41" s="12">
        <f>VLOOKUP($D41,'[2]Siniestros'!$B$5:$BB$32,31,FALSE)</f>
        <v>8686.55</v>
      </c>
      <c r="AH41" s="12">
        <f>VLOOKUP($D41,'[2]Siniestros'!$B$5:$BB$32,32,FALSE)</f>
        <v>0</v>
      </c>
      <c r="AI41" s="12">
        <f>VLOOKUP($D41,'[2]Siniestros'!$B$5:$BB$32,33,FALSE)</f>
        <v>0</v>
      </c>
      <c r="AJ41" s="12">
        <f>VLOOKUP($D41,'[2]Siniestros'!$B$5:$BB$32,34,FALSE)</f>
        <v>0</v>
      </c>
      <c r="AK41" s="12">
        <f>VLOOKUP($D41,'[2]Siniestros'!$B$5:$BB$32,35,FALSE)</f>
        <v>0</v>
      </c>
      <c r="AL41" s="12">
        <f>VLOOKUP($D41,'[2]Siniestros'!$B$5:$BB$32,36,FALSE)</f>
        <v>6471444.640000001</v>
      </c>
      <c r="AM41" s="12">
        <f>VLOOKUP($D41,'[2]Siniestros'!$B$5:$BB$32,37,FALSE)</f>
        <v>5900.95</v>
      </c>
      <c r="AN41" s="12">
        <f>VLOOKUP($D41,'[2]Siniestros'!$B$5:$BB$32,38,FALSE)</f>
        <v>0</v>
      </c>
      <c r="AO41" s="12">
        <f>VLOOKUP($D41,'[2]Siniestros'!$B$5:$BB$32,39,FALSE)</f>
        <v>5900.95</v>
      </c>
      <c r="AP41" s="12">
        <f>VLOOKUP($D41,'[2]Siniestros'!$B$5:$BB$32,40,FALSE)</f>
        <v>0</v>
      </c>
      <c r="AQ41" s="12">
        <f>VLOOKUP($D41,'[2]Siniestros'!$B$5:$BB$32,41,FALSE)</f>
        <v>0</v>
      </c>
      <c r="AR41" s="12">
        <f>VLOOKUP($D41,'[2]Siniestros'!$B$5:$BB$32,42,FALSE)</f>
        <v>0</v>
      </c>
      <c r="AS41" s="12">
        <f>VLOOKUP($D41,'[2]Siniestros'!$B$5:$BB$32,43,FALSE)</f>
        <v>0</v>
      </c>
      <c r="AT41" s="12">
        <f>VLOOKUP($D41,'[2]Siniestros'!$B$5:$BB$32,44,FALSE)</f>
        <v>-1772.4900000000011</v>
      </c>
      <c r="AU41" s="12">
        <f>VLOOKUP($D41,'[2]Siniestros'!$B$5:$BB$32,45,FALSE)</f>
        <v>-86.47</v>
      </c>
      <c r="AV41" s="12">
        <f>VLOOKUP($D41,'[2]Siniestros'!$B$5:$BB$32,46,FALSE)</f>
        <v>-1686.020000000001</v>
      </c>
      <c r="AW41" s="12">
        <f>VLOOKUP($D41,'[2]Siniestros'!$B$5:$BB$32,47,FALSE)</f>
        <v>0</v>
      </c>
      <c r="AX41" s="12">
        <f>VLOOKUP($D41,'[2]Siniestros'!$B$5:$BB$32,48,FALSE)</f>
        <v>0</v>
      </c>
      <c r="AY41" s="12">
        <f>VLOOKUP($D41,'[2]Siniestros'!$B$5:$BB$32,49,FALSE)</f>
        <v>0</v>
      </c>
      <c r="AZ41" s="12">
        <f>VLOOKUP($D41,'[2]Siniestros'!$B$5:$BB$32,50,FALSE)</f>
        <v>0</v>
      </c>
      <c r="BA41" s="12">
        <f>VLOOKUP($D41,'[2]Siniestros'!$B$5:$BB$32,51,FALSE)</f>
        <v>0</v>
      </c>
      <c r="BB41" s="12">
        <f>VLOOKUP($D41,'[2]Siniestros'!$B$5:$BB$32,52,FALSE)</f>
        <v>0</v>
      </c>
      <c r="BC41" s="12">
        <f>VLOOKUP($D41,'[2]Siniestros'!$B$5:$BB$32,53,FALSE)</f>
        <v>0</v>
      </c>
    </row>
    <row r="42" spans="1:55" ht="15">
      <c r="A42" s="12">
        <v>2023</v>
      </c>
      <c r="B42" s="12" t="s">
        <v>78</v>
      </c>
      <c r="C42" s="12" t="s">
        <v>74</v>
      </c>
      <c r="D42" s="17" t="s">
        <v>68</v>
      </c>
      <c r="E42" s="18">
        <v>1</v>
      </c>
      <c r="F42" s="12">
        <f>VLOOKUP($D42,'[2]Siniestros'!$B$5:$BB$32,2,FALSE)</f>
        <v>30666205.559999995</v>
      </c>
      <c r="G42" s="12">
        <f>VLOOKUP($D42,'[2]Siniestros'!$B$5:$BB$32,3,FALSE)</f>
        <v>6638260.470000001</v>
      </c>
      <c r="H42" s="12">
        <f>VLOOKUP($D42,'[2]Siniestros'!$B$5:$BB$32,4,FALSE)</f>
        <v>2232962.95</v>
      </c>
      <c r="I42" s="12">
        <f>VLOOKUP($D42,'[2]Siniestros'!$B$5:$BB$32,5,FALSE)</f>
        <v>153571.36</v>
      </c>
      <c r="J42" s="12">
        <f>VLOOKUP($D42,'[2]Siniestros'!$B$5:$BB$32,6,FALSE)</f>
        <v>2079391.5899999999</v>
      </c>
      <c r="K42" s="12">
        <f>VLOOKUP($D42,'[2]Siniestros'!$B$5:$BB$32,7,FALSE)</f>
        <v>307789.42</v>
      </c>
      <c r="L42" s="12">
        <f>VLOOKUP($D42,'[2]Siniestros'!$B$5:$BB$32,8,FALSE)</f>
        <v>303106.68</v>
      </c>
      <c r="M42" s="12">
        <f>VLOOKUP($D42,'[2]Siniestros'!$B$5:$BB$32,9,FALSE)</f>
        <v>4682.74</v>
      </c>
      <c r="N42" s="12">
        <f>VLOOKUP($D42,'[2]Siniestros'!$B$5:$BB$32,10,FALSE)</f>
        <v>0</v>
      </c>
      <c r="O42" s="12">
        <f>VLOOKUP($D42,'[2]Siniestros'!$B$5:$BB$32,11,FALSE)</f>
        <v>47787.16</v>
      </c>
      <c r="P42" s="12">
        <f>VLOOKUP($D42,'[2]Siniestros'!$B$5:$BB$32,12,FALSE)</f>
        <v>47787.16</v>
      </c>
      <c r="Q42" s="12">
        <f>VLOOKUP($D42,'[2]Siniestros'!$B$5:$BB$32,13,FALSE)</f>
        <v>0</v>
      </c>
      <c r="R42" s="12">
        <f>VLOOKUP($D42,'[2]Siniestros'!$B$5:$BB$32,14,FALSE)</f>
        <v>4049720.9400000004</v>
      </c>
      <c r="S42" s="12">
        <f>VLOOKUP($D42,'[2]Siniestros'!$B$5:$BB$32,17,FALSE)</f>
        <v>24027945.089999996</v>
      </c>
      <c r="T42" s="12">
        <f>VLOOKUP($D42,'[2]Siniestros'!$B$5:$BB$32,18,FALSE)</f>
        <v>1281643.95</v>
      </c>
      <c r="U42" s="12">
        <f>VLOOKUP($D42,'[2]Siniestros'!$B$5:$BB$32,19,FALSE)</f>
        <v>951768.72</v>
      </c>
      <c r="V42" s="12">
        <f>VLOOKUP($D42,'[2]Siniestros'!$B$5:$BB$32,20,FALSE)</f>
        <v>329875.23</v>
      </c>
      <c r="W42" s="12">
        <f>VLOOKUP($D42,'[2]Siniestros'!$B$5:$BB$32,21,FALSE)</f>
        <v>0</v>
      </c>
      <c r="X42" s="12">
        <f>VLOOKUP($D42,'[2]Siniestros'!$B$5:$BB$32,22,FALSE)</f>
        <v>0</v>
      </c>
      <c r="Y42" s="12">
        <f>VLOOKUP($D42,'[2]Siniestros'!$B$5:$BB$32,23,FALSE)</f>
        <v>0</v>
      </c>
      <c r="Z42" s="12">
        <f>VLOOKUP($D42,'[2]Siniestros'!$B$5:$BB$32,24,FALSE)</f>
        <v>0</v>
      </c>
      <c r="AA42" s="12">
        <f>VLOOKUP($D42,'[2]Siniestros'!$B$5:$BB$32,25,FALSE)</f>
        <v>0</v>
      </c>
      <c r="AB42" s="12">
        <f>VLOOKUP($D42,'[2]Siniestros'!$B$5:$BB$32,26,FALSE)</f>
        <v>0</v>
      </c>
      <c r="AC42" s="12">
        <f>VLOOKUP($D42,'[2]Siniestros'!$B$5:$BB$32,27,FALSE)</f>
        <v>0</v>
      </c>
      <c r="AD42" s="12">
        <f>VLOOKUP($D42,'[2]Siniestros'!$B$5:$BB$32,28,FALSE)</f>
        <v>0</v>
      </c>
      <c r="AE42" s="12">
        <f>VLOOKUP($D42,'[2]Siniestros'!$B$5:$BB$32,29,FALSE)</f>
        <v>76770.87000000001</v>
      </c>
      <c r="AF42" s="12">
        <f>VLOOKUP($D42,'[2]Siniestros'!$B$5:$BB$32,30,FALSE)</f>
        <v>21122.469999999998</v>
      </c>
      <c r="AG42" s="12">
        <f>VLOOKUP($D42,'[2]Siniestros'!$B$5:$BB$32,31,FALSE)</f>
        <v>55648.399999999994</v>
      </c>
      <c r="AH42" s="12">
        <f>VLOOKUP($D42,'[2]Siniestros'!$B$5:$BB$32,32,FALSE)</f>
        <v>0</v>
      </c>
      <c r="AI42" s="12">
        <f>VLOOKUP($D42,'[2]Siniestros'!$B$5:$BB$32,33,FALSE)</f>
        <v>0</v>
      </c>
      <c r="AJ42" s="12">
        <f>VLOOKUP($D42,'[2]Siniestros'!$B$5:$BB$32,34,FALSE)</f>
        <v>0</v>
      </c>
      <c r="AK42" s="12">
        <f>VLOOKUP($D42,'[2]Siniestros'!$B$5:$BB$32,35,FALSE)</f>
        <v>0</v>
      </c>
      <c r="AL42" s="12">
        <f>VLOOKUP($D42,'[2]Siniestros'!$B$5:$BB$32,36,FALSE)</f>
        <v>12871556.58</v>
      </c>
      <c r="AM42" s="12">
        <f>VLOOKUP($D42,'[2]Siniestros'!$B$5:$BB$32,37,FALSE)</f>
        <v>323817.37000000005</v>
      </c>
      <c r="AN42" s="12">
        <f>VLOOKUP($D42,'[2]Siniestros'!$B$5:$BB$32,38,FALSE)</f>
        <v>69383.39</v>
      </c>
      <c r="AO42" s="12">
        <f>VLOOKUP($D42,'[2]Siniestros'!$B$5:$BB$32,39,FALSE)</f>
        <v>28289.65</v>
      </c>
      <c r="AP42" s="12">
        <f>VLOOKUP($D42,'[2]Siniestros'!$B$5:$BB$32,40,FALSE)</f>
        <v>0</v>
      </c>
      <c r="AQ42" s="12">
        <f>VLOOKUP($D42,'[2]Siniestros'!$B$5:$BB$32,41,FALSE)</f>
        <v>19604.640000000003</v>
      </c>
      <c r="AR42" s="12">
        <f>VLOOKUP($D42,'[2]Siniestros'!$B$5:$BB$32,42,FALSE)</f>
        <v>206539.69</v>
      </c>
      <c r="AS42" s="12">
        <f>VLOOKUP($D42,'[2]Siniestros'!$B$5:$BB$32,43,FALSE)</f>
        <v>0</v>
      </c>
      <c r="AT42" s="12">
        <f>VLOOKUP($D42,'[2]Siniestros'!$B$5:$BB$32,44,FALSE)</f>
        <v>544420.9500000001</v>
      </c>
      <c r="AU42" s="12">
        <f>VLOOKUP($D42,'[2]Siniestros'!$B$5:$BB$32,45,FALSE)</f>
        <v>458908.47000000003</v>
      </c>
      <c r="AV42" s="12">
        <f>VLOOKUP($D42,'[2]Siniestros'!$B$5:$BB$32,46,FALSE)</f>
        <v>12884.6</v>
      </c>
      <c r="AW42" s="12">
        <f>VLOOKUP($D42,'[2]Siniestros'!$B$5:$BB$32,47,FALSE)</f>
        <v>0</v>
      </c>
      <c r="AX42" s="12">
        <f>VLOOKUP($D42,'[2]Siniestros'!$B$5:$BB$32,48,FALSE)</f>
        <v>0</v>
      </c>
      <c r="AY42" s="12">
        <f>VLOOKUP($D42,'[2]Siniestros'!$B$5:$BB$32,49,FALSE)</f>
        <v>72627.88</v>
      </c>
      <c r="AZ42" s="12">
        <f>VLOOKUP($D42,'[2]Siniestros'!$B$5:$BB$32,50,FALSE)</f>
        <v>0</v>
      </c>
      <c r="BA42" s="12">
        <f>VLOOKUP($D42,'[2]Siniestros'!$B$5:$BB$32,51,FALSE)</f>
        <v>8929735.37</v>
      </c>
      <c r="BB42" s="12">
        <f>VLOOKUP($D42,'[2]Siniestros'!$B$5:$BB$32,52,FALSE)</f>
        <v>0</v>
      </c>
      <c r="BC42" s="12">
        <f>VLOOKUP($D42,'[2]Siniestros'!$B$5:$BB$32,53,FALSE)</f>
        <v>8929735.37</v>
      </c>
    </row>
    <row r="43" spans="1:55" ht="15">
      <c r="A43" s="12">
        <v>2023</v>
      </c>
      <c r="B43" s="12" t="s">
        <v>78</v>
      </c>
      <c r="C43" s="12" t="s">
        <v>74</v>
      </c>
      <c r="D43" s="17" t="s">
        <v>69</v>
      </c>
      <c r="E43" s="18">
        <v>1</v>
      </c>
      <c r="F43" s="12">
        <f>VLOOKUP($D43,'[2]Siniestros'!$B$5:$BB$32,2,FALSE)</f>
        <v>2358412.6999999997</v>
      </c>
      <c r="G43" s="12">
        <f>VLOOKUP($D43,'[2]Siniestros'!$B$5:$BB$32,3,FALSE)</f>
        <v>2358412.6999999997</v>
      </c>
      <c r="H43" s="12">
        <f>VLOOKUP($D43,'[2]Siniestros'!$B$5:$BB$32,4,FALSE)</f>
        <v>0</v>
      </c>
      <c r="I43" s="12">
        <f>VLOOKUP($D43,'[2]Siniestros'!$B$5:$BB$32,5,FALSE)</f>
        <v>0</v>
      </c>
      <c r="J43" s="12">
        <f>VLOOKUP($D43,'[2]Siniestros'!$B$5:$BB$32,6,FALSE)</f>
        <v>0</v>
      </c>
      <c r="K43" s="12">
        <f>VLOOKUP($D43,'[2]Siniestros'!$B$5:$BB$32,7,FALSE)</f>
        <v>40755.26</v>
      </c>
      <c r="L43" s="12">
        <f>VLOOKUP($D43,'[2]Siniestros'!$B$5:$BB$32,8,FALSE)</f>
        <v>0</v>
      </c>
      <c r="M43" s="12">
        <f>VLOOKUP($D43,'[2]Siniestros'!$B$5:$BB$32,9,FALSE)</f>
        <v>40755.26</v>
      </c>
      <c r="N43" s="12">
        <f>VLOOKUP($D43,'[2]Siniestros'!$B$5:$BB$32,10,FALSE)</f>
        <v>0</v>
      </c>
      <c r="O43" s="12">
        <f>VLOOKUP($D43,'[2]Siniestros'!$B$5:$BB$32,11,FALSE)</f>
        <v>2308463.73</v>
      </c>
      <c r="P43" s="12">
        <f>VLOOKUP($D43,'[2]Siniestros'!$B$5:$BB$32,12,FALSE)</f>
        <v>1802551.3900000001</v>
      </c>
      <c r="Q43" s="12">
        <f>VLOOKUP($D43,'[2]Siniestros'!$B$5:$BB$32,13,FALSE)</f>
        <v>505912.34</v>
      </c>
      <c r="R43" s="12">
        <f>VLOOKUP($D43,'[2]Siniestros'!$B$5:$BB$32,14,FALSE)</f>
        <v>9193.71</v>
      </c>
      <c r="S43" s="12">
        <f>VLOOKUP($D43,'[2]Siniestros'!$B$5:$BB$32,17,FALSE)</f>
        <v>0</v>
      </c>
      <c r="T43" s="12">
        <f>VLOOKUP($D43,'[2]Siniestros'!$B$5:$BB$32,18,FALSE)</f>
        <v>0</v>
      </c>
      <c r="U43" s="12">
        <f>VLOOKUP($D43,'[2]Siniestros'!$B$5:$BB$32,19,FALSE)</f>
        <v>0</v>
      </c>
      <c r="V43" s="12">
        <f>VLOOKUP($D43,'[2]Siniestros'!$B$5:$BB$32,20,FALSE)</f>
        <v>0</v>
      </c>
      <c r="W43" s="12">
        <f>VLOOKUP($D43,'[2]Siniestros'!$B$5:$BB$32,21,FALSE)</f>
        <v>0</v>
      </c>
      <c r="X43" s="12">
        <f>VLOOKUP($D43,'[2]Siniestros'!$B$5:$BB$32,22,FALSE)</f>
        <v>0</v>
      </c>
      <c r="Y43" s="12">
        <f>VLOOKUP($D43,'[2]Siniestros'!$B$5:$BB$32,23,FALSE)</f>
        <v>0</v>
      </c>
      <c r="Z43" s="12">
        <f>VLOOKUP($D43,'[2]Siniestros'!$B$5:$BB$32,24,FALSE)</f>
        <v>0</v>
      </c>
      <c r="AA43" s="12">
        <f>VLOOKUP($D43,'[2]Siniestros'!$B$5:$BB$32,25,FALSE)</f>
        <v>0</v>
      </c>
      <c r="AB43" s="12">
        <f>VLOOKUP($D43,'[2]Siniestros'!$B$5:$BB$32,26,FALSE)</f>
        <v>0</v>
      </c>
      <c r="AC43" s="12">
        <f>VLOOKUP($D43,'[2]Siniestros'!$B$5:$BB$32,27,FALSE)</f>
        <v>0</v>
      </c>
      <c r="AD43" s="12">
        <f>VLOOKUP($D43,'[2]Siniestros'!$B$5:$BB$32,28,FALSE)</f>
        <v>0</v>
      </c>
      <c r="AE43" s="12">
        <f>VLOOKUP($D43,'[2]Siniestros'!$B$5:$BB$32,29,FALSE)</f>
        <v>0</v>
      </c>
      <c r="AF43" s="12">
        <f>VLOOKUP($D43,'[2]Siniestros'!$B$5:$BB$32,30,FALSE)</f>
        <v>0</v>
      </c>
      <c r="AG43" s="12">
        <f>VLOOKUP($D43,'[2]Siniestros'!$B$5:$BB$32,31,FALSE)</f>
        <v>0</v>
      </c>
      <c r="AH43" s="12">
        <f>VLOOKUP($D43,'[2]Siniestros'!$B$5:$BB$32,32,FALSE)</f>
        <v>0</v>
      </c>
      <c r="AI43" s="12">
        <f>VLOOKUP($D43,'[2]Siniestros'!$B$5:$BB$32,33,FALSE)</f>
        <v>0</v>
      </c>
      <c r="AJ43" s="12">
        <f>VLOOKUP($D43,'[2]Siniestros'!$B$5:$BB$32,34,FALSE)</f>
        <v>0</v>
      </c>
      <c r="AK43" s="12">
        <f>VLOOKUP($D43,'[2]Siniestros'!$B$5:$BB$32,35,FALSE)</f>
        <v>0</v>
      </c>
      <c r="AL43" s="12">
        <f>VLOOKUP($D43,'[2]Siniestros'!$B$5:$BB$32,36,FALSE)</f>
        <v>0</v>
      </c>
      <c r="AM43" s="12">
        <f>VLOOKUP($D43,'[2]Siniestros'!$B$5:$BB$32,37,FALSE)</f>
        <v>0</v>
      </c>
      <c r="AN43" s="12">
        <f>VLOOKUP($D43,'[2]Siniestros'!$B$5:$BB$32,38,FALSE)</f>
        <v>0</v>
      </c>
      <c r="AO43" s="12">
        <f>VLOOKUP($D43,'[2]Siniestros'!$B$5:$BB$32,39,FALSE)</f>
        <v>0</v>
      </c>
      <c r="AP43" s="12">
        <f>VLOOKUP($D43,'[2]Siniestros'!$B$5:$BB$32,40,FALSE)</f>
        <v>0</v>
      </c>
      <c r="AQ43" s="12">
        <f>VLOOKUP($D43,'[2]Siniestros'!$B$5:$BB$32,41,FALSE)</f>
        <v>0</v>
      </c>
      <c r="AR43" s="12">
        <f>VLOOKUP($D43,'[2]Siniestros'!$B$5:$BB$32,42,FALSE)</f>
        <v>0</v>
      </c>
      <c r="AS43" s="12">
        <f>VLOOKUP($D43,'[2]Siniestros'!$B$5:$BB$32,43,FALSE)</f>
        <v>0</v>
      </c>
      <c r="AT43" s="12">
        <f>VLOOKUP($D43,'[2]Siniestros'!$B$5:$BB$32,44,FALSE)</f>
        <v>0</v>
      </c>
      <c r="AU43" s="12">
        <f>VLOOKUP($D43,'[2]Siniestros'!$B$5:$BB$32,45,FALSE)</f>
        <v>0</v>
      </c>
      <c r="AV43" s="12">
        <f>VLOOKUP($D43,'[2]Siniestros'!$B$5:$BB$32,46,FALSE)</f>
        <v>0</v>
      </c>
      <c r="AW43" s="12">
        <f>VLOOKUP($D43,'[2]Siniestros'!$B$5:$BB$32,47,FALSE)</f>
        <v>0</v>
      </c>
      <c r="AX43" s="12">
        <f>VLOOKUP($D43,'[2]Siniestros'!$B$5:$BB$32,48,FALSE)</f>
        <v>0</v>
      </c>
      <c r="AY43" s="12">
        <f>VLOOKUP($D43,'[2]Siniestros'!$B$5:$BB$32,49,FALSE)</f>
        <v>0</v>
      </c>
      <c r="AZ43" s="12">
        <f>VLOOKUP($D43,'[2]Siniestros'!$B$5:$BB$32,50,FALSE)</f>
        <v>0</v>
      </c>
      <c r="BA43" s="12">
        <f>VLOOKUP($D43,'[2]Siniestros'!$B$5:$BB$32,51,FALSE)</f>
        <v>0</v>
      </c>
      <c r="BB43" s="12">
        <f>VLOOKUP($D43,'[2]Siniestros'!$B$5:$BB$32,52,FALSE)</f>
        <v>0</v>
      </c>
      <c r="BC43" s="12">
        <f>VLOOKUP($D43,'[2]Siniestros'!$B$5:$BB$32,53,FALSE)</f>
        <v>0</v>
      </c>
    </row>
    <row r="44" spans="1:55" ht="15">
      <c r="A44" s="12">
        <v>2023</v>
      </c>
      <c r="B44" s="12" t="s">
        <v>78</v>
      </c>
      <c r="C44" s="12" t="s">
        <v>74</v>
      </c>
      <c r="D44" s="17" t="s">
        <v>70</v>
      </c>
      <c r="E44" s="18">
        <v>1</v>
      </c>
      <c r="F44" s="12">
        <f>VLOOKUP($D44,'[2]Siniestros'!$B$5:$BB$32,2,FALSE)</f>
        <v>9865522.970000003</v>
      </c>
      <c r="G44" s="12">
        <f>VLOOKUP($D44,'[2]Siniestros'!$B$5:$BB$32,3,FALSE)</f>
        <v>9865522.970000003</v>
      </c>
      <c r="H44" s="12">
        <f>VLOOKUP($D44,'[2]Siniestros'!$B$5:$BB$32,4,FALSE)</f>
        <v>40000</v>
      </c>
      <c r="I44" s="12">
        <f>VLOOKUP($D44,'[2]Siniestros'!$B$5:$BB$32,5,FALSE)</f>
        <v>0</v>
      </c>
      <c r="J44" s="12">
        <f>VLOOKUP($D44,'[2]Siniestros'!$B$5:$BB$32,6,FALSE)</f>
        <v>40000</v>
      </c>
      <c r="K44" s="12">
        <f>VLOOKUP($D44,'[2]Siniestros'!$B$5:$BB$32,7,FALSE)</f>
        <v>1135.32</v>
      </c>
      <c r="L44" s="12">
        <f>VLOOKUP($D44,'[2]Siniestros'!$B$5:$BB$32,8,FALSE)</f>
        <v>0</v>
      </c>
      <c r="M44" s="12">
        <f>VLOOKUP($D44,'[2]Siniestros'!$B$5:$BB$32,9,FALSE)</f>
        <v>1135.32</v>
      </c>
      <c r="N44" s="12">
        <f>VLOOKUP($D44,'[2]Siniestros'!$B$5:$BB$32,10,FALSE)</f>
        <v>0</v>
      </c>
      <c r="O44" s="12">
        <f>VLOOKUP($D44,'[2]Siniestros'!$B$5:$BB$32,11,FALSE)</f>
        <v>9807627.240000002</v>
      </c>
      <c r="P44" s="12">
        <f>VLOOKUP($D44,'[2]Siniestros'!$B$5:$BB$32,12,FALSE)</f>
        <v>7294763.09</v>
      </c>
      <c r="Q44" s="12">
        <f>VLOOKUP($D44,'[2]Siniestros'!$B$5:$BB$32,13,FALSE)</f>
        <v>2512864.1500000004</v>
      </c>
      <c r="R44" s="12">
        <f>VLOOKUP($D44,'[2]Siniestros'!$B$5:$BB$32,14,FALSE)</f>
        <v>16760.41</v>
      </c>
      <c r="S44" s="12">
        <f>VLOOKUP($D44,'[2]Siniestros'!$B$5:$BB$32,17,FALSE)</f>
        <v>0</v>
      </c>
      <c r="T44" s="12">
        <f>VLOOKUP($D44,'[2]Siniestros'!$B$5:$BB$32,18,FALSE)</f>
        <v>0</v>
      </c>
      <c r="U44" s="12">
        <f>VLOOKUP($D44,'[2]Siniestros'!$B$5:$BB$32,19,FALSE)</f>
        <v>0</v>
      </c>
      <c r="V44" s="12">
        <f>VLOOKUP($D44,'[2]Siniestros'!$B$5:$BB$32,20,FALSE)</f>
        <v>0</v>
      </c>
      <c r="W44" s="12">
        <f>VLOOKUP($D44,'[2]Siniestros'!$B$5:$BB$32,21,FALSE)</f>
        <v>0</v>
      </c>
      <c r="X44" s="12">
        <f>VLOOKUP($D44,'[2]Siniestros'!$B$5:$BB$32,22,FALSE)</f>
        <v>0</v>
      </c>
      <c r="Y44" s="12">
        <f>VLOOKUP($D44,'[2]Siniestros'!$B$5:$BB$32,23,FALSE)</f>
        <v>0</v>
      </c>
      <c r="Z44" s="12">
        <f>VLOOKUP($D44,'[2]Siniestros'!$B$5:$BB$32,24,FALSE)</f>
        <v>0</v>
      </c>
      <c r="AA44" s="12">
        <f>VLOOKUP($D44,'[2]Siniestros'!$B$5:$BB$32,25,FALSE)</f>
        <v>0</v>
      </c>
      <c r="AB44" s="12">
        <f>VLOOKUP($D44,'[2]Siniestros'!$B$5:$BB$32,26,FALSE)</f>
        <v>0</v>
      </c>
      <c r="AC44" s="12">
        <f>VLOOKUP($D44,'[2]Siniestros'!$B$5:$BB$32,27,FALSE)</f>
        <v>0</v>
      </c>
      <c r="AD44" s="12">
        <f>VLOOKUP($D44,'[2]Siniestros'!$B$5:$BB$32,28,FALSE)</f>
        <v>0</v>
      </c>
      <c r="AE44" s="12">
        <f>VLOOKUP($D44,'[2]Siniestros'!$B$5:$BB$32,29,FALSE)</f>
        <v>0</v>
      </c>
      <c r="AF44" s="12">
        <f>VLOOKUP($D44,'[2]Siniestros'!$B$5:$BB$32,30,FALSE)</f>
        <v>0</v>
      </c>
      <c r="AG44" s="12">
        <f>VLOOKUP($D44,'[2]Siniestros'!$B$5:$BB$32,31,FALSE)</f>
        <v>0</v>
      </c>
      <c r="AH44" s="12">
        <f>VLOOKUP($D44,'[2]Siniestros'!$B$5:$BB$32,32,FALSE)</f>
        <v>0</v>
      </c>
      <c r="AI44" s="12">
        <f>VLOOKUP($D44,'[2]Siniestros'!$B$5:$BB$32,33,FALSE)</f>
        <v>0</v>
      </c>
      <c r="AJ44" s="12">
        <f>VLOOKUP($D44,'[2]Siniestros'!$B$5:$BB$32,34,FALSE)</f>
        <v>0</v>
      </c>
      <c r="AK44" s="12">
        <f>VLOOKUP($D44,'[2]Siniestros'!$B$5:$BB$32,35,FALSE)</f>
        <v>0</v>
      </c>
      <c r="AL44" s="12">
        <f>VLOOKUP($D44,'[2]Siniestros'!$B$5:$BB$32,36,FALSE)</f>
        <v>0</v>
      </c>
      <c r="AM44" s="12">
        <f>VLOOKUP($D44,'[2]Siniestros'!$B$5:$BB$32,37,FALSE)</f>
        <v>0</v>
      </c>
      <c r="AN44" s="12">
        <f>VLOOKUP($D44,'[2]Siniestros'!$B$5:$BB$32,38,FALSE)</f>
        <v>0</v>
      </c>
      <c r="AO44" s="12">
        <f>VLOOKUP($D44,'[2]Siniestros'!$B$5:$BB$32,39,FALSE)</f>
        <v>0</v>
      </c>
      <c r="AP44" s="12">
        <f>VLOOKUP($D44,'[2]Siniestros'!$B$5:$BB$32,40,FALSE)</f>
        <v>0</v>
      </c>
      <c r="AQ44" s="12">
        <f>VLOOKUP($D44,'[2]Siniestros'!$B$5:$BB$32,41,FALSE)</f>
        <v>0</v>
      </c>
      <c r="AR44" s="12">
        <f>VLOOKUP($D44,'[2]Siniestros'!$B$5:$BB$32,42,FALSE)</f>
        <v>0</v>
      </c>
      <c r="AS44" s="12">
        <f>VLOOKUP($D44,'[2]Siniestros'!$B$5:$BB$32,43,FALSE)</f>
        <v>0</v>
      </c>
      <c r="AT44" s="12">
        <f>VLOOKUP($D44,'[2]Siniestros'!$B$5:$BB$32,44,FALSE)</f>
        <v>0</v>
      </c>
      <c r="AU44" s="12">
        <f>VLOOKUP($D44,'[2]Siniestros'!$B$5:$BB$32,45,FALSE)</f>
        <v>0</v>
      </c>
      <c r="AV44" s="12">
        <f>VLOOKUP($D44,'[2]Siniestros'!$B$5:$BB$32,46,FALSE)</f>
        <v>0</v>
      </c>
      <c r="AW44" s="12">
        <f>VLOOKUP($D44,'[2]Siniestros'!$B$5:$BB$32,47,FALSE)</f>
        <v>0</v>
      </c>
      <c r="AX44" s="12">
        <f>VLOOKUP($D44,'[2]Siniestros'!$B$5:$BB$32,48,FALSE)</f>
        <v>0</v>
      </c>
      <c r="AY44" s="12">
        <f>VLOOKUP($D44,'[2]Siniestros'!$B$5:$BB$32,49,FALSE)</f>
        <v>0</v>
      </c>
      <c r="AZ44" s="12">
        <f>VLOOKUP($D44,'[2]Siniestros'!$B$5:$BB$32,50,FALSE)</f>
        <v>0</v>
      </c>
      <c r="BA44" s="12">
        <f>VLOOKUP($D44,'[2]Siniestros'!$B$5:$BB$32,51,FALSE)</f>
        <v>0</v>
      </c>
      <c r="BB44" s="12">
        <f>VLOOKUP($D44,'[2]Siniestros'!$B$5:$BB$32,52,FALSE)</f>
        <v>0</v>
      </c>
      <c r="BC44" s="12">
        <f>VLOOKUP($D44,'[2]Siniestros'!$B$5:$BB$32,53,FALSE)</f>
        <v>0</v>
      </c>
    </row>
    <row r="45" spans="1:55" ht="15">
      <c r="A45" s="12">
        <v>2023</v>
      </c>
      <c r="B45" s="12" t="s">
        <v>78</v>
      </c>
      <c r="C45" s="12" t="s">
        <v>74</v>
      </c>
      <c r="D45" s="17" t="s">
        <v>71</v>
      </c>
      <c r="E45" s="18">
        <v>0</v>
      </c>
      <c r="F45" s="12">
        <f>VLOOKUP($D45,'[2]Siniestros'!$B$5:$BB$32,2,FALSE)</f>
        <v>2194671.85</v>
      </c>
      <c r="G45" s="12">
        <f>VLOOKUP($D45,'[2]Siniestros'!$B$5:$BB$32,3,FALSE)</f>
        <v>2194671.85</v>
      </c>
      <c r="H45" s="12">
        <f>VLOOKUP($D45,'[2]Siniestros'!$B$5:$BB$32,4,FALSE)</f>
        <v>0</v>
      </c>
      <c r="I45" s="12">
        <f>VLOOKUP($D45,'[2]Siniestros'!$B$5:$BB$32,5,FALSE)</f>
        <v>0</v>
      </c>
      <c r="J45" s="12">
        <f>VLOOKUP($D45,'[2]Siniestros'!$B$5:$BB$32,6,FALSE)</f>
        <v>0</v>
      </c>
      <c r="K45" s="12">
        <f>VLOOKUP($D45,'[2]Siniestros'!$B$5:$BB$32,7,FALSE)</f>
        <v>0</v>
      </c>
      <c r="L45" s="12">
        <f>VLOOKUP($D45,'[2]Siniestros'!$B$5:$BB$32,8,FALSE)</f>
        <v>0</v>
      </c>
      <c r="M45" s="12">
        <f>VLOOKUP($D45,'[2]Siniestros'!$B$5:$BB$32,9,FALSE)</f>
        <v>0</v>
      </c>
      <c r="N45" s="12">
        <f>VLOOKUP($D45,'[2]Siniestros'!$B$5:$BB$32,10,FALSE)</f>
        <v>0</v>
      </c>
      <c r="O45" s="12">
        <f>VLOOKUP($D45,'[2]Siniestros'!$B$5:$BB$32,11,FALSE)</f>
        <v>2194671.85</v>
      </c>
      <c r="P45" s="12">
        <f>VLOOKUP($D45,'[2]Siniestros'!$B$5:$BB$32,12,FALSE)</f>
        <v>1710375.27</v>
      </c>
      <c r="Q45" s="12">
        <f>VLOOKUP($D45,'[2]Siniestros'!$B$5:$BB$32,13,FALSE)</f>
        <v>484296.57999999996</v>
      </c>
      <c r="R45" s="12">
        <f>VLOOKUP($D45,'[2]Siniestros'!$B$5:$BB$32,14,FALSE)</f>
        <v>0</v>
      </c>
      <c r="S45" s="12">
        <f>VLOOKUP($D45,'[2]Siniestros'!$B$5:$BB$32,17,FALSE)</f>
        <v>0</v>
      </c>
      <c r="T45" s="12">
        <f>VLOOKUP($D45,'[2]Siniestros'!$B$5:$BB$32,18,FALSE)</f>
        <v>0</v>
      </c>
      <c r="U45" s="12">
        <f>VLOOKUP($D45,'[2]Siniestros'!$B$5:$BB$32,19,FALSE)</f>
        <v>0</v>
      </c>
      <c r="V45" s="12">
        <f>VLOOKUP($D45,'[2]Siniestros'!$B$5:$BB$32,20,FALSE)</f>
        <v>0</v>
      </c>
      <c r="W45" s="12">
        <f>VLOOKUP($D45,'[2]Siniestros'!$B$5:$BB$32,21,FALSE)</f>
        <v>0</v>
      </c>
      <c r="X45" s="12">
        <f>VLOOKUP($D45,'[2]Siniestros'!$B$5:$BB$32,22,FALSE)</f>
        <v>0</v>
      </c>
      <c r="Y45" s="12">
        <f>VLOOKUP($D45,'[2]Siniestros'!$B$5:$BB$32,23,FALSE)</f>
        <v>0</v>
      </c>
      <c r="Z45" s="12">
        <f>VLOOKUP($D45,'[2]Siniestros'!$B$5:$BB$32,24,FALSE)</f>
        <v>0</v>
      </c>
      <c r="AA45" s="12">
        <f>VLOOKUP($D45,'[2]Siniestros'!$B$5:$BB$32,25,FALSE)</f>
        <v>0</v>
      </c>
      <c r="AB45" s="12">
        <f>VLOOKUP($D45,'[2]Siniestros'!$B$5:$BB$32,26,FALSE)</f>
        <v>0</v>
      </c>
      <c r="AC45" s="12">
        <f>VLOOKUP($D45,'[2]Siniestros'!$B$5:$BB$32,27,FALSE)</f>
        <v>0</v>
      </c>
      <c r="AD45" s="12">
        <f>VLOOKUP($D45,'[2]Siniestros'!$B$5:$BB$32,28,FALSE)</f>
        <v>0</v>
      </c>
      <c r="AE45" s="12">
        <f>VLOOKUP($D45,'[2]Siniestros'!$B$5:$BB$32,29,FALSE)</f>
        <v>0</v>
      </c>
      <c r="AF45" s="12">
        <f>VLOOKUP($D45,'[2]Siniestros'!$B$5:$BB$32,30,FALSE)</f>
        <v>0</v>
      </c>
      <c r="AG45" s="12">
        <f>VLOOKUP($D45,'[2]Siniestros'!$B$5:$BB$32,31,FALSE)</f>
        <v>0</v>
      </c>
      <c r="AH45" s="12">
        <f>VLOOKUP($D45,'[2]Siniestros'!$B$5:$BB$32,32,FALSE)</f>
        <v>0</v>
      </c>
      <c r="AI45" s="12">
        <f>VLOOKUP($D45,'[2]Siniestros'!$B$5:$BB$32,33,FALSE)</f>
        <v>0</v>
      </c>
      <c r="AJ45" s="12">
        <f>VLOOKUP($D45,'[2]Siniestros'!$B$5:$BB$32,34,FALSE)</f>
        <v>0</v>
      </c>
      <c r="AK45" s="12">
        <f>VLOOKUP($D45,'[2]Siniestros'!$B$5:$BB$32,35,FALSE)</f>
        <v>0</v>
      </c>
      <c r="AL45" s="12">
        <f>VLOOKUP($D45,'[2]Siniestros'!$B$5:$BB$32,36,FALSE)</f>
        <v>0</v>
      </c>
      <c r="AM45" s="12">
        <f>VLOOKUP($D45,'[2]Siniestros'!$B$5:$BB$32,37,FALSE)</f>
        <v>0</v>
      </c>
      <c r="AN45" s="12">
        <f>VLOOKUP($D45,'[2]Siniestros'!$B$5:$BB$32,38,FALSE)</f>
        <v>0</v>
      </c>
      <c r="AO45" s="12">
        <f>VLOOKUP($D45,'[2]Siniestros'!$B$5:$BB$32,39,FALSE)</f>
        <v>0</v>
      </c>
      <c r="AP45" s="12">
        <f>VLOOKUP($D45,'[2]Siniestros'!$B$5:$BB$32,40,FALSE)</f>
        <v>0</v>
      </c>
      <c r="AQ45" s="12">
        <f>VLOOKUP($D45,'[2]Siniestros'!$B$5:$BB$32,41,FALSE)</f>
        <v>0</v>
      </c>
      <c r="AR45" s="12">
        <f>VLOOKUP($D45,'[2]Siniestros'!$B$5:$BB$32,42,FALSE)</f>
        <v>0</v>
      </c>
      <c r="AS45" s="12">
        <f>VLOOKUP($D45,'[2]Siniestros'!$B$5:$BB$32,43,FALSE)</f>
        <v>0</v>
      </c>
      <c r="AT45" s="12">
        <f>VLOOKUP($D45,'[2]Siniestros'!$B$5:$BB$32,44,FALSE)</f>
        <v>0</v>
      </c>
      <c r="AU45" s="12">
        <f>VLOOKUP($D45,'[2]Siniestros'!$B$5:$BB$32,45,FALSE)</f>
        <v>0</v>
      </c>
      <c r="AV45" s="12">
        <f>VLOOKUP($D45,'[2]Siniestros'!$B$5:$BB$32,46,FALSE)</f>
        <v>0</v>
      </c>
      <c r="AW45" s="12">
        <f>VLOOKUP($D45,'[2]Siniestros'!$B$5:$BB$32,47,FALSE)</f>
        <v>0</v>
      </c>
      <c r="AX45" s="12">
        <f>VLOOKUP($D45,'[2]Siniestros'!$B$5:$BB$32,48,FALSE)</f>
        <v>0</v>
      </c>
      <c r="AY45" s="12">
        <f>VLOOKUP($D45,'[2]Siniestros'!$B$5:$BB$32,49,FALSE)</f>
        <v>0</v>
      </c>
      <c r="AZ45" s="12">
        <f>VLOOKUP($D45,'[2]Siniestros'!$B$5:$BB$32,50,FALSE)</f>
        <v>0</v>
      </c>
      <c r="BA45" s="12">
        <f>VLOOKUP($D45,'[2]Siniestros'!$B$5:$BB$32,51,FALSE)</f>
        <v>0</v>
      </c>
      <c r="BB45" s="12">
        <f>VLOOKUP($D45,'[2]Siniestros'!$B$5:$BB$32,52,FALSE)</f>
        <v>0</v>
      </c>
      <c r="BC45" s="12">
        <f>VLOOKUP($D45,'[2]Siniestros'!$B$5:$BB$32,53,FALSE)</f>
        <v>0</v>
      </c>
    </row>
    <row r="46" spans="1:55" ht="15">
      <c r="A46" s="12">
        <v>2023</v>
      </c>
      <c r="B46" s="12" t="s">
        <v>78</v>
      </c>
      <c r="C46" s="12" t="s">
        <v>74</v>
      </c>
      <c r="D46" s="17" t="s">
        <v>72</v>
      </c>
      <c r="E46" s="18">
        <v>0</v>
      </c>
      <c r="F46" s="12">
        <f>VLOOKUP($D46,'[2]Siniestros'!$B$5:$BB$32,2,FALSE)</f>
        <v>60824.45</v>
      </c>
      <c r="G46" s="12">
        <f>VLOOKUP($D46,'[2]Siniestros'!$B$5:$BB$32,3,FALSE)</f>
        <v>48214.75</v>
      </c>
      <c r="H46" s="12">
        <f>VLOOKUP($D46,'[2]Siniestros'!$B$5:$BB$32,4,FALSE)</f>
        <v>0</v>
      </c>
      <c r="I46" s="12">
        <f>VLOOKUP($D46,'[2]Siniestros'!$B$5:$BB$32,5,FALSE)</f>
        <v>0</v>
      </c>
      <c r="J46" s="12">
        <f>VLOOKUP($D46,'[2]Siniestros'!$B$5:$BB$32,6,FALSE)</f>
        <v>0</v>
      </c>
      <c r="K46" s="12">
        <f>VLOOKUP($D46,'[2]Siniestros'!$B$5:$BB$32,7,FALSE)</f>
        <v>0</v>
      </c>
      <c r="L46" s="12">
        <f>VLOOKUP($D46,'[2]Siniestros'!$B$5:$BB$32,8,FALSE)</f>
        <v>0</v>
      </c>
      <c r="M46" s="12">
        <f>VLOOKUP($D46,'[2]Siniestros'!$B$5:$BB$32,9,FALSE)</f>
        <v>0</v>
      </c>
      <c r="N46" s="12">
        <f>VLOOKUP($D46,'[2]Siniestros'!$B$5:$BB$32,10,FALSE)</f>
        <v>0</v>
      </c>
      <c r="O46" s="12">
        <f>VLOOKUP($D46,'[2]Siniestros'!$B$5:$BB$32,11,FALSE)</f>
        <v>0</v>
      </c>
      <c r="P46" s="12">
        <f>VLOOKUP($D46,'[2]Siniestros'!$B$5:$BB$32,12,FALSE)</f>
        <v>0</v>
      </c>
      <c r="Q46" s="12">
        <f>VLOOKUP($D46,'[2]Siniestros'!$B$5:$BB$32,13,FALSE)</f>
        <v>0</v>
      </c>
      <c r="R46" s="12">
        <f>VLOOKUP($D46,'[2]Siniestros'!$B$5:$BB$32,14,FALSE)</f>
        <v>48214.75</v>
      </c>
      <c r="S46" s="12">
        <f>VLOOKUP($D46,'[2]Siniestros'!$B$5:$BB$32,17,FALSE)</f>
        <v>12609.7</v>
      </c>
      <c r="T46" s="12">
        <f>VLOOKUP($D46,'[2]Siniestros'!$B$5:$BB$32,18,FALSE)</f>
        <v>9309</v>
      </c>
      <c r="U46" s="12">
        <f>VLOOKUP($D46,'[2]Siniestros'!$B$5:$BB$32,19,FALSE)</f>
        <v>0</v>
      </c>
      <c r="V46" s="12">
        <f>VLOOKUP($D46,'[2]Siniestros'!$B$5:$BB$32,20,FALSE)</f>
        <v>9309</v>
      </c>
      <c r="W46" s="12">
        <f>VLOOKUP($D46,'[2]Siniestros'!$B$5:$BB$32,21,FALSE)</f>
        <v>0</v>
      </c>
      <c r="X46" s="12">
        <f>VLOOKUP($D46,'[2]Siniestros'!$B$5:$BB$32,22,FALSE)</f>
        <v>0</v>
      </c>
      <c r="Y46" s="12">
        <f>VLOOKUP($D46,'[2]Siniestros'!$B$5:$BB$32,23,FALSE)</f>
        <v>0</v>
      </c>
      <c r="Z46" s="12">
        <f>VLOOKUP($D46,'[2]Siniestros'!$B$5:$BB$32,24,FALSE)</f>
        <v>0</v>
      </c>
      <c r="AA46" s="12">
        <f>VLOOKUP($D46,'[2]Siniestros'!$B$5:$BB$32,25,FALSE)</f>
        <v>0</v>
      </c>
      <c r="AB46" s="12">
        <f>VLOOKUP($D46,'[2]Siniestros'!$B$5:$BB$32,26,FALSE)</f>
        <v>0</v>
      </c>
      <c r="AC46" s="12">
        <f>VLOOKUP($D46,'[2]Siniestros'!$B$5:$BB$32,27,FALSE)</f>
        <v>0</v>
      </c>
      <c r="AD46" s="12">
        <f>VLOOKUP($D46,'[2]Siniestros'!$B$5:$BB$32,28,FALSE)</f>
        <v>0</v>
      </c>
      <c r="AE46" s="12">
        <f>VLOOKUP($D46,'[2]Siniestros'!$B$5:$BB$32,29,FALSE)</f>
        <v>0</v>
      </c>
      <c r="AF46" s="12">
        <f>VLOOKUP($D46,'[2]Siniestros'!$B$5:$BB$32,30,FALSE)</f>
        <v>0</v>
      </c>
      <c r="AG46" s="12">
        <f>VLOOKUP($D46,'[2]Siniestros'!$B$5:$BB$32,31,FALSE)</f>
        <v>0</v>
      </c>
      <c r="AH46" s="12">
        <f>VLOOKUP($D46,'[2]Siniestros'!$B$5:$BB$32,32,FALSE)</f>
        <v>0</v>
      </c>
      <c r="AI46" s="12">
        <f>VLOOKUP($D46,'[2]Siniestros'!$B$5:$BB$32,33,FALSE)</f>
        <v>0</v>
      </c>
      <c r="AJ46" s="12">
        <f>VLOOKUP($D46,'[2]Siniestros'!$B$5:$BB$32,34,FALSE)</f>
        <v>0</v>
      </c>
      <c r="AK46" s="12">
        <f>VLOOKUP($D46,'[2]Siniestros'!$B$5:$BB$32,35,FALSE)</f>
        <v>0</v>
      </c>
      <c r="AL46" s="12">
        <f>VLOOKUP($D46,'[2]Siniestros'!$B$5:$BB$32,36,FALSE)</f>
        <v>0</v>
      </c>
      <c r="AM46" s="12">
        <f>VLOOKUP($D46,'[2]Siniestros'!$B$5:$BB$32,37,FALSE)</f>
        <v>0</v>
      </c>
      <c r="AN46" s="12">
        <f>VLOOKUP($D46,'[2]Siniestros'!$B$5:$BB$32,38,FALSE)</f>
        <v>0</v>
      </c>
      <c r="AO46" s="12">
        <f>VLOOKUP($D46,'[2]Siniestros'!$B$5:$BB$32,39,FALSE)</f>
        <v>0</v>
      </c>
      <c r="AP46" s="12">
        <f>VLOOKUP($D46,'[2]Siniestros'!$B$5:$BB$32,40,FALSE)</f>
        <v>0</v>
      </c>
      <c r="AQ46" s="12">
        <f>VLOOKUP($D46,'[2]Siniestros'!$B$5:$BB$32,41,FALSE)</f>
        <v>0</v>
      </c>
      <c r="AR46" s="12">
        <f>VLOOKUP($D46,'[2]Siniestros'!$B$5:$BB$32,42,FALSE)</f>
        <v>0</v>
      </c>
      <c r="AS46" s="12">
        <f>VLOOKUP($D46,'[2]Siniestros'!$B$5:$BB$32,43,FALSE)</f>
        <v>0</v>
      </c>
      <c r="AT46" s="12">
        <f>VLOOKUP($D46,'[2]Siniestros'!$B$5:$BB$32,44,FALSE)</f>
        <v>0</v>
      </c>
      <c r="AU46" s="12">
        <f>VLOOKUP($D46,'[2]Siniestros'!$B$5:$BB$32,45,FALSE)</f>
        <v>0</v>
      </c>
      <c r="AV46" s="12">
        <f>VLOOKUP($D46,'[2]Siniestros'!$B$5:$BB$32,46,FALSE)</f>
        <v>0</v>
      </c>
      <c r="AW46" s="12">
        <f>VLOOKUP($D46,'[2]Siniestros'!$B$5:$BB$32,47,FALSE)</f>
        <v>0</v>
      </c>
      <c r="AX46" s="12">
        <f>VLOOKUP($D46,'[2]Siniestros'!$B$5:$BB$32,48,FALSE)</f>
        <v>0</v>
      </c>
      <c r="AY46" s="12">
        <f>VLOOKUP($D46,'[2]Siniestros'!$B$5:$BB$32,49,FALSE)</f>
        <v>0</v>
      </c>
      <c r="AZ46" s="12">
        <f>VLOOKUP($D46,'[2]Siniestros'!$B$5:$BB$32,50,FALSE)</f>
        <v>0</v>
      </c>
      <c r="BA46" s="12">
        <f>VLOOKUP($D46,'[2]Siniestros'!$B$5:$BB$32,51,FALSE)</f>
        <v>3300.7</v>
      </c>
      <c r="BB46" s="12">
        <f>VLOOKUP($D46,'[2]Siniestros'!$B$5:$BB$32,52,FALSE)</f>
        <v>3300.7</v>
      </c>
      <c r="BC46" s="12">
        <f>VLOOKUP($D46,'[2]Siniestros'!$B$5:$BB$32,53,FALSE)</f>
        <v>0</v>
      </c>
    </row>
    <row r="47" spans="1:55" ht="15">
      <c r="A47" s="12">
        <v>2023</v>
      </c>
      <c r="B47" s="12" t="s">
        <v>78</v>
      </c>
      <c r="C47" s="12" t="s">
        <v>74</v>
      </c>
      <c r="D47" s="17" t="s">
        <v>73</v>
      </c>
      <c r="E47" s="18">
        <v>0</v>
      </c>
      <c r="F47" s="12">
        <f>VLOOKUP($D47,'[2]Siniestros'!$B$5:$BB$32,2,FALSE)</f>
        <v>2024006.67</v>
      </c>
      <c r="G47" s="12">
        <f>VLOOKUP($D47,'[2]Siniestros'!$B$5:$BB$32,3,FALSE)</f>
        <v>994917.4699999999</v>
      </c>
      <c r="H47" s="12">
        <f>VLOOKUP($D47,'[2]Siniestros'!$B$5:$BB$32,4,FALSE)</f>
        <v>0</v>
      </c>
      <c r="I47" s="12">
        <f>VLOOKUP($D47,'[2]Siniestros'!$B$5:$BB$32,5,FALSE)</f>
        <v>0</v>
      </c>
      <c r="J47" s="12">
        <f>VLOOKUP($D47,'[2]Siniestros'!$B$5:$BB$32,6,FALSE)</f>
        <v>0</v>
      </c>
      <c r="K47" s="12">
        <f>VLOOKUP($D47,'[2]Siniestros'!$B$5:$BB$32,7,FALSE)</f>
        <v>0</v>
      </c>
      <c r="L47" s="12">
        <f>VLOOKUP($D47,'[2]Siniestros'!$B$5:$BB$32,8,FALSE)</f>
        <v>0</v>
      </c>
      <c r="M47" s="12">
        <f>VLOOKUP($D47,'[2]Siniestros'!$B$5:$BB$32,9,FALSE)</f>
        <v>0</v>
      </c>
      <c r="N47" s="12">
        <f>VLOOKUP($D47,'[2]Siniestros'!$B$5:$BB$32,10,FALSE)</f>
        <v>0</v>
      </c>
      <c r="O47" s="12">
        <f>VLOOKUP($D47,'[2]Siniestros'!$B$5:$BB$32,11,FALSE)</f>
        <v>980613.6399999999</v>
      </c>
      <c r="P47" s="12">
        <f>VLOOKUP($D47,'[2]Siniestros'!$B$5:$BB$32,12,FALSE)</f>
        <v>585484.5100000002</v>
      </c>
      <c r="Q47" s="12">
        <f>VLOOKUP($D47,'[2]Siniestros'!$B$5:$BB$32,13,FALSE)</f>
        <v>395129.12999999966</v>
      </c>
      <c r="R47" s="12">
        <f>VLOOKUP($D47,'[2]Siniestros'!$B$5:$BB$32,14,FALSE)</f>
        <v>14303.830000000002</v>
      </c>
      <c r="S47" s="12">
        <f>VLOOKUP($D47,'[2]Siniestros'!$B$5:$BB$32,17,FALSE)</f>
        <v>1029089.2</v>
      </c>
      <c r="T47" s="12">
        <f>VLOOKUP($D47,'[2]Siniestros'!$B$5:$BB$32,18,FALSE)</f>
        <v>7443.4800000000005</v>
      </c>
      <c r="U47" s="12">
        <f>VLOOKUP($D47,'[2]Siniestros'!$B$5:$BB$32,19,FALSE)</f>
        <v>7443.4800000000005</v>
      </c>
      <c r="V47" s="12">
        <f>VLOOKUP($D47,'[2]Siniestros'!$B$5:$BB$32,20,FALSE)</f>
        <v>0</v>
      </c>
      <c r="W47" s="12">
        <f>VLOOKUP($D47,'[2]Siniestros'!$B$5:$BB$32,21,FALSE)</f>
        <v>0</v>
      </c>
      <c r="X47" s="12">
        <f>VLOOKUP($D47,'[2]Siniestros'!$B$5:$BB$32,22,FALSE)</f>
        <v>0</v>
      </c>
      <c r="Y47" s="12">
        <f>VLOOKUP($D47,'[2]Siniestros'!$B$5:$BB$32,23,FALSE)</f>
        <v>0</v>
      </c>
      <c r="Z47" s="12">
        <f>VLOOKUP($D47,'[2]Siniestros'!$B$5:$BB$32,24,FALSE)</f>
        <v>0</v>
      </c>
      <c r="AA47" s="12">
        <f>VLOOKUP($D47,'[2]Siniestros'!$B$5:$BB$32,25,FALSE)</f>
        <v>0</v>
      </c>
      <c r="AB47" s="12">
        <f>VLOOKUP($D47,'[2]Siniestros'!$B$5:$BB$32,26,FALSE)</f>
        <v>4506.37</v>
      </c>
      <c r="AC47" s="12">
        <f>VLOOKUP($D47,'[2]Siniestros'!$B$5:$BB$32,27,FALSE)</f>
        <v>4238.87</v>
      </c>
      <c r="AD47" s="12">
        <f>VLOOKUP($D47,'[2]Siniestros'!$B$5:$BB$32,28,FALSE)</f>
        <v>267.5</v>
      </c>
      <c r="AE47" s="12">
        <f>VLOOKUP($D47,'[2]Siniestros'!$B$5:$BB$32,29,FALSE)</f>
        <v>347.75</v>
      </c>
      <c r="AF47" s="12">
        <f>VLOOKUP($D47,'[2]Siniestros'!$B$5:$BB$32,30,FALSE)</f>
        <v>347.75</v>
      </c>
      <c r="AG47" s="12">
        <f>VLOOKUP($D47,'[2]Siniestros'!$B$5:$BB$32,31,FALSE)</f>
        <v>0</v>
      </c>
      <c r="AH47" s="12">
        <f>VLOOKUP($D47,'[2]Siniestros'!$B$5:$BB$32,32,FALSE)</f>
        <v>0</v>
      </c>
      <c r="AI47" s="12">
        <f>VLOOKUP($D47,'[2]Siniestros'!$B$5:$BB$32,33,FALSE)</f>
        <v>7100.63</v>
      </c>
      <c r="AJ47" s="12">
        <f>VLOOKUP($D47,'[2]Siniestros'!$B$5:$BB$32,34,FALSE)</f>
        <v>7100.63</v>
      </c>
      <c r="AK47" s="12">
        <f>VLOOKUP($D47,'[2]Siniestros'!$B$5:$BB$32,35,FALSE)</f>
        <v>0</v>
      </c>
      <c r="AL47" s="12">
        <f>VLOOKUP($D47,'[2]Siniestros'!$B$5:$BB$32,36,FALSE)</f>
        <v>962737.1</v>
      </c>
      <c r="AM47" s="12">
        <f>VLOOKUP($D47,'[2]Siniestros'!$B$5:$BB$32,37,FALSE)</f>
        <v>36623.14</v>
      </c>
      <c r="AN47" s="12">
        <f>VLOOKUP($D47,'[2]Siniestros'!$B$5:$BB$32,38,FALSE)</f>
        <v>36623.14</v>
      </c>
      <c r="AO47" s="12">
        <f>VLOOKUP($D47,'[2]Siniestros'!$B$5:$BB$32,39,FALSE)</f>
        <v>0</v>
      </c>
      <c r="AP47" s="12">
        <f>VLOOKUP($D47,'[2]Siniestros'!$B$5:$BB$32,40,FALSE)</f>
        <v>0</v>
      </c>
      <c r="AQ47" s="12">
        <f>VLOOKUP($D47,'[2]Siniestros'!$B$5:$BB$32,41,FALSE)</f>
        <v>0</v>
      </c>
      <c r="AR47" s="12">
        <f>VLOOKUP($D47,'[2]Siniestros'!$B$5:$BB$32,42,FALSE)</f>
        <v>0</v>
      </c>
      <c r="AS47" s="12">
        <f>VLOOKUP($D47,'[2]Siniestros'!$B$5:$BB$32,43,FALSE)</f>
        <v>0</v>
      </c>
      <c r="AT47" s="12">
        <f>VLOOKUP($D47,'[2]Siniestros'!$B$5:$BB$32,44,FALSE)</f>
        <v>10330.73</v>
      </c>
      <c r="AU47" s="12">
        <f>VLOOKUP($D47,'[2]Siniestros'!$B$5:$BB$32,45,FALSE)</f>
        <v>2295.02</v>
      </c>
      <c r="AV47" s="12">
        <f>VLOOKUP($D47,'[2]Siniestros'!$B$5:$BB$32,46,FALSE)</f>
        <v>0</v>
      </c>
      <c r="AW47" s="12">
        <f>VLOOKUP($D47,'[2]Siniestros'!$B$5:$BB$32,47,FALSE)</f>
        <v>0</v>
      </c>
      <c r="AX47" s="12">
        <f>VLOOKUP($D47,'[2]Siniestros'!$B$5:$BB$32,48,FALSE)</f>
        <v>0</v>
      </c>
      <c r="AY47" s="12">
        <f>VLOOKUP($D47,'[2]Siniestros'!$B$5:$BB$32,49,FALSE)</f>
        <v>8035.71</v>
      </c>
      <c r="AZ47" s="12">
        <f>VLOOKUP($D47,'[2]Siniestros'!$B$5:$BB$32,50,FALSE)</f>
        <v>0</v>
      </c>
      <c r="BA47" s="12">
        <f>VLOOKUP($D47,'[2]Siniestros'!$B$5:$BB$32,51,FALSE)</f>
        <v>0</v>
      </c>
      <c r="BB47" s="12">
        <f>VLOOKUP($D47,'[2]Siniestros'!$B$5:$BB$32,52,FALSE)</f>
        <v>0</v>
      </c>
      <c r="BC47" s="12">
        <f>VLOOKUP($D47,'[2]Siniestros'!$B$5:$BB$32,53,FALSE)</f>
        <v>0</v>
      </c>
    </row>
    <row r="48" spans="1:55" ht="15">
      <c r="A48" s="13">
        <v>2023</v>
      </c>
      <c r="B48" s="13" t="s">
        <v>78</v>
      </c>
      <c r="C48" s="13" t="s">
        <v>75</v>
      </c>
      <c r="D48" s="19" t="s">
        <v>51</v>
      </c>
      <c r="E48" s="20">
        <v>1</v>
      </c>
      <c r="F48" s="13">
        <f>VLOOKUP($D48,'[3]Siniestros'!$B$5:$BB$32,2,FALSE)</f>
        <v>0</v>
      </c>
      <c r="G48" s="13">
        <f>VLOOKUP($D48,'[3]Siniestros'!$B$5:$BB$32,3,FALSE)</f>
        <v>0</v>
      </c>
      <c r="H48" s="13">
        <f>VLOOKUP($D48,'[3]Siniestros'!$B$5:$BB$32,4,FALSE)</f>
        <v>0</v>
      </c>
      <c r="I48" s="13">
        <f>VLOOKUP($D48,'[3]Siniestros'!$B$5:$BB$32,5,FALSE)</f>
        <v>0</v>
      </c>
      <c r="J48" s="13">
        <f>VLOOKUP($D48,'[3]Siniestros'!$B$5:$BB$32,6,FALSE)</f>
        <v>0</v>
      </c>
      <c r="K48" s="13">
        <f>VLOOKUP($D48,'[3]Siniestros'!$B$5:$BB$32,7,FALSE)</f>
        <v>0</v>
      </c>
      <c r="L48" s="13">
        <f>VLOOKUP($D48,'[3]Siniestros'!$B$5:$BB$32,8,FALSE)</f>
        <v>0</v>
      </c>
      <c r="M48" s="13">
        <f>VLOOKUP($D48,'[3]Siniestros'!$B$5:$BB$32,9,FALSE)</f>
        <v>0</v>
      </c>
      <c r="N48" s="13">
        <f>VLOOKUP($D48,'[3]Siniestros'!$B$5:$BB$32,10,FALSE)</f>
        <v>0</v>
      </c>
      <c r="O48" s="13">
        <f>VLOOKUP($D48,'[3]Siniestros'!$B$5:$BB$32,11,FALSE)</f>
        <v>0</v>
      </c>
      <c r="P48" s="13">
        <f>VLOOKUP($D48,'[3]Siniestros'!$B$5:$BB$32,12,FALSE)</f>
        <v>0</v>
      </c>
      <c r="Q48" s="13">
        <f>VLOOKUP($D48,'[3]Siniestros'!$B$5:$BB$32,13,FALSE)</f>
        <v>0</v>
      </c>
      <c r="R48" s="13">
        <f>VLOOKUP($D48,'[3]Siniestros'!$B$5:$BB$32,14,FALSE)</f>
        <v>0</v>
      </c>
      <c r="S48" s="13">
        <f>VLOOKUP($D48,'[3]Siniestros'!$B$5:$BB$32,17,FALSE)</f>
        <v>0</v>
      </c>
      <c r="T48" s="13">
        <f>VLOOKUP($D48,'[3]Siniestros'!$B$5:$BB$32,18,FALSE)</f>
        <v>0</v>
      </c>
      <c r="U48" s="13">
        <f>VLOOKUP($D48,'[3]Siniestros'!$B$5:$BB$32,19,FALSE)</f>
        <v>0</v>
      </c>
      <c r="V48" s="13">
        <f>VLOOKUP($D48,'[3]Siniestros'!$B$5:$BB$32,20,FALSE)</f>
        <v>0</v>
      </c>
      <c r="W48" s="13">
        <f>VLOOKUP($D48,'[3]Siniestros'!$B$5:$BB$32,21,FALSE)</f>
        <v>0</v>
      </c>
      <c r="X48" s="13">
        <f>VLOOKUP($D48,'[3]Siniestros'!$B$5:$BB$32,22,FALSE)</f>
        <v>0</v>
      </c>
      <c r="Y48" s="13">
        <f>VLOOKUP($D48,'[3]Siniestros'!$B$5:$BB$32,23,FALSE)</f>
        <v>0</v>
      </c>
      <c r="Z48" s="13">
        <f>VLOOKUP($D48,'[3]Siniestros'!$B$5:$BB$32,24,FALSE)</f>
        <v>0</v>
      </c>
      <c r="AA48" s="13">
        <f>VLOOKUP($D48,'[3]Siniestros'!$B$5:$BB$32,25,FALSE)</f>
        <v>0</v>
      </c>
      <c r="AB48" s="13">
        <f>VLOOKUP($D48,'[3]Siniestros'!$B$5:$BB$32,26,FALSE)</f>
        <v>0</v>
      </c>
      <c r="AC48" s="13">
        <f>VLOOKUP($D48,'[3]Siniestros'!$B$5:$BB$32,27,FALSE)</f>
        <v>0</v>
      </c>
      <c r="AD48" s="13">
        <f>VLOOKUP($D48,'[3]Siniestros'!$B$5:$BB$32,28,FALSE)</f>
        <v>0</v>
      </c>
      <c r="AE48" s="13">
        <f>VLOOKUP($D48,'[3]Siniestros'!$B$5:$BB$32,29,FALSE)</f>
        <v>0</v>
      </c>
      <c r="AF48" s="13">
        <f>VLOOKUP($D48,'[3]Siniestros'!$B$5:$BB$32,30,FALSE)</f>
        <v>0</v>
      </c>
      <c r="AG48" s="13">
        <f>VLOOKUP($D48,'[3]Siniestros'!$B$5:$BB$32,31,FALSE)</f>
        <v>0</v>
      </c>
      <c r="AH48" s="13">
        <f>VLOOKUP($D48,'[3]Siniestros'!$B$5:$BB$32,32,FALSE)</f>
        <v>0</v>
      </c>
      <c r="AI48" s="13">
        <f>VLOOKUP($D48,'[3]Siniestros'!$B$5:$BB$32,33,FALSE)</f>
        <v>0</v>
      </c>
      <c r="AJ48" s="13">
        <f>VLOOKUP($D48,'[3]Siniestros'!$B$5:$BB$32,34,FALSE)</f>
        <v>0</v>
      </c>
      <c r="AK48" s="13">
        <f>VLOOKUP($D48,'[3]Siniestros'!$B$5:$BB$32,35,FALSE)</f>
        <v>0</v>
      </c>
      <c r="AL48" s="13">
        <f>VLOOKUP($D48,'[3]Siniestros'!$B$5:$BB$32,36,FALSE)</f>
        <v>0</v>
      </c>
      <c r="AM48" s="13">
        <f>VLOOKUP($D48,'[3]Siniestros'!$B$5:$BB$32,37,FALSE)</f>
        <v>0</v>
      </c>
      <c r="AN48" s="13">
        <f>VLOOKUP($D48,'[3]Siniestros'!$B$5:$BB$32,38,FALSE)</f>
        <v>0</v>
      </c>
      <c r="AO48" s="13">
        <f>VLOOKUP($D48,'[3]Siniestros'!$B$5:$BB$32,39,FALSE)</f>
        <v>0</v>
      </c>
      <c r="AP48" s="13">
        <f>VLOOKUP($D48,'[3]Siniestros'!$B$5:$BB$32,40,FALSE)</f>
        <v>0</v>
      </c>
      <c r="AQ48" s="13">
        <f>VLOOKUP($D48,'[3]Siniestros'!$B$5:$BB$32,41,FALSE)</f>
        <v>0</v>
      </c>
      <c r="AR48" s="13">
        <f>VLOOKUP($D48,'[3]Siniestros'!$B$5:$BB$32,42,FALSE)</f>
        <v>0</v>
      </c>
      <c r="AS48" s="13">
        <f>VLOOKUP($D48,'[3]Siniestros'!$B$5:$BB$32,43,FALSE)</f>
        <v>0</v>
      </c>
      <c r="AT48" s="13">
        <f>VLOOKUP($D48,'[3]Siniestros'!$B$5:$BB$32,44,FALSE)</f>
        <v>0</v>
      </c>
      <c r="AU48" s="13">
        <f>VLOOKUP($D48,'[3]Siniestros'!$B$5:$BB$32,45,FALSE)</f>
        <v>0</v>
      </c>
      <c r="AV48" s="13">
        <f>VLOOKUP($D48,'[3]Siniestros'!$B$5:$BB$32,46,FALSE)</f>
        <v>0</v>
      </c>
      <c r="AW48" s="13">
        <f>VLOOKUP($D48,'[3]Siniestros'!$B$5:$BB$32,47,FALSE)</f>
        <v>0</v>
      </c>
      <c r="AX48" s="13">
        <f>VLOOKUP($D48,'[3]Siniestros'!$B$5:$BB$32,48,FALSE)</f>
        <v>0</v>
      </c>
      <c r="AY48" s="13">
        <f>VLOOKUP($D48,'[3]Siniestros'!$B$5:$BB$32,49,FALSE)</f>
        <v>0</v>
      </c>
      <c r="AZ48" s="13">
        <f>VLOOKUP($D48,'[3]Siniestros'!$B$5:$BB$32,50,FALSE)</f>
        <v>0</v>
      </c>
      <c r="BA48" s="13">
        <f>VLOOKUP($D48,'[3]Siniestros'!$B$5:$BB$32,51,FALSE)</f>
        <v>0</v>
      </c>
      <c r="BB48" s="13">
        <f>VLOOKUP($D48,'[3]Siniestros'!$B$5:$BB$32,52,FALSE)</f>
        <v>0</v>
      </c>
      <c r="BC48" s="13">
        <f>VLOOKUP($D48,'[3]Siniestros'!$B$5:$BB$32,53,FALSE)</f>
        <v>0</v>
      </c>
    </row>
    <row r="49" spans="1:55" ht="15">
      <c r="A49" s="13">
        <v>2023</v>
      </c>
      <c r="B49" s="13" t="s">
        <v>78</v>
      </c>
      <c r="C49" s="13" t="s">
        <v>75</v>
      </c>
      <c r="D49" s="19" t="s">
        <v>52</v>
      </c>
      <c r="E49" s="20">
        <v>1</v>
      </c>
      <c r="F49" s="13">
        <f>VLOOKUP($D49,'[3]Siniestros'!$B$5:$BB$32,2,FALSE)</f>
        <v>0</v>
      </c>
      <c r="G49" s="13">
        <f>VLOOKUP($D49,'[3]Siniestros'!$B$5:$BB$32,3,FALSE)</f>
        <v>0</v>
      </c>
      <c r="H49" s="13">
        <f>VLOOKUP($D49,'[3]Siniestros'!$B$5:$BB$32,4,FALSE)</f>
        <v>0</v>
      </c>
      <c r="I49" s="13">
        <f>VLOOKUP($D49,'[3]Siniestros'!$B$5:$BB$32,5,FALSE)</f>
        <v>0</v>
      </c>
      <c r="J49" s="13">
        <f>VLOOKUP($D49,'[3]Siniestros'!$B$5:$BB$32,6,FALSE)</f>
        <v>0</v>
      </c>
      <c r="K49" s="13">
        <f>VLOOKUP($D49,'[3]Siniestros'!$B$5:$BB$32,7,FALSE)</f>
        <v>0</v>
      </c>
      <c r="L49" s="13">
        <f>VLOOKUP($D49,'[3]Siniestros'!$B$5:$BB$32,8,FALSE)</f>
        <v>0</v>
      </c>
      <c r="M49" s="13">
        <f>VLOOKUP($D49,'[3]Siniestros'!$B$5:$BB$32,9,FALSE)</f>
        <v>0</v>
      </c>
      <c r="N49" s="13">
        <f>VLOOKUP($D49,'[3]Siniestros'!$B$5:$BB$32,10,FALSE)</f>
        <v>0</v>
      </c>
      <c r="O49" s="13">
        <f>VLOOKUP($D49,'[3]Siniestros'!$B$5:$BB$32,11,FALSE)</f>
        <v>0</v>
      </c>
      <c r="P49" s="13">
        <f>VLOOKUP($D49,'[3]Siniestros'!$B$5:$BB$32,12,FALSE)</f>
        <v>0</v>
      </c>
      <c r="Q49" s="13">
        <f>VLOOKUP($D49,'[3]Siniestros'!$B$5:$BB$32,13,FALSE)</f>
        <v>0</v>
      </c>
      <c r="R49" s="13">
        <f>VLOOKUP($D49,'[3]Siniestros'!$B$5:$BB$32,14,FALSE)</f>
        <v>0</v>
      </c>
      <c r="S49" s="13">
        <f>VLOOKUP($D49,'[3]Siniestros'!$B$5:$BB$32,17,FALSE)</f>
        <v>0</v>
      </c>
      <c r="T49" s="13">
        <f>VLOOKUP($D49,'[3]Siniestros'!$B$5:$BB$32,18,FALSE)</f>
        <v>0</v>
      </c>
      <c r="U49" s="13">
        <f>VLOOKUP($D49,'[3]Siniestros'!$B$5:$BB$32,19,FALSE)</f>
        <v>0</v>
      </c>
      <c r="V49" s="13">
        <f>VLOOKUP($D49,'[3]Siniestros'!$B$5:$BB$32,20,FALSE)</f>
        <v>0</v>
      </c>
      <c r="W49" s="13">
        <f>VLOOKUP($D49,'[3]Siniestros'!$B$5:$BB$32,21,FALSE)</f>
        <v>0</v>
      </c>
      <c r="X49" s="13">
        <f>VLOOKUP($D49,'[3]Siniestros'!$B$5:$BB$32,22,FALSE)</f>
        <v>0</v>
      </c>
      <c r="Y49" s="13">
        <f>VLOOKUP($D49,'[3]Siniestros'!$B$5:$BB$32,23,FALSE)</f>
        <v>0</v>
      </c>
      <c r="Z49" s="13">
        <f>VLOOKUP($D49,'[3]Siniestros'!$B$5:$BB$32,24,FALSE)</f>
        <v>0</v>
      </c>
      <c r="AA49" s="13">
        <f>VLOOKUP($D49,'[3]Siniestros'!$B$5:$BB$32,25,FALSE)</f>
        <v>0</v>
      </c>
      <c r="AB49" s="13">
        <f>VLOOKUP($D49,'[3]Siniestros'!$B$5:$BB$32,26,FALSE)</f>
        <v>0</v>
      </c>
      <c r="AC49" s="13">
        <f>VLOOKUP($D49,'[3]Siniestros'!$B$5:$BB$32,27,FALSE)</f>
        <v>0</v>
      </c>
      <c r="AD49" s="13">
        <f>VLOOKUP($D49,'[3]Siniestros'!$B$5:$BB$32,28,FALSE)</f>
        <v>0</v>
      </c>
      <c r="AE49" s="13">
        <f>VLOOKUP($D49,'[3]Siniestros'!$B$5:$BB$32,29,FALSE)</f>
        <v>0</v>
      </c>
      <c r="AF49" s="13">
        <f>VLOOKUP($D49,'[3]Siniestros'!$B$5:$BB$32,30,FALSE)</f>
        <v>0</v>
      </c>
      <c r="AG49" s="13">
        <f>VLOOKUP($D49,'[3]Siniestros'!$B$5:$BB$32,31,FALSE)</f>
        <v>0</v>
      </c>
      <c r="AH49" s="13">
        <f>VLOOKUP($D49,'[3]Siniestros'!$B$5:$BB$32,32,FALSE)</f>
        <v>0</v>
      </c>
      <c r="AI49" s="13">
        <f>VLOOKUP($D49,'[3]Siniestros'!$B$5:$BB$32,33,FALSE)</f>
        <v>0</v>
      </c>
      <c r="AJ49" s="13">
        <f>VLOOKUP($D49,'[3]Siniestros'!$B$5:$BB$32,34,FALSE)</f>
        <v>0</v>
      </c>
      <c r="AK49" s="13">
        <f>VLOOKUP($D49,'[3]Siniestros'!$B$5:$BB$32,35,FALSE)</f>
        <v>0</v>
      </c>
      <c r="AL49" s="13">
        <f>VLOOKUP($D49,'[3]Siniestros'!$B$5:$BB$32,36,FALSE)</f>
        <v>0</v>
      </c>
      <c r="AM49" s="13">
        <f>VLOOKUP($D49,'[3]Siniestros'!$B$5:$BB$32,37,FALSE)</f>
        <v>0</v>
      </c>
      <c r="AN49" s="13">
        <f>VLOOKUP($D49,'[3]Siniestros'!$B$5:$BB$32,38,FALSE)</f>
        <v>0</v>
      </c>
      <c r="AO49" s="13">
        <f>VLOOKUP($D49,'[3]Siniestros'!$B$5:$BB$32,39,FALSE)</f>
        <v>0</v>
      </c>
      <c r="AP49" s="13">
        <f>VLOOKUP($D49,'[3]Siniestros'!$B$5:$BB$32,40,FALSE)</f>
        <v>0</v>
      </c>
      <c r="AQ49" s="13">
        <f>VLOOKUP($D49,'[3]Siniestros'!$B$5:$BB$32,41,FALSE)</f>
        <v>0</v>
      </c>
      <c r="AR49" s="13">
        <f>VLOOKUP($D49,'[3]Siniestros'!$B$5:$BB$32,42,FALSE)</f>
        <v>0</v>
      </c>
      <c r="AS49" s="13">
        <f>VLOOKUP($D49,'[3]Siniestros'!$B$5:$BB$32,43,FALSE)</f>
        <v>0</v>
      </c>
      <c r="AT49" s="13">
        <f>VLOOKUP($D49,'[3]Siniestros'!$B$5:$BB$32,44,FALSE)</f>
        <v>0</v>
      </c>
      <c r="AU49" s="13">
        <f>VLOOKUP($D49,'[3]Siniestros'!$B$5:$BB$32,45,FALSE)</f>
        <v>0</v>
      </c>
      <c r="AV49" s="13">
        <f>VLOOKUP($D49,'[3]Siniestros'!$B$5:$BB$32,46,FALSE)</f>
        <v>0</v>
      </c>
      <c r="AW49" s="13">
        <f>VLOOKUP($D49,'[3]Siniestros'!$B$5:$BB$32,47,FALSE)</f>
        <v>0</v>
      </c>
      <c r="AX49" s="13">
        <f>VLOOKUP($D49,'[3]Siniestros'!$B$5:$BB$32,48,FALSE)</f>
        <v>0</v>
      </c>
      <c r="AY49" s="13">
        <f>VLOOKUP($D49,'[3]Siniestros'!$B$5:$BB$32,49,FALSE)</f>
        <v>0</v>
      </c>
      <c r="AZ49" s="13">
        <f>VLOOKUP($D49,'[3]Siniestros'!$B$5:$BB$32,50,FALSE)</f>
        <v>0</v>
      </c>
      <c r="BA49" s="13">
        <f>VLOOKUP($D49,'[3]Siniestros'!$B$5:$BB$32,51,FALSE)</f>
        <v>0</v>
      </c>
      <c r="BB49" s="13">
        <f>VLOOKUP($D49,'[3]Siniestros'!$B$5:$BB$32,52,FALSE)</f>
        <v>0</v>
      </c>
      <c r="BC49" s="13">
        <f>VLOOKUP($D49,'[3]Siniestros'!$B$5:$BB$32,53,FALSE)</f>
        <v>0</v>
      </c>
    </row>
    <row r="50" spans="1:55" ht="15">
      <c r="A50" s="13">
        <v>2023</v>
      </c>
      <c r="B50" s="13" t="s">
        <v>78</v>
      </c>
      <c r="C50" s="13" t="s">
        <v>75</v>
      </c>
      <c r="D50" s="19" t="s">
        <v>53</v>
      </c>
      <c r="E50" s="20">
        <v>1</v>
      </c>
      <c r="F50" s="13">
        <f>VLOOKUP($D50,'[3]Siniestros'!$B$5:$BB$32,2,FALSE)</f>
        <v>0</v>
      </c>
      <c r="G50" s="13">
        <f>VLOOKUP($D50,'[3]Siniestros'!$B$5:$BB$32,3,FALSE)</f>
        <v>0</v>
      </c>
      <c r="H50" s="13">
        <f>VLOOKUP($D50,'[3]Siniestros'!$B$5:$BB$32,4,FALSE)</f>
        <v>0</v>
      </c>
      <c r="I50" s="13">
        <f>VLOOKUP($D50,'[3]Siniestros'!$B$5:$BB$32,5,FALSE)</f>
        <v>0</v>
      </c>
      <c r="J50" s="13">
        <f>VLOOKUP($D50,'[3]Siniestros'!$B$5:$BB$32,6,FALSE)</f>
        <v>0</v>
      </c>
      <c r="K50" s="13">
        <f>VLOOKUP($D50,'[3]Siniestros'!$B$5:$BB$32,7,FALSE)</f>
        <v>0</v>
      </c>
      <c r="L50" s="13">
        <f>VLOOKUP($D50,'[3]Siniestros'!$B$5:$BB$32,8,FALSE)</f>
        <v>0</v>
      </c>
      <c r="M50" s="13">
        <f>VLOOKUP($D50,'[3]Siniestros'!$B$5:$BB$32,9,FALSE)</f>
        <v>0</v>
      </c>
      <c r="N50" s="13">
        <f>VLOOKUP($D50,'[3]Siniestros'!$B$5:$BB$32,10,FALSE)</f>
        <v>0</v>
      </c>
      <c r="O50" s="13">
        <f>VLOOKUP($D50,'[3]Siniestros'!$B$5:$BB$32,11,FALSE)</f>
        <v>0</v>
      </c>
      <c r="P50" s="13">
        <f>VLOOKUP($D50,'[3]Siniestros'!$B$5:$BB$32,12,FALSE)</f>
        <v>0</v>
      </c>
      <c r="Q50" s="13">
        <f>VLOOKUP($D50,'[3]Siniestros'!$B$5:$BB$32,13,FALSE)</f>
        <v>0</v>
      </c>
      <c r="R50" s="13">
        <f>VLOOKUP($D50,'[3]Siniestros'!$B$5:$BB$32,14,FALSE)</f>
        <v>0</v>
      </c>
      <c r="S50" s="13">
        <f>VLOOKUP($D50,'[3]Siniestros'!$B$5:$BB$32,17,FALSE)</f>
        <v>0</v>
      </c>
      <c r="T50" s="13">
        <f>VLOOKUP($D50,'[3]Siniestros'!$B$5:$BB$32,18,FALSE)</f>
        <v>0</v>
      </c>
      <c r="U50" s="13">
        <f>VLOOKUP($D50,'[3]Siniestros'!$B$5:$BB$32,19,FALSE)</f>
        <v>0</v>
      </c>
      <c r="V50" s="13">
        <f>VLOOKUP($D50,'[3]Siniestros'!$B$5:$BB$32,20,FALSE)</f>
        <v>0</v>
      </c>
      <c r="W50" s="13">
        <f>VLOOKUP($D50,'[3]Siniestros'!$B$5:$BB$32,21,FALSE)</f>
        <v>0</v>
      </c>
      <c r="X50" s="13">
        <f>VLOOKUP($D50,'[3]Siniestros'!$B$5:$BB$32,22,FALSE)</f>
        <v>0</v>
      </c>
      <c r="Y50" s="13">
        <f>VLOOKUP($D50,'[3]Siniestros'!$B$5:$BB$32,23,FALSE)</f>
        <v>0</v>
      </c>
      <c r="Z50" s="13">
        <f>VLOOKUP($D50,'[3]Siniestros'!$B$5:$BB$32,24,FALSE)</f>
        <v>0</v>
      </c>
      <c r="AA50" s="13">
        <f>VLOOKUP($D50,'[3]Siniestros'!$B$5:$BB$32,25,FALSE)</f>
        <v>0</v>
      </c>
      <c r="AB50" s="13">
        <f>VLOOKUP($D50,'[3]Siniestros'!$B$5:$BB$32,26,FALSE)</f>
        <v>0</v>
      </c>
      <c r="AC50" s="13">
        <f>VLOOKUP($D50,'[3]Siniestros'!$B$5:$BB$32,27,FALSE)</f>
        <v>0</v>
      </c>
      <c r="AD50" s="13">
        <f>VLOOKUP($D50,'[3]Siniestros'!$B$5:$BB$32,28,FALSE)</f>
        <v>0</v>
      </c>
      <c r="AE50" s="13">
        <f>VLOOKUP($D50,'[3]Siniestros'!$B$5:$BB$32,29,FALSE)</f>
        <v>0</v>
      </c>
      <c r="AF50" s="13">
        <f>VLOOKUP($D50,'[3]Siniestros'!$B$5:$BB$32,30,FALSE)</f>
        <v>0</v>
      </c>
      <c r="AG50" s="13">
        <f>VLOOKUP($D50,'[3]Siniestros'!$B$5:$BB$32,31,FALSE)</f>
        <v>0</v>
      </c>
      <c r="AH50" s="13">
        <f>VLOOKUP($D50,'[3]Siniestros'!$B$5:$BB$32,32,FALSE)</f>
        <v>0</v>
      </c>
      <c r="AI50" s="13">
        <f>VLOOKUP($D50,'[3]Siniestros'!$B$5:$BB$32,33,FALSE)</f>
        <v>0</v>
      </c>
      <c r="AJ50" s="13">
        <f>VLOOKUP($D50,'[3]Siniestros'!$B$5:$BB$32,34,FALSE)</f>
        <v>0</v>
      </c>
      <c r="AK50" s="13">
        <f>VLOOKUP($D50,'[3]Siniestros'!$B$5:$BB$32,35,FALSE)</f>
        <v>0</v>
      </c>
      <c r="AL50" s="13">
        <f>VLOOKUP($D50,'[3]Siniestros'!$B$5:$BB$32,36,FALSE)</f>
        <v>0</v>
      </c>
      <c r="AM50" s="13">
        <f>VLOOKUP($D50,'[3]Siniestros'!$B$5:$BB$32,37,FALSE)</f>
        <v>0</v>
      </c>
      <c r="AN50" s="13">
        <f>VLOOKUP($D50,'[3]Siniestros'!$B$5:$BB$32,38,FALSE)</f>
        <v>0</v>
      </c>
      <c r="AO50" s="13">
        <f>VLOOKUP($D50,'[3]Siniestros'!$B$5:$BB$32,39,FALSE)</f>
        <v>0</v>
      </c>
      <c r="AP50" s="13">
        <f>VLOOKUP($D50,'[3]Siniestros'!$B$5:$BB$32,40,FALSE)</f>
        <v>0</v>
      </c>
      <c r="AQ50" s="13">
        <f>VLOOKUP($D50,'[3]Siniestros'!$B$5:$BB$32,41,FALSE)</f>
        <v>0</v>
      </c>
      <c r="AR50" s="13">
        <f>VLOOKUP($D50,'[3]Siniestros'!$B$5:$BB$32,42,FALSE)</f>
        <v>0</v>
      </c>
      <c r="AS50" s="13">
        <f>VLOOKUP($D50,'[3]Siniestros'!$B$5:$BB$32,43,FALSE)</f>
        <v>0</v>
      </c>
      <c r="AT50" s="13">
        <f>VLOOKUP($D50,'[3]Siniestros'!$B$5:$BB$32,44,FALSE)</f>
        <v>0</v>
      </c>
      <c r="AU50" s="13">
        <f>VLOOKUP($D50,'[3]Siniestros'!$B$5:$BB$32,45,FALSE)</f>
        <v>0</v>
      </c>
      <c r="AV50" s="13">
        <f>VLOOKUP($D50,'[3]Siniestros'!$B$5:$BB$32,46,FALSE)</f>
        <v>0</v>
      </c>
      <c r="AW50" s="13">
        <f>VLOOKUP($D50,'[3]Siniestros'!$B$5:$BB$32,47,FALSE)</f>
        <v>0</v>
      </c>
      <c r="AX50" s="13">
        <f>VLOOKUP($D50,'[3]Siniestros'!$B$5:$BB$32,48,FALSE)</f>
        <v>0</v>
      </c>
      <c r="AY50" s="13">
        <f>VLOOKUP($D50,'[3]Siniestros'!$B$5:$BB$32,49,FALSE)</f>
        <v>0</v>
      </c>
      <c r="AZ50" s="13">
        <f>VLOOKUP($D50,'[3]Siniestros'!$B$5:$BB$32,50,FALSE)</f>
        <v>0</v>
      </c>
      <c r="BA50" s="13">
        <f>VLOOKUP($D50,'[3]Siniestros'!$B$5:$BB$32,51,FALSE)</f>
        <v>0</v>
      </c>
      <c r="BB50" s="13">
        <f>VLOOKUP($D50,'[3]Siniestros'!$B$5:$BB$32,52,FALSE)</f>
        <v>0</v>
      </c>
      <c r="BC50" s="13">
        <f>VLOOKUP($D50,'[3]Siniestros'!$B$5:$BB$32,53,FALSE)</f>
        <v>0</v>
      </c>
    </row>
    <row r="51" spans="1:55" ht="15">
      <c r="A51" s="13">
        <v>2023</v>
      </c>
      <c r="B51" s="13" t="s">
        <v>78</v>
      </c>
      <c r="C51" s="13" t="s">
        <v>75</v>
      </c>
      <c r="D51" s="19" t="s">
        <v>54</v>
      </c>
      <c r="E51" s="20">
        <v>1</v>
      </c>
      <c r="F51" s="13">
        <f>VLOOKUP($D51,'[3]Siniestros'!$B$5:$BB$32,2,FALSE)</f>
        <v>0</v>
      </c>
      <c r="G51" s="13">
        <f>VLOOKUP($D51,'[3]Siniestros'!$B$5:$BB$32,3,FALSE)</f>
        <v>0</v>
      </c>
      <c r="H51" s="13">
        <f>VLOOKUP($D51,'[3]Siniestros'!$B$5:$BB$32,4,FALSE)</f>
        <v>0</v>
      </c>
      <c r="I51" s="13">
        <f>VLOOKUP($D51,'[3]Siniestros'!$B$5:$BB$32,5,FALSE)</f>
        <v>0</v>
      </c>
      <c r="J51" s="13">
        <f>VLOOKUP($D51,'[3]Siniestros'!$B$5:$BB$32,6,FALSE)</f>
        <v>0</v>
      </c>
      <c r="K51" s="13">
        <f>VLOOKUP($D51,'[3]Siniestros'!$B$5:$BB$32,7,FALSE)</f>
        <v>0</v>
      </c>
      <c r="L51" s="13">
        <f>VLOOKUP($D51,'[3]Siniestros'!$B$5:$BB$32,8,FALSE)</f>
        <v>0</v>
      </c>
      <c r="M51" s="13">
        <f>VLOOKUP($D51,'[3]Siniestros'!$B$5:$BB$32,9,FALSE)</f>
        <v>0</v>
      </c>
      <c r="N51" s="13">
        <f>VLOOKUP($D51,'[3]Siniestros'!$B$5:$BB$32,10,FALSE)</f>
        <v>0</v>
      </c>
      <c r="O51" s="13">
        <f>VLOOKUP($D51,'[3]Siniestros'!$B$5:$BB$32,11,FALSE)</f>
        <v>0</v>
      </c>
      <c r="P51" s="13">
        <f>VLOOKUP($D51,'[3]Siniestros'!$B$5:$BB$32,12,FALSE)</f>
        <v>0</v>
      </c>
      <c r="Q51" s="13">
        <f>VLOOKUP($D51,'[3]Siniestros'!$B$5:$BB$32,13,FALSE)</f>
        <v>0</v>
      </c>
      <c r="R51" s="13">
        <f>VLOOKUP($D51,'[3]Siniestros'!$B$5:$BB$32,14,FALSE)</f>
        <v>0</v>
      </c>
      <c r="S51" s="13">
        <f>VLOOKUP($D51,'[3]Siniestros'!$B$5:$BB$32,17,FALSE)</f>
        <v>0</v>
      </c>
      <c r="T51" s="13">
        <f>VLOOKUP($D51,'[3]Siniestros'!$B$5:$BB$32,18,FALSE)</f>
        <v>0</v>
      </c>
      <c r="U51" s="13">
        <f>VLOOKUP($D51,'[3]Siniestros'!$B$5:$BB$32,19,FALSE)</f>
        <v>0</v>
      </c>
      <c r="V51" s="13">
        <f>VLOOKUP($D51,'[3]Siniestros'!$B$5:$BB$32,20,FALSE)</f>
        <v>0</v>
      </c>
      <c r="W51" s="13">
        <f>VLOOKUP($D51,'[3]Siniestros'!$B$5:$BB$32,21,FALSE)</f>
        <v>0</v>
      </c>
      <c r="X51" s="13">
        <f>VLOOKUP($D51,'[3]Siniestros'!$B$5:$BB$32,22,FALSE)</f>
        <v>0</v>
      </c>
      <c r="Y51" s="13">
        <f>VLOOKUP($D51,'[3]Siniestros'!$B$5:$BB$32,23,FALSE)</f>
        <v>0</v>
      </c>
      <c r="Z51" s="13">
        <f>VLOOKUP($D51,'[3]Siniestros'!$B$5:$BB$32,24,FALSE)</f>
        <v>0</v>
      </c>
      <c r="AA51" s="13">
        <f>VLOOKUP($D51,'[3]Siniestros'!$B$5:$BB$32,25,FALSE)</f>
        <v>0</v>
      </c>
      <c r="AB51" s="13">
        <f>VLOOKUP($D51,'[3]Siniestros'!$B$5:$BB$32,26,FALSE)</f>
        <v>0</v>
      </c>
      <c r="AC51" s="13">
        <f>VLOOKUP($D51,'[3]Siniestros'!$B$5:$BB$32,27,FALSE)</f>
        <v>0</v>
      </c>
      <c r="AD51" s="13">
        <f>VLOOKUP($D51,'[3]Siniestros'!$B$5:$BB$32,28,FALSE)</f>
        <v>0</v>
      </c>
      <c r="AE51" s="13">
        <f>VLOOKUP($D51,'[3]Siniestros'!$B$5:$BB$32,29,FALSE)</f>
        <v>0</v>
      </c>
      <c r="AF51" s="13">
        <f>VLOOKUP($D51,'[3]Siniestros'!$B$5:$BB$32,30,FALSE)</f>
        <v>0</v>
      </c>
      <c r="AG51" s="13">
        <f>VLOOKUP($D51,'[3]Siniestros'!$B$5:$BB$32,31,FALSE)</f>
        <v>0</v>
      </c>
      <c r="AH51" s="13">
        <f>VLOOKUP($D51,'[3]Siniestros'!$B$5:$BB$32,32,FALSE)</f>
        <v>0</v>
      </c>
      <c r="AI51" s="13">
        <f>VLOOKUP($D51,'[3]Siniestros'!$B$5:$BB$32,33,FALSE)</f>
        <v>0</v>
      </c>
      <c r="AJ51" s="13">
        <f>VLOOKUP($D51,'[3]Siniestros'!$B$5:$BB$32,34,FALSE)</f>
        <v>0</v>
      </c>
      <c r="AK51" s="13">
        <f>VLOOKUP($D51,'[3]Siniestros'!$B$5:$BB$32,35,FALSE)</f>
        <v>0</v>
      </c>
      <c r="AL51" s="13">
        <f>VLOOKUP($D51,'[3]Siniestros'!$B$5:$BB$32,36,FALSE)</f>
        <v>0</v>
      </c>
      <c r="AM51" s="13">
        <f>VLOOKUP($D51,'[3]Siniestros'!$B$5:$BB$32,37,FALSE)</f>
        <v>0</v>
      </c>
      <c r="AN51" s="13">
        <f>VLOOKUP($D51,'[3]Siniestros'!$B$5:$BB$32,38,FALSE)</f>
        <v>0</v>
      </c>
      <c r="AO51" s="13">
        <f>VLOOKUP($D51,'[3]Siniestros'!$B$5:$BB$32,39,FALSE)</f>
        <v>0</v>
      </c>
      <c r="AP51" s="13">
        <f>VLOOKUP($D51,'[3]Siniestros'!$B$5:$BB$32,40,FALSE)</f>
        <v>0</v>
      </c>
      <c r="AQ51" s="13">
        <f>VLOOKUP($D51,'[3]Siniestros'!$B$5:$BB$32,41,FALSE)</f>
        <v>0</v>
      </c>
      <c r="AR51" s="13">
        <f>VLOOKUP($D51,'[3]Siniestros'!$B$5:$BB$32,42,FALSE)</f>
        <v>0</v>
      </c>
      <c r="AS51" s="13">
        <f>VLOOKUP($D51,'[3]Siniestros'!$B$5:$BB$32,43,FALSE)</f>
        <v>0</v>
      </c>
      <c r="AT51" s="13">
        <f>VLOOKUP($D51,'[3]Siniestros'!$B$5:$BB$32,44,FALSE)</f>
        <v>0</v>
      </c>
      <c r="AU51" s="13">
        <f>VLOOKUP($D51,'[3]Siniestros'!$B$5:$BB$32,45,FALSE)</f>
        <v>0</v>
      </c>
      <c r="AV51" s="13">
        <f>VLOOKUP($D51,'[3]Siniestros'!$B$5:$BB$32,46,FALSE)</f>
        <v>0</v>
      </c>
      <c r="AW51" s="13">
        <f>VLOOKUP($D51,'[3]Siniestros'!$B$5:$BB$32,47,FALSE)</f>
        <v>0</v>
      </c>
      <c r="AX51" s="13">
        <f>VLOOKUP($D51,'[3]Siniestros'!$B$5:$BB$32,48,FALSE)</f>
        <v>0</v>
      </c>
      <c r="AY51" s="13">
        <f>VLOOKUP($D51,'[3]Siniestros'!$B$5:$BB$32,49,FALSE)</f>
        <v>0</v>
      </c>
      <c r="AZ51" s="13">
        <f>VLOOKUP($D51,'[3]Siniestros'!$B$5:$BB$32,50,FALSE)</f>
        <v>0</v>
      </c>
      <c r="BA51" s="13">
        <f>VLOOKUP($D51,'[3]Siniestros'!$B$5:$BB$32,51,FALSE)</f>
        <v>0</v>
      </c>
      <c r="BB51" s="13">
        <f>VLOOKUP($D51,'[3]Siniestros'!$B$5:$BB$32,52,FALSE)</f>
        <v>0</v>
      </c>
      <c r="BC51" s="13">
        <f>VLOOKUP($D51,'[3]Siniestros'!$B$5:$BB$32,53,FALSE)</f>
        <v>0</v>
      </c>
    </row>
    <row r="52" spans="1:55" ht="15">
      <c r="A52" s="13">
        <v>2023</v>
      </c>
      <c r="B52" s="13" t="s">
        <v>78</v>
      </c>
      <c r="C52" s="13" t="s">
        <v>75</v>
      </c>
      <c r="D52" s="19" t="s">
        <v>55</v>
      </c>
      <c r="E52" s="20">
        <v>1</v>
      </c>
      <c r="F52" s="13">
        <f>VLOOKUP($D52,'[3]Siniestros'!$B$5:$BB$32,2,FALSE)</f>
        <v>0</v>
      </c>
      <c r="G52" s="13">
        <f>VLOOKUP($D52,'[3]Siniestros'!$B$5:$BB$32,3,FALSE)</f>
        <v>0</v>
      </c>
      <c r="H52" s="13">
        <f>VLOOKUP($D52,'[3]Siniestros'!$B$5:$BB$32,4,FALSE)</f>
        <v>0</v>
      </c>
      <c r="I52" s="13">
        <f>VLOOKUP($D52,'[3]Siniestros'!$B$5:$BB$32,5,FALSE)</f>
        <v>0</v>
      </c>
      <c r="J52" s="13">
        <f>VLOOKUP($D52,'[3]Siniestros'!$B$5:$BB$32,6,FALSE)</f>
        <v>0</v>
      </c>
      <c r="K52" s="13">
        <f>VLOOKUP($D52,'[3]Siniestros'!$B$5:$BB$32,7,FALSE)</f>
        <v>0</v>
      </c>
      <c r="L52" s="13">
        <f>VLOOKUP($D52,'[3]Siniestros'!$B$5:$BB$32,8,FALSE)</f>
        <v>0</v>
      </c>
      <c r="M52" s="13">
        <f>VLOOKUP($D52,'[3]Siniestros'!$B$5:$BB$32,9,FALSE)</f>
        <v>0</v>
      </c>
      <c r="N52" s="13">
        <f>VLOOKUP($D52,'[3]Siniestros'!$B$5:$BB$32,10,FALSE)</f>
        <v>0</v>
      </c>
      <c r="O52" s="13">
        <f>VLOOKUP($D52,'[3]Siniestros'!$B$5:$BB$32,11,FALSE)</f>
        <v>0</v>
      </c>
      <c r="P52" s="13">
        <f>VLOOKUP($D52,'[3]Siniestros'!$B$5:$BB$32,12,FALSE)</f>
        <v>0</v>
      </c>
      <c r="Q52" s="13">
        <f>VLOOKUP($D52,'[3]Siniestros'!$B$5:$BB$32,13,FALSE)</f>
        <v>0</v>
      </c>
      <c r="R52" s="13">
        <f>VLOOKUP($D52,'[3]Siniestros'!$B$5:$BB$32,14,FALSE)</f>
        <v>0</v>
      </c>
      <c r="S52" s="13">
        <f>VLOOKUP($D52,'[3]Siniestros'!$B$5:$BB$32,17,FALSE)</f>
        <v>0</v>
      </c>
      <c r="T52" s="13">
        <f>VLOOKUP($D52,'[3]Siniestros'!$B$5:$BB$32,18,FALSE)</f>
        <v>0</v>
      </c>
      <c r="U52" s="13">
        <f>VLOOKUP($D52,'[3]Siniestros'!$B$5:$BB$32,19,FALSE)</f>
        <v>0</v>
      </c>
      <c r="V52" s="13">
        <f>VLOOKUP($D52,'[3]Siniestros'!$B$5:$BB$32,20,FALSE)</f>
        <v>0</v>
      </c>
      <c r="W52" s="13">
        <f>VLOOKUP($D52,'[3]Siniestros'!$B$5:$BB$32,21,FALSE)</f>
        <v>0</v>
      </c>
      <c r="X52" s="13">
        <f>VLOOKUP($D52,'[3]Siniestros'!$B$5:$BB$32,22,FALSE)</f>
        <v>0</v>
      </c>
      <c r="Y52" s="13">
        <f>VLOOKUP($D52,'[3]Siniestros'!$B$5:$BB$32,23,FALSE)</f>
        <v>0</v>
      </c>
      <c r="Z52" s="13">
        <f>VLOOKUP($D52,'[3]Siniestros'!$B$5:$BB$32,24,FALSE)</f>
        <v>0</v>
      </c>
      <c r="AA52" s="13">
        <f>VLOOKUP($D52,'[3]Siniestros'!$B$5:$BB$32,25,FALSE)</f>
        <v>0</v>
      </c>
      <c r="AB52" s="13">
        <f>VLOOKUP($D52,'[3]Siniestros'!$B$5:$BB$32,26,FALSE)</f>
        <v>0</v>
      </c>
      <c r="AC52" s="13">
        <f>VLOOKUP($D52,'[3]Siniestros'!$B$5:$BB$32,27,FALSE)</f>
        <v>0</v>
      </c>
      <c r="AD52" s="13">
        <f>VLOOKUP($D52,'[3]Siniestros'!$B$5:$BB$32,28,FALSE)</f>
        <v>0</v>
      </c>
      <c r="AE52" s="13">
        <f>VLOOKUP($D52,'[3]Siniestros'!$B$5:$BB$32,29,FALSE)</f>
        <v>0</v>
      </c>
      <c r="AF52" s="13">
        <f>VLOOKUP($D52,'[3]Siniestros'!$B$5:$BB$32,30,FALSE)</f>
        <v>0</v>
      </c>
      <c r="AG52" s="13">
        <f>VLOOKUP($D52,'[3]Siniestros'!$B$5:$BB$32,31,FALSE)</f>
        <v>0</v>
      </c>
      <c r="AH52" s="13">
        <f>VLOOKUP($D52,'[3]Siniestros'!$B$5:$BB$32,32,FALSE)</f>
        <v>0</v>
      </c>
      <c r="AI52" s="13">
        <f>VLOOKUP($D52,'[3]Siniestros'!$B$5:$BB$32,33,FALSE)</f>
        <v>0</v>
      </c>
      <c r="AJ52" s="13">
        <f>VLOOKUP($D52,'[3]Siniestros'!$B$5:$BB$32,34,FALSE)</f>
        <v>0</v>
      </c>
      <c r="AK52" s="13">
        <f>VLOOKUP($D52,'[3]Siniestros'!$B$5:$BB$32,35,FALSE)</f>
        <v>0</v>
      </c>
      <c r="AL52" s="13">
        <f>VLOOKUP($D52,'[3]Siniestros'!$B$5:$BB$32,36,FALSE)</f>
        <v>0</v>
      </c>
      <c r="AM52" s="13">
        <f>VLOOKUP($D52,'[3]Siniestros'!$B$5:$BB$32,37,FALSE)</f>
        <v>0</v>
      </c>
      <c r="AN52" s="13">
        <f>VLOOKUP($D52,'[3]Siniestros'!$B$5:$BB$32,38,FALSE)</f>
        <v>0</v>
      </c>
      <c r="AO52" s="13">
        <f>VLOOKUP($D52,'[3]Siniestros'!$B$5:$BB$32,39,FALSE)</f>
        <v>0</v>
      </c>
      <c r="AP52" s="13">
        <f>VLOOKUP($D52,'[3]Siniestros'!$B$5:$BB$32,40,FALSE)</f>
        <v>0</v>
      </c>
      <c r="AQ52" s="13">
        <f>VLOOKUP($D52,'[3]Siniestros'!$B$5:$BB$32,41,FALSE)</f>
        <v>0</v>
      </c>
      <c r="AR52" s="13">
        <f>VLOOKUP($D52,'[3]Siniestros'!$B$5:$BB$32,42,FALSE)</f>
        <v>0</v>
      </c>
      <c r="AS52" s="13">
        <f>VLOOKUP($D52,'[3]Siniestros'!$B$5:$BB$32,43,FALSE)</f>
        <v>0</v>
      </c>
      <c r="AT52" s="13">
        <f>VLOOKUP($D52,'[3]Siniestros'!$B$5:$BB$32,44,FALSE)</f>
        <v>0</v>
      </c>
      <c r="AU52" s="13">
        <f>VLOOKUP($D52,'[3]Siniestros'!$B$5:$BB$32,45,FALSE)</f>
        <v>0</v>
      </c>
      <c r="AV52" s="13">
        <f>VLOOKUP($D52,'[3]Siniestros'!$B$5:$BB$32,46,FALSE)</f>
        <v>0</v>
      </c>
      <c r="AW52" s="13">
        <f>VLOOKUP($D52,'[3]Siniestros'!$B$5:$BB$32,47,FALSE)</f>
        <v>0</v>
      </c>
      <c r="AX52" s="13">
        <f>VLOOKUP($D52,'[3]Siniestros'!$B$5:$BB$32,48,FALSE)</f>
        <v>0</v>
      </c>
      <c r="AY52" s="13">
        <f>VLOOKUP($D52,'[3]Siniestros'!$B$5:$BB$32,49,FALSE)</f>
        <v>0</v>
      </c>
      <c r="AZ52" s="13">
        <f>VLOOKUP($D52,'[3]Siniestros'!$B$5:$BB$32,50,FALSE)</f>
        <v>0</v>
      </c>
      <c r="BA52" s="13">
        <f>VLOOKUP($D52,'[3]Siniestros'!$B$5:$BB$32,51,FALSE)</f>
        <v>0</v>
      </c>
      <c r="BB52" s="13">
        <f>VLOOKUP($D52,'[3]Siniestros'!$B$5:$BB$32,52,FALSE)</f>
        <v>0</v>
      </c>
      <c r="BC52" s="13">
        <f>VLOOKUP($D52,'[3]Siniestros'!$B$5:$BB$32,53,FALSE)</f>
        <v>0</v>
      </c>
    </row>
    <row r="53" spans="1:55" ht="15">
      <c r="A53" s="13">
        <v>2023</v>
      </c>
      <c r="B53" s="13" t="s">
        <v>78</v>
      </c>
      <c r="C53" s="13" t="s">
        <v>75</v>
      </c>
      <c r="D53" s="19" t="s">
        <v>56</v>
      </c>
      <c r="E53" s="20">
        <v>1</v>
      </c>
      <c r="F53" s="13">
        <f>VLOOKUP($D53,'[3]Siniestros'!$B$5:$BB$32,2,FALSE)</f>
        <v>0</v>
      </c>
      <c r="G53" s="13">
        <f>VLOOKUP($D53,'[3]Siniestros'!$B$5:$BB$32,3,FALSE)</f>
        <v>0</v>
      </c>
      <c r="H53" s="13">
        <f>VLOOKUP($D53,'[3]Siniestros'!$B$5:$BB$32,4,FALSE)</f>
        <v>0</v>
      </c>
      <c r="I53" s="13">
        <f>VLOOKUP($D53,'[3]Siniestros'!$B$5:$BB$32,5,FALSE)</f>
        <v>0</v>
      </c>
      <c r="J53" s="13">
        <f>VLOOKUP($D53,'[3]Siniestros'!$B$5:$BB$32,6,FALSE)</f>
        <v>0</v>
      </c>
      <c r="K53" s="13">
        <f>VLOOKUP($D53,'[3]Siniestros'!$B$5:$BB$32,7,FALSE)</f>
        <v>0</v>
      </c>
      <c r="L53" s="13">
        <f>VLOOKUP($D53,'[3]Siniestros'!$B$5:$BB$32,8,FALSE)</f>
        <v>0</v>
      </c>
      <c r="M53" s="13">
        <f>VLOOKUP($D53,'[3]Siniestros'!$B$5:$BB$32,9,FALSE)</f>
        <v>0</v>
      </c>
      <c r="N53" s="13">
        <f>VLOOKUP($D53,'[3]Siniestros'!$B$5:$BB$32,10,FALSE)</f>
        <v>0</v>
      </c>
      <c r="O53" s="13">
        <f>VLOOKUP($D53,'[3]Siniestros'!$B$5:$BB$32,11,FALSE)</f>
        <v>0</v>
      </c>
      <c r="P53" s="13">
        <f>VLOOKUP($D53,'[3]Siniestros'!$B$5:$BB$32,12,FALSE)</f>
        <v>0</v>
      </c>
      <c r="Q53" s="13">
        <f>VLOOKUP($D53,'[3]Siniestros'!$B$5:$BB$32,13,FALSE)</f>
        <v>0</v>
      </c>
      <c r="R53" s="13">
        <f>VLOOKUP($D53,'[3]Siniestros'!$B$5:$BB$32,14,FALSE)</f>
        <v>0</v>
      </c>
      <c r="S53" s="13">
        <f>VLOOKUP($D53,'[3]Siniestros'!$B$5:$BB$32,17,FALSE)</f>
        <v>0</v>
      </c>
      <c r="T53" s="13">
        <f>VLOOKUP($D53,'[3]Siniestros'!$B$5:$BB$32,18,FALSE)</f>
        <v>0</v>
      </c>
      <c r="U53" s="13">
        <f>VLOOKUP($D53,'[3]Siniestros'!$B$5:$BB$32,19,FALSE)</f>
        <v>0</v>
      </c>
      <c r="V53" s="13">
        <f>VLOOKUP($D53,'[3]Siniestros'!$B$5:$BB$32,20,FALSE)</f>
        <v>0</v>
      </c>
      <c r="W53" s="13">
        <f>VLOOKUP($D53,'[3]Siniestros'!$B$5:$BB$32,21,FALSE)</f>
        <v>0</v>
      </c>
      <c r="X53" s="13">
        <f>VLOOKUP($D53,'[3]Siniestros'!$B$5:$BB$32,22,FALSE)</f>
        <v>0</v>
      </c>
      <c r="Y53" s="13">
        <f>VLOOKUP($D53,'[3]Siniestros'!$B$5:$BB$32,23,FALSE)</f>
        <v>0</v>
      </c>
      <c r="Z53" s="13">
        <f>VLOOKUP($D53,'[3]Siniestros'!$B$5:$BB$32,24,FALSE)</f>
        <v>0</v>
      </c>
      <c r="AA53" s="13">
        <f>VLOOKUP($D53,'[3]Siniestros'!$B$5:$BB$32,25,FALSE)</f>
        <v>0</v>
      </c>
      <c r="AB53" s="13">
        <f>VLOOKUP($D53,'[3]Siniestros'!$B$5:$BB$32,26,FALSE)</f>
        <v>0</v>
      </c>
      <c r="AC53" s="13">
        <f>VLOOKUP($D53,'[3]Siniestros'!$B$5:$BB$32,27,FALSE)</f>
        <v>0</v>
      </c>
      <c r="AD53" s="13">
        <f>VLOOKUP($D53,'[3]Siniestros'!$B$5:$BB$32,28,FALSE)</f>
        <v>0</v>
      </c>
      <c r="AE53" s="13">
        <f>VLOOKUP($D53,'[3]Siniestros'!$B$5:$BB$32,29,FALSE)</f>
        <v>0</v>
      </c>
      <c r="AF53" s="13">
        <f>VLOOKUP($D53,'[3]Siniestros'!$B$5:$BB$32,30,FALSE)</f>
        <v>0</v>
      </c>
      <c r="AG53" s="13">
        <f>VLOOKUP($D53,'[3]Siniestros'!$B$5:$BB$32,31,FALSE)</f>
        <v>0</v>
      </c>
      <c r="AH53" s="13">
        <f>VLOOKUP($D53,'[3]Siniestros'!$B$5:$BB$32,32,FALSE)</f>
        <v>0</v>
      </c>
      <c r="AI53" s="13">
        <f>VLOOKUP($D53,'[3]Siniestros'!$B$5:$BB$32,33,FALSE)</f>
        <v>0</v>
      </c>
      <c r="AJ53" s="13">
        <f>VLOOKUP($D53,'[3]Siniestros'!$B$5:$BB$32,34,FALSE)</f>
        <v>0</v>
      </c>
      <c r="AK53" s="13">
        <f>VLOOKUP($D53,'[3]Siniestros'!$B$5:$BB$32,35,FALSE)</f>
        <v>0</v>
      </c>
      <c r="AL53" s="13">
        <f>VLOOKUP($D53,'[3]Siniestros'!$B$5:$BB$32,36,FALSE)</f>
        <v>0</v>
      </c>
      <c r="AM53" s="13">
        <f>VLOOKUP($D53,'[3]Siniestros'!$B$5:$BB$32,37,FALSE)</f>
        <v>0</v>
      </c>
      <c r="AN53" s="13">
        <f>VLOOKUP($D53,'[3]Siniestros'!$B$5:$BB$32,38,FALSE)</f>
        <v>0</v>
      </c>
      <c r="AO53" s="13">
        <f>VLOOKUP($D53,'[3]Siniestros'!$B$5:$BB$32,39,FALSE)</f>
        <v>0</v>
      </c>
      <c r="AP53" s="13">
        <f>VLOOKUP($D53,'[3]Siniestros'!$B$5:$BB$32,40,FALSE)</f>
        <v>0</v>
      </c>
      <c r="AQ53" s="13">
        <f>VLOOKUP($D53,'[3]Siniestros'!$B$5:$BB$32,41,FALSE)</f>
        <v>0</v>
      </c>
      <c r="AR53" s="13">
        <f>VLOOKUP($D53,'[3]Siniestros'!$B$5:$BB$32,42,FALSE)</f>
        <v>0</v>
      </c>
      <c r="AS53" s="13">
        <f>VLOOKUP($D53,'[3]Siniestros'!$B$5:$BB$32,43,FALSE)</f>
        <v>0</v>
      </c>
      <c r="AT53" s="13">
        <f>VLOOKUP($D53,'[3]Siniestros'!$B$5:$BB$32,44,FALSE)</f>
        <v>0</v>
      </c>
      <c r="AU53" s="13">
        <f>VLOOKUP($D53,'[3]Siniestros'!$B$5:$BB$32,45,FALSE)</f>
        <v>0</v>
      </c>
      <c r="AV53" s="13">
        <f>VLOOKUP($D53,'[3]Siniestros'!$B$5:$BB$32,46,FALSE)</f>
        <v>0</v>
      </c>
      <c r="AW53" s="13">
        <f>VLOOKUP($D53,'[3]Siniestros'!$B$5:$BB$32,47,FALSE)</f>
        <v>0</v>
      </c>
      <c r="AX53" s="13">
        <f>VLOOKUP($D53,'[3]Siniestros'!$B$5:$BB$32,48,FALSE)</f>
        <v>0</v>
      </c>
      <c r="AY53" s="13">
        <f>VLOOKUP($D53,'[3]Siniestros'!$B$5:$BB$32,49,FALSE)</f>
        <v>0</v>
      </c>
      <c r="AZ53" s="13">
        <f>VLOOKUP($D53,'[3]Siniestros'!$B$5:$BB$32,50,FALSE)</f>
        <v>0</v>
      </c>
      <c r="BA53" s="13">
        <f>VLOOKUP($D53,'[3]Siniestros'!$B$5:$BB$32,51,FALSE)</f>
        <v>0</v>
      </c>
      <c r="BB53" s="13">
        <f>VLOOKUP($D53,'[3]Siniestros'!$B$5:$BB$32,52,FALSE)</f>
        <v>0</v>
      </c>
      <c r="BC53" s="13">
        <f>VLOOKUP($D53,'[3]Siniestros'!$B$5:$BB$32,53,FALSE)</f>
        <v>0</v>
      </c>
    </row>
    <row r="54" spans="1:55" ht="15">
      <c r="A54" s="13">
        <v>2023</v>
      </c>
      <c r="B54" s="13" t="s">
        <v>78</v>
      </c>
      <c r="C54" s="13" t="s">
        <v>75</v>
      </c>
      <c r="D54" s="19" t="s">
        <v>57</v>
      </c>
      <c r="E54" s="20">
        <v>1</v>
      </c>
      <c r="F54" s="13">
        <f>VLOOKUP($D54,'[3]Siniestros'!$B$5:$BB$32,2,FALSE)</f>
        <v>0</v>
      </c>
      <c r="G54" s="13">
        <f>VLOOKUP($D54,'[3]Siniestros'!$B$5:$BB$32,3,FALSE)</f>
        <v>0</v>
      </c>
      <c r="H54" s="13">
        <f>VLOOKUP($D54,'[3]Siniestros'!$B$5:$BB$32,4,FALSE)</f>
        <v>0</v>
      </c>
      <c r="I54" s="13">
        <f>VLOOKUP($D54,'[3]Siniestros'!$B$5:$BB$32,5,FALSE)</f>
        <v>0</v>
      </c>
      <c r="J54" s="13">
        <f>VLOOKUP($D54,'[3]Siniestros'!$B$5:$BB$32,6,FALSE)</f>
        <v>0</v>
      </c>
      <c r="K54" s="13">
        <f>VLOOKUP($D54,'[3]Siniestros'!$B$5:$BB$32,7,FALSE)</f>
        <v>0</v>
      </c>
      <c r="L54" s="13">
        <f>VLOOKUP($D54,'[3]Siniestros'!$B$5:$BB$32,8,FALSE)</f>
        <v>0</v>
      </c>
      <c r="M54" s="13">
        <f>VLOOKUP($D54,'[3]Siniestros'!$B$5:$BB$32,9,FALSE)</f>
        <v>0</v>
      </c>
      <c r="N54" s="13">
        <f>VLOOKUP($D54,'[3]Siniestros'!$B$5:$BB$32,10,FALSE)</f>
        <v>0</v>
      </c>
      <c r="O54" s="13">
        <f>VLOOKUP($D54,'[3]Siniestros'!$B$5:$BB$32,11,FALSE)</f>
        <v>0</v>
      </c>
      <c r="P54" s="13">
        <f>VLOOKUP($D54,'[3]Siniestros'!$B$5:$BB$32,12,FALSE)</f>
        <v>0</v>
      </c>
      <c r="Q54" s="13">
        <f>VLOOKUP($D54,'[3]Siniestros'!$B$5:$BB$32,13,FALSE)</f>
        <v>0</v>
      </c>
      <c r="R54" s="13">
        <f>VLOOKUP($D54,'[3]Siniestros'!$B$5:$BB$32,14,FALSE)</f>
        <v>0</v>
      </c>
      <c r="S54" s="13">
        <f>VLOOKUP($D54,'[3]Siniestros'!$B$5:$BB$32,17,FALSE)</f>
        <v>0</v>
      </c>
      <c r="T54" s="13">
        <f>VLOOKUP($D54,'[3]Siniestros'!$B$5:$BB$32,18,FALSE)</f>
        <v>0</v>
      </c>
      <c r="U54" s="13">
        <f>VLOOKUP($D54,'[3]Siniestros'!$B$5:$BB$32,19,FALSE)</f>
        <v>0</v>
      </c>
      <c r="V54" s="13">
        <f>VLOOKUP($D54,'[3]Siniestros'!$B$5:$BB$32,20,FALSE)</f>
        <v>0</v>
      </c>
      <c r="W54" s="13">
        <f>VLOOKUP($D54,'[3]Siniestros'!$B$5:$BB$32,21,FALSE)</f>
        <v>0</v>
      </c>
      <c r="X54" s="13">
        <f>VLOOKUP($D54,'[3]Siniestros'!$B$5:$BB$32,22,FALSE)</f>
        <v>0</v>
      </c>
      <c r="Y54" s="13">
        <f>VLOOKUP($D54,'[3]Siniestros'!$B$5:$BB$32,23,FALSE)</f>
        <v>0</v>
      </c>
      <c r="Z54" s="13">
        <f>VLOOKUP($D54,'[3]Siniestros'!$B$5:$BB$32,24,FALSE)</f>
        <v>0</v>
      </c>
      <c r="AA54" s="13">
        <f>VLOOKUP($D54,'[3]Siniestros'!$B$5:$BB$32,25,FALSE)</f>
        <v>0</v>
      </c>
      <c r="AB54" s="13">
        <f>VLOOKUP($D54,'[3]Siniestros'!$B$5:$BB$32,26,FALSE)</f>
        <v>0</v>
      </c>
      <c r="AC54" s="13">
        <f>VLOOKUP($D54,'[3]Siniestros'!$B$5:$BB$32,27,FALSE)</f>
        <v>0</v>
      </c>
      <c r="AD54" s="13">
        <f>VLOOKUP($D54,'[3]Siniestros'!$B$5:$BB$32,28,FALSE)</f>
        <v>0</v>
      </c>
      <c r="AE54" s="13">
        <f>VLOOKUP($D54,'[3]Siniestros'!$B$5:$BB$32,29,FALSE)</f>
        <v>0</v>
      </c>
      <c r="AF54" s="13">
        <f>VLOOKUP($D54,'[3]Siniestros'!$B$5:$BB$32,30,FALSE)</f>
        <v>0</v>
      </c>
      <c r="AG54" s="13">
        <f>VLOOKUP($D54,'[3]Siniestros'!$B$5:$BB$32,31,FALSE)</f>
        <v>0</v>
      </c>
      <c r="AH54" s="13">
        <f>VLOOKUP($D54,'[3]Siniestros'!$B$5:$BB$32,32,FALSE)</f>
        <v>0</v>
      </c>
      <c r="AI54" s="13">
        <f>VLOOKUP($D54,'[3]Siniestros'!$B$5:$BB$32,33,FALSE)</f>
        <v>0</v>
      </c>
      <c r="AJ54" s="13">
        <f>VLOOKUP($D54,'[3]Siniestros'!$B$5:$BB$32,34,FALSE)</f>
        <v>0</v>
      </c>
      <c r="AK54" s="13">
        <f>VLOOKUP($D54,'[3]Siniestros'!$B$5:$BB$32,35,FALSE)</f>
        <v>0</v>
      </c>
      <c r="AL54" s="13">
        <f>VLOOKUP($D54,'[3]Siniestros'!$B$5:$BB$32,36,FALSE)</f>
        <v>0</v>
      </c>
      <c r="AM54" s="13">
        <f>VLOOKUP($D54,'[3]Siniestros'!$B$5:$BB$32,37,FALSE)</f>
        <v>0</v>
      </c>
      <c r="AN54" s="13">
        <f>VLOOKUP($D54,'[3]Siniestros'!$B$5:$BB$32,38,FALSE)</f>
        <v>0</v>
      </c>
      <c r="AO54" s="13">
        <f>VLOOKUP($D54,'[3]Siniestros'!$B$5:$BB$32,39,FALSE)</f>
        <v>0</v>
      </c>
      <c r="AP54" s="13">
        <f>VLOOKUP($D54,'[3]Siniestros'!$B$5:$BB$32,40,FALSE)</f>
        <v>0</v>
      </c>
      <c r="AQ54" s="13">
        <f>VLOOKUP($D54,'[3]Siniestros'!$B$5:$BB$32,41,FALSE)</f>
        <v>0</v>
      </c>
      <c r="AR54" s="13">
        <f>VLOOKUP($D54,'[3]Siniestros'!$B$5:$BB$32,42,FALSE)</f>
        <v>0</v>
      </c>
      <c r="AS54" s="13">
        <f>VLOOKUP($D54,'[3]Siniestros'!$B$5:$BB$32,43,FALSE)</f>
        <v>0</v>
      </c>
      <c r="AT54" s="13">
        <f>VLOOKUP($D54,'[3]Siniestros'!$B$5:$BB$32,44,FALSE)</f>
        <v>0</v>
      </c>
      <c r="AU54" s="13">
        <f>VLOOKUP($D54,'[3]Siniestros'!$B$5:$BB$32,45,FALSE)</f>
        <v>0</v>
      </c>
      <c r="AV54" s="13">
        <f>VLOOKUP($D54,'[3]Siniestros'!$B$5:$BB$32,46,FALSE)</f>
        <v>0</v>
      </c>
      <c r="AW54" s="13">
        <f>VLOOKUP($D54,'[3]Siniestros'!$B$5:$BB$32,47,FALSE)</f>
        <v>0</v>
      </c>
      <c r="AX54" s="13">
        <f>VLOOKUP($D54,'[3]Siniestros'!$B$5:$BB$32,48,FALSE)</f>
        <v>0</v>
      </c>
      <c r="AY54" s="13">
        <f>VLOOKUP($D54,'[3]Siniestros'!$B$5:$BB$32,49,FALSE)</f>
        <v>0</v>
      </c>
      <c r="AZ54" s="13">
        <f>VLOOKUP($D54,'[3]Siniestros'!$B$5:$BB$32,50,FALSE)</f>
        <v>0</v>
      </c>
      <c r="BA54" s="13">
        <f>VLOOKUP($D54,'[3]Siniestros'!$B$5:$BB$32,51,FALSE)</f>
        <v>0</v>
      </c>
      <c r="BB54" s="13">
        <f>VLOOKUP($D54,'[3]Siniestros'!$B$5:$BB$32,52,FALSE)</f>
        <v>0</v>
      </c>
      <c r="BC54" s="13">
        <f>VLOOKUP($D54,'[3]Siniestros'!$B$5:$BB$32,53,FALSE)</f>
        <v>0</v>
      </c>
    </row>
    <row r="55" spans="1:55" ht="15">
      <c r="A55" s="13">
        <v>2023</v>
      </c>
      <c r="B55" s="13" t="s">
        <v>78</v>
      </c>
      <c r="C55" s="13" t="s">
        <v>75</v>
      </c>
      <c r="D55" s="19" t="s">
        <v>58</v>
      </c>
      <c r="E55" s="20">
        <v>1</v>
      </c>
      <c r="F55" s="13">
        <f>VLOOKUP($D55,'[3]Siniestros'!$B$5:$BB$32,2,FALSE)</f>
        <v>2708624.08</v>
      </c>
      <c r="G55" s="13">
        <f>VLOOKUP($D55,'[3]Siniestros'!$B$5:$BB$32,3,FALSE)</f>
        <v>8056.250000000001</v>
      </c>
      <c r="H55" s="13">
        <f>VLOOKUP($D55,'[3]Siniestros'!$B$5:$BB$32,4,FALSE)</f>
        <v>0</v>
      </c>
      <c r="I55" s="13">
        <f>VLOOKUP($D55,'[3]Siniestros'!$B$5:$BB$32,5,FALSE)</f>
        <v>0</v>
      </c>
      <c r="J55" s="13">
        <f>VLOOKUP($D55,'[3]Siniestros'!$B$5:$BB$32,6,FALSE)</f>
        <v>0</v>
      </c>
      <c r="K55" s="13">
        <f>VLOOKUP($D55,'[3]Siniestros'!$B$5:$BB$32,7,FALSE)</f>
        <v>-467.95000000000016</v>
      </c>
      <c r="L55" s="13">
        <f>VLOOKUP($D55,'[3]Siniestros'!$B$5:$BB$32,8,FALSE)</f>
        <v>0</v>
      </c>
      <c r="M55" s="13">
        <f>VLOOKUP($D55,'[3]Siniestros'!$B$5:$BB$32,9,FALSE)</f>
        <v>-467.95000000000016</v>
      </c>
      <c r="N55" s="13">
        <f>VLOOKUP($D55,'[3]Siniestros'!$B$5:$BB$32,10,FALSE)</f>
        <v>0</v>
      </c>
      <c r="O55" s="13">
        <f>VLOOKUP($D55,'[3]Siniestros'!$B$5:$BB$32,11,FALSE)</f>
        <v>0</v>
      </c>
      <c r="P55" s="13">
        <f>VLOOKUP($D55,'[3]Siniestros'!$B$5:$BB$32,12,FALSE)</f>
        <v>0</v>
      </c>
      <c r="Q55" s="13">
        <f>VLOOKUP($D55,'[3]Siniestros'!$B$5:$BB$32,13,FALSE)</f>
        <v>0</v>
      </c>
      <c r="R55" s="13">
        <f>VLOOKUP($D55,'[3]Siniestros'!$B$5:$BB$32,14,FALSE)</f>
        <v>8524.2</v>
      </c>
      <c r="S55" s="13">
        <f>VLOOKUP($D55,'[3]Siniestros'!$B$5:$BB$32,17,FALSE)</f>
        <v>2700567.83</v>
      </c>
      <c r="T55" s="13">
        <f>VLOOKUP($D55,'[3]Siniestros'!$B$5:$BB$32,18,FALSE)</f>
        <v>0</v>
      </c>
      <c r="U55" s="13">
        <f>VLOOKUP($D55,'[3]Siniestros'!$B$5:$BB$32,19,FALSE)</f>
        <v>0</v>
      </c>
      <c r="V55" s="13">
        <f>VLOOKUP($D55,'[3]Siniestros'!$B$5:$BB$32,20,FALSE)</f>
        <v>0</v>
      </c>
      <c r="W55" s="13">
        <f>VLOOKUP($D55,'[3]Siniestros'!$B$5:$BB$32,21,FALSE)</f>
        <v>0</v>
      </c>
      <c r="X55" s="13">
        <f>VLOOKUP($D55,'[3]Siniestros'!$B$5:$BB$32,22,FALSE)</f>
        <v>0</v>
      </c>
      <c r="Y55" s="13">
        <f>VLOOKUP($D55,'[3]Siniestros'!$B$5:$BB$32,23,FALSE)</f>
        <v>0</v>
      </c>
      <c r="Z55" s="13">
        <f>VLOOKUP($D55,'[3]Siniestros'!$B$5:$BB$32,24,FALSE)</f>
        <v>0</v>
      </c>
      <c r="AA55" s="13">
        <f>VLOOKUP($D55,'[3]Siniestros'!$B$5:$BB$32,25,FALSE)</f>
        <v>0</v>
      </c>
      <c r="AB55" s="13">
        <f>VLOOKUP($D55,'[3]Siniestros'!$B$5:$BB$32,26,FALSE)</f>
        <v>0</v>
      </c>
      <c r="AC55" s="13">
        <f>VLOOKUP($D55,'[3]Siniestros'!$B$5:$BB$32,27,FALSE)</f>
        <v>0</v>
      </c>
      <c r="AD55" s="13">
        <f>VLOOKUP($D55,'[3]Siniestros'!$B$5:$BB$32,28,FALSE)</f>
        <v>0</v>
      </c>
      <c r="AE55" s="13">
        <f>VLOOKUP($D55,'[3]Siniestros'!$B$5:$BB$32,29,FALSE)</f>
        <v>35442.83</v>
      </c>
      <c r="AF55" s="13">
        <f>VLOOKUP($D55,'[3]Siniestros'!$B$5:$BB$32,30,FALSE)</f>
        <v>35442.83</v>
      </c>
      <c r="AG55" s="13">
        <f>VLOOKUP($D55,'[3]Siniestros'!$B$5:$BB$32,31,FALSE)</f>
        <v>0</v>
      </c>
      <c r="AH55" s="13">
        <f>VLOOKUP($D55,'[3]Siniestros'!$B$5:$BB$32,32,FALSE)</f>
        <v>0</v>
      </c>
      <c r="AI55" s="13">
        <f>VLOOKUP($D55,'[3]Siniestros'!$B$5:$BB$32,33,FALSE)</f>
        <v>0</v>
      </c>
      <c r="AJ55" s="13">
        <f>VLOOKUP($D55,'[3]Siniestros'!$B$5:$BB$32,34,FALSE)</f>
        <v>0</v>
      </c>
      <c r="AK55" s="13">
        <f>VLOOKUP($D55,'[3]Siniestros'!$B$5:$BB$32,35,FALSE)</f>
        <v>0</v>
      </c>
      <c r="AL55" s="13">
        <f>VLOOKUP($D55,'[3]Siniestros'!$B$5:$BB$32,36,FALSE)</f>
        <v>0</v>
      </c>
      <c r="AM55" s="13">
        <f>VLOOKUP($D55,'[3]Siniestros'!$B$5:$BB$32,37,FALSE)</f>
        <v>0</v>
      </c>
      <c r="AN55" s="13">
        <f>VLOOKUP($D55,'[3]Siniestros'!$B$5:$BB$32,38,FALSE)</f>
        <v>0</v>
      </c>
      <c r="AO55" s="13">
        <f>VLOOKUP($D55,'[3]Siniestros'!$B$5:$BB$32,39,FALSE)</f>
        <v>0</v>
      </c>
      <c r="AP55" s="13">
        <f>VLOOKUP($D55,'[3]Siniestros'!$B$5:$BB$32,40,FALSE)</f>
        <v>0</v>
      </c>
      <c r="AQ55" s="13">
        <f>VLOOKUP($D55,'[3]Siniestros'!$B$5:$BB$32,41,FALSE)</f>
        <v>0</v>
      </c>
      <c r="AR55" s="13">
        <f>VLOOKUP($D55,'[3]Siniestros'!$B$5:$BB$32,42,FALSE)</f>
        <v>0</v>
      </c>
      <c r="AS55" s="13">
        <f>VLOOKUP($D55,'[3]Siniestros'!$B$5:$BB$32,43,FALSE)</f>
        <v>0</v>
      </c>
      <c r="AT55" s="13">
        <f>VLOOKUP($D55,'[3]Siniestros'!$B$5:$BB$32,44,FALSE)</f>
        <v>2665125</v>
      </c>
      <c r="AU55" s="13">
        <f>VLOOKUP($D55,'[3]Siniestros'!$B$5:$BB$32,45,FALSE)</f>
        <v>0</v>
      </c>
      <c r="AV55" s="13">
        <f>VLOOKUP($D55,'[3]Siniestros'!$B$5:$BB$32,46,FALSE)</f>
        <v>0</v>
      </c>
      <c r="AW55" s="13">
        <f>VLOOKUP($D55,'[3]Siniestros'!$B$5:$BB$32,47,FALSE)</f>
        <v>0</v>
      </c>
      <c r="AX55" s="13">
        <f>VLOOKUP($D55,'[3]Siniestros'!$B$5:$BB$32,48,FALSE)</f>
        <v>0</v>
      </c>
      <c r="AY55" s="13">
        <f>VLOOKUP($D55,'[3]Siniestros'!$B$5:$BB$32,49,FALSE)</f>
        <v>2665125</v>
      </c>
      <c r="AZ55" s="13">
        <f>VLOOKUP($D55,'[3]Siniestros'!$B$5:$BB$32,50,FALSE)</f>
        <v>0</v>
      </c>
      <c r="BA55" s="13">
        <f>VLOOKUP($D55,'[3]Siniestros'!$B$5:$BB$32,51,FALSE)</f>
        <v>0</v>
      </c>
      <c r="BB55" s="13">
        <f>VLOOKUP($D55,'[3]Siniestros'!$B$5:$BB$32,52,FALSE)</f>
        <v>0</v>
      </c>
      <c r="BC55" s="13">
        <f>VLOOKUP($D55,'[3]Siniestros'!$B$5:$BB$32,53,FALSE)</f>
        <v>0</v>
      </c>
    </row>
    <row r="56" spans="1:55" ht="15">
      <c r="A56" s="13">
        <v>2023</v>
      </c>
      <c r="B56" s="13" t="s">
        <v>78</v>
      </c>
      <c r="C56" s="13" t="s">
        <v>75</v>
      </c>
      <c r="D56" s="19" t="s">
        <v>59</v>
      </c>
      <c r="E56" s="20">
        <v>1</v>
      </c>
      <c r="F56" s="13">
        <f>VLOOKUP($D56,'[3]Siniestros'!$B$5:$BB$32,2,FALSE)</f>
        <v>0</v>
      </c>
      <c r="G56" s="13">
        <f>VLOOKUP($D56,'[3]Siniestros'!$B$5:$BB$32,3,FALSE)</f>
        <v>0</v>
      </c>
      <c r="H56" s="13">
        <f>VLOOKUP($D56,'[3]Siniestros'!$B$5:$BB$32,4,FALSE)</f>
        <v>0</v>
      </c>
      <c r="I56" s="13">
        <f>VLOOKUP($D56,'[3]Siniestros'!$B$5:$BB$32,5,FALSE)</f>
        <v>0</v>
      </c>
      <c r="J56" s="13">
        <f>VLOOKUP($D56,'[3]Siniestros'!$B$5:$BB$32,6,FALSE)</f>
        <v>0</v>
      </c>
      <c r="K56" s="13">
        <f>VLOOKUP($D56,'[3]Siniestros'!$B$5:$BB$32,7,FALSE)</f>
        <v>0</v>
      </c>
      <c r="L56" s="13">
        <f>VLOOKUP($D56,'[3]Siniestros'!$B$5:$BB$32,8,FALSE)</f>
        <v>0</v>
      </c>
      <c r="M56" s="13">
        <f>VLOOKUP($D56,'[3]Siniestros'!$B$5:$BB$32,9,FALSE)</f>
        <v>0</v>
      </c>
      <c r="N56" s="13">
        <f>VLOOKUP($D56,'[3]Siniestros'!$B$5:$BB$32,10,FALSE)</f>
        <v>0</v>
      </c>
      <c r="O56" s="13">
        <f>VLOOKUP($D56,'[3]Siniestros'!$B$5:$BB$32,11,FALSE)</f>
        <v>0</v>
      </c>
      <c r="P56" s="13">
        <f>VLOOKUP($D56,'[3]Siniestros'!$B$5:$BB$32,12,FALSE)</f>
        <v>0</v>
      </c>
      <c r="Q56" s="13">
        <f>VLOOKUP($D56,'[3]Siniestros'!$B$5:$BB$32,13,FALSE)</f>
        <v>0</v>
      </c>
      <c r="R56" s="13">
        <f>VLOOKUP($D56,'[3]Siniestros'!$B$5:$BB$32,14,FALSE)</f>
        <v>0</v>
      </c>
      <c r="S56" s="13">
        <f>VLOOKUP($D56,'[3]Siniestros'!$B$5:$BB$32,17,FALSE)</f>
        <v>0</v>
      </c>
      <c r="T56" s="13">
        <f>VLOOKUP($D56,'[3]Siniestros'!$B$5:$BB$32,18,FALSE)</f>
        <v>0</v>
      </c>
      <c r="U56" s="13">
        <f>VLOOKUP($D56,'[3]Siniestros'!$B$5:$BB$32,19,FALSE)</f>
        <v>0</v>
      </c>
      <c r="V56" s="13">
        <f>VLOOKUP($D56,'[3]Siniestros'!$B$5:$BB$32,20,FALSE)</f>
        <v>0</v>
      </c>
      <c r="W56" s="13">
        <f>VLOOKUP($D56,'[3]Siniestros'!$B$5:$BB$32,21,FALSE)</f>
        <v>0</v>
      </c>
      <c r="X56" s="13">
        <f>VLOOKUP($D56,'[3]Siniestros'!$B$5:$BB$32,22,FALSE)</f>
        <v>0</v>
      </c>
      <c r="Y56" s="13">
        <f>VLOOKUP($D56,'[3]Siniestros'!$B$5:$BB$32,23,FALSE)</f>
        <v>0</v>
      </c>
      <c r="Z56" s="13">
        <f>VLOOKUP($D56,'[3]Siniestros'!$B$5:$BB$32,24,FALSE)</f>
        <v>0</v>
      </c>
      <c r="AA56" s="13">
        <f>VLOOKUP($D56,'[3]Siniestros'!$B$5:$BB$32,25,FALSE)</f>
        <v>0</v>
      </c>
      <c r="AB56" s="13">
        <f>VLOOKUP($D56,'[3]Siniestros'!$B$5:$BB$32,26,FALSE)</f>
        <v>0</v>
      </c>
      <c r="AC56" s="13">
        <f>VLOOKUP($D56,'[3]Siniestros'!$B$5:$BB$32,27,FALSE)</f>
        <v>0</v>
      </c>
      <c r="AD56" s="13">
        <f>VLOOKUP($D56,'[3]Siniestros'!$B$5:$BB$32,28,FALSE)</f>
        <v>0</v>
      </c>
      <c r="AE56" s="13">
        <f>VLOOKUP($D56,'[3]Siniestros'!$B$5:$BB$32,29,FALSE)</f>
        <v>0</v>
      </c>
      <c r="AF56" s="13">
        <f>VLOOKUP($D56,'[3]Siniestros'!$B$5:$BB$32,30,FALSE)</f>
        <v>0</v>
      </c>
      <c r="AG56" s="13">
        <f>VLOOKUP($D56,'[3]Siniestros'!$B$5:$BB$32,31,FALSE)</f>
        <v>0</v>
      </c>
      <c r="AH56" s="13">
        <f>VLOOKUP($D56,'[3]Siniestros'!$B$5:$BB$32,32,FALSE)</f>
        <v>0</v>
      </c>
      <c r="AI56" s="13">
        <f>VLOOKUP($D56,'[3]Siniestros'!$B$5:$BB$32,33,FALSE)</f>
        <v>0</v>
      </c>
      <c r="AJ56" s="13">
        <f>VLOOKUP($D56,'[3]Siniestros'!$B$5:$BB$32,34,FALSE)</f>
        <v>0</v>
      </c>
      <c r="AK56" s="13">
        <f>VLOOKUP($D56,'[3]Siniestros'!$B$5:$BB$32,35,FALSE)</f>
        <v>0</v>
      </c>
      <c r="AL56" s="13">
        <f>VLOOKUP($D56,'[3]Siniestros'!$B$5:$BB$32,36,FALSE)</f>
        <v>0</v>
      </c>
      <c r="AM56" s="13">
        <f>VLOOKUP($D56,'[3]Siniestros'!$B$5:$BB$32,37,FALSE)</f>
        <v>0</v>
      </c>
      <c r="AN56" s="13">
        <f>VLOOKUP($D56,'[3]Siniestros'!$B$5:$BB$32,38,FALSE)</f>
        <v>0</v>
      </c>
      <c r="AO56" s="13">
        <f>VLOOKUP($D56,'[3]Siniestros'!$B$5:$BB$32,39,FALSE)</f>
        <v>0</v>
      </c>
      <c r="AP56" s="13">
        <f>VLOOKUP($D56,'[3]Siniestros'!$B$5:$BB$32,40,FALSE)</f>
        <v>0</v>
      </c>
      <c r="AQ56" s="13">
        <f>VLOOKUP($D56,'[3]Siniestros'!$B$5:$BB$32,41,FALSE)</f>
        <v>0</v>
      </c>
      <c r="AR56" s="13">
        <f>VLOOKUP($D56,'[3]Siniestros'!$B$5:$BB$32,42,FALSE)</f>
        <v>0</v>
      </c>
      <c r="AS56" s="13">
        <f>VLOOKUP($D56,'[3]Siniestros'!$B$5:$BB$32,43,FALSE)</f>
        <v>0</v>
      </c>
      <c r="AT56" s="13">
        <f>VLOOKUP($D56,'[3]Siniestros'!$B$5:$BB$32,44,FALSE)</f>
        <v>0</v>
      </c>
      <c r="AU56" s="13">
        <f>VLOOKUP($D56,'[3]Siniestros'!$B$5:$BB$32,45,FALSE)</f>
        <v>0</v>
      </c>
      <c r="AV56" s="13">
        <f>VLOOKUP($D56,'[3]Siniestros'!$B$5:$BB$32,46,FALSE)</f>
        <v>0</v>
      </c>
      <c r="AW56" s="13">
        <f>VLOOKUP($D56,'[3]Siniestros'!$B$5:$BB$32,47,FALSE)</f>
        <v>0</v>
      </c>
      <c r="AX56" s="13">
        <f>VLOOKUP($D56,'[3]Siniestros'!$B$5:$BB$32,48,FALSE)</f>
        <v>0</v>
      </c>
      <c r="AY56" s="13">
        <f>VLOOKUP($D56,'[3]Siniestros'!$B$5:$BB$32,49,FALSE)</f>
        <v>0</v>
      </c>
      <c r="AZ56" s="13">
        <f>VLOOKUP($D56,'[3]Siniestros'!$B$5:$BB$32,50,FALSE)</f>
        <v>0</v>
      </c>
      <c r="BA56" s="13">
        <f>VLOOKUP($D56,'[3]Siniestros'!$B$5:$BB$32,51,FALSE)</f>
        <v>0</v>
      </c>
      <c r="BB56" s="13">
        <f>VLOOKUP($D56,'[3]Siniestros'!$B$5:$BB$32,52,FALSE)</f>
        <v>0</v>
      </c>
      <c r="BC56" s="13">
        <f>VLOOKUP($D56,'[3]Siniestros'!$B$5:$BB$32,53,FALSE)</f>
        <v>0</v>
      </c>
    </row>
    <row r="57" spans="1:55" ht="15">
      <c r="A57" s="13">
        <v>2023</v>
      </c>
      <c r="B57" s="13" t="s">
        <v>78</v>
      </c>
      <c r="C57" s="13" t="s">
        <v>75</v>
      </c>
      <c r="D57" s="19" t="s">
        <v>60</v>
      </c>
      <c r="E57" s="20">
        <v>1</v>
      </c>
      <c r="F57" s="13">
        <f>VLOOKUP($D57,'[3]Siniestros'!$B$5:$BB$32,2,FALSE)</f>
        <v>0</v>
      </c>
      <c r="G57" s="13">
        <f>VLOOKUP($D57,'[3]Siniestros'!$B$5:$BB$32,3,FALSE)</f>
        <v>0</v>
      </c>
      <c r="H57" s="13">
        <f>VLOOKUP($D57,'[3]Siniestros'!$B$5:$BB$32,4,FALSE)</f>
        <v>0</v>
      </c>
      <c r="I57" s="13">
        <f>VLOOKUP($D57,'[3]Siniestros'!$B$5:$BB$32,5,FALSE)</f>
        <v>0</v>
      </c>
      <c r="J57" s="13">
        <f>VLOOKUP($D57,'[3]Siniestros'!$B$5:$BB$32,6,FALSE)</f>
        <v>0</v>
      </c>
      <c r="K57" s="13">
        <f>VLOOKUP($D57,'[3]Siniestros'!$B$5:$BB$32,7,FALSE)</f>
        <v>0</v>
      </c>
      <c r="L57" s="13">
        <f>VLOOKUP($D57,'[3]Siniestros'!$B$5:$BB$32,8,FALSE)</f>
        <v>0</v>
      </c>
      <c r="M57" s="13">
        <f>VLOOKUP($D57,'[3]Siniestros'!$B$5:$BB$32,9,FALSE)</f>
        <v>0</v>
      </c>
      <c r="N57" s="13">
        <f>VLOOKUP($D57,'[3]Siniestros'!$B$5:$BB$32,10,FALSE)</f>
        <v>0</v>
      </c>
      <c r="O57" s="13">
        <f>VLOOKUP($D57,'[3]Siniestros'!$B$5:$BB$32,11,FALSE)</f>
        <v>0</v>
      </c>
      <c r="P57" s="13">
        <f>VLOOKUP($D57,'[3]Siniestros'!$B$5:$BB$32,12,FALSE)</f>
        <v>0</v>
      </c>
      <c r="Q57" s="13">
        <f>VLOOKUP($D57,'[3]Siniestros'!$B$5:$BB$32,13,FALSE)</f>
        <v>0</v>
      </c>
      <c r="R57" s="13">
        <f>VLOOKUP($D57,'[3]Siniestros'!$B$5:$BB$32,14,FALSE)</f>
        <v>0</v>
      </c>
      <c r="S57" s="13">
        <f>VLOOKUP($D57,'[3]Siniestros'!$B$5:$BB$32,17,FALSE)</f>
        <v>0</v>
      </c>
      <c r="T57" s="13">
        <f>VLOOKUP($D57,'[3]Siniestros'!$B$5:$BB$32,18,FALSE)</f>
        <v>0</v>
      </c>
      <c r="U57" s="13">
        <f>VLOOKUP($D57,'[3]Siniestros'!$B$5:$BB$32,19,FALSE)</f>
        <v>0</v>
      </c>
      <c r="V57" s="13">
        <f>VLOOKUP($D57,'[3]Siniestros'!$B$5:$BB$32,20,FALSE)</f>
        <v>0</v>
      </c>
      <c r="W57" s="13">
        <f>VLOOKUP($D57,'[3]Siniestros'!$B$5:$BB$32,21,FALSE)</f>
        <v>0</v>
      </c>
      <c r="X57" s="13">
        <f>VLOOKUP($D57,'[3]Siniestros'!$B$5:$BB$32,22,FALSE)</f>
        <v>0</v>
      </c>
      <c r="Y57" s="13">
        <f>VLOOKUP($D57,'[3]Siniestros'!$B$5:$BB$32,23,FALSE)</f>
        <v>0</v>
      </c>
      <c r="Z57" s="13">
        <f>VLOOKUP($D57,'[3]Siniestros'!$B$5:$BB$32,24,FALSE)</f>
        <v>0</v>
      </c>
      <c r="AA57" s="13">
        <f>VLOOKUP($D57,'[3]Siniestros'!$B$5:$BB$32,25,FALSE)</f>
        <v>0</v>
      </c>
      <c r="AB57" s="13">
        <f>VLOOKUP($D57,'[3]Siniestros'!$B$5:$BB$32,26,FALSE)</f>
        <v>0</v>
      </c>
      <c r="AC57" s="13">
        <f>VLOOKUP($D57,'[3]Siniestros'!$B$5:$BB$32,27,FALSE)</f>
        <v>0</v>
      </c>
      <c r="AD57" s="13">
        <f>VLOOKUP($D57,'[3]Siniestros'!$B$5:$BB$32,28,FALSE)</f>
        <v>0</v>
      </c>
      <c r="AE57" s="13">
        <f>VLOOKUP($D57,'[3]Siniestros'!$B$5:$BB$32,29,FALSE)</f>
        <v>0</v>
      </c>
      <c r="AF57" s="13">
        <f>VLOOKUP($D57,'[3]Siniestros'!$B$5:$BB$32,30,FALSE)</f>
        <v>0</v>
      </c>
      <c r="AG57" s="13">
        <f>VLOOKUP($D57,'[3]Siniestros'!$B$5:$BB$32,31,FALSE)</f>
        <v>0</v>
      </c>
      <c r="AH57" s="13">
        <f>VLOOKUP($D57,'[3]Siniestros'!$B$5:$BB$32,32,FALSE)</f>
        <v>0</v>
      </c>
      <c r="AI57" s="13">
        <f>VLOOKUP($D57,'[3]Siniestros'!$B$5:$BB$32,33,FALSE)</f>
        <v>0</v>
      </c>
      <c r="AJ57" s="13">
        <f>VLOOKUP($D57,'[3]Siniestros'!$B$5:$BB$32,34,FALSE)</f>
        <v>0</v>
      </c>
      <c r="AK57" s="13">
        <f>VLOOKUP($D57,'[3]Siniestros'!$B$5:$BB$32,35,FALSE)</f>
        <v>0</v>
      </c>
      <c r="AL57" s="13">
        <f>VLOOKUP($D57,'[3]Siniestros'!$B$5:$BB$32,36,FALSE)</f>
        <v>0</v>
      </c>
      <c r="AM57" s="13">
        <f>VLOOKUP($D57,'[3]Siniestros'!$B$5:$BB$32,37,FALSE)</f>
        <v>0</v>
      </c>
      <c r="AN57" s="13">
        <f>VLOOKUP($D57,'[3]Siniestros'!$B$5:$BB$32,38,FALSE)</f>
        <v>0</v>
      </c>
      <c r="AO57" s="13">
        <f>VLOOKUP($D57,'[3]Siniestros'!$B$5:$BB$32,39,FALSE)</f>
        <v>0</v>
      </c>
      <c r="AP57" s="13">
        <f>VLOOKUP($D57,'[3]Siniestros'!$B$5:$BB$32,40,FALSE)</f>
        <v>0</v>
      </c>
      <c r="AQ57" s="13">
        <f>VLOOKUP($D57,'[3]Siniestros'!$B$5:$BB$32,41,FALSE)</f>
        <v>0</v>
      </c>
      <c r="AR57" s="13">
        <f>VLOOKUP($D57,'[3]Siniestros'!$B$5:$BB$32,42,FALSE)</f>
        <v>0</v>
      </c>
      <c r="AS57" s="13">
        <f>VLOOKUP($D57,'[3]Siniestros'!$B$5:$BB$32,43,FALSE)</f>
        <v>0</v>
      </c>
      <c r="AT57" s="13">
        <f>VLOOKUP($D57,'[3]Siniestros'!$B$5:$BB$32,44,FALSE)</f>
        <v>0</v>
      </c>
      <c r="AU57" s="13">
        <f>VLOOKUP($D57,'[3]Siniestros'!$B$5:$BB$32,45,FALSE)</f>
        <v>0</v>
      </c>
      <c r="AV57" s="13">
        <f>VLOOKUP($D57,'[3]Siniestros'!$B$5:$BB$32,46,FALSE)</f>
        <v>0</v>
      </c>
      <c r="AW57" s="13">
        <f>VLOOKUP($D57,'[3]Siniestros'!$B$5:$BB$32,47,FALSE)</f>
        <v>0</v>
      </c>
      <c r="AX57" s="13">
        <f>VLOOKUP($D57,'[3]Siniestros'!$B$5:$BB$32,48,FALSE)</f>
        <v>0</v>
      </c>
      <c r="AY57" s="13">
        <f>VLOOKUP($D57,'[3]Siniestros'!$B$5:$BB$32,49,FALSE)</f>
        <v>0</v>
      </c>
      <c r="AZ57" s="13">
        <f>VLOOKUP($D57,'[3]Siniestros'!$B$5:$BB$32,50,FALSE)</f>
        <v>0</v>
      </c>
      <c r="BA57" s="13">
        <f>VLOOKUP($D57,'[3]Siniestros'!$B$5:$BB$32,51,FALSE)</f>
        <v>0</v>
      </c>
      <c r="BB57" s="13">
        <f>VLOOKUP($D57,'[3]Siniestros'!$B$5:$BB$32,52,FALSE)</f>
        <v>0</v>
      </c>
      <c r="BC57" s="13">
        <f>VLOOKUP($D57,'[3]Siniestros'!$B$5:$BB$32,53,FALSE)</f>
        <v>0</v>
      </c>
    </row>
    <row r="58" spans="1:55" ht="15">
      <c r="A58" s="13">
        <v>2023</v>
      </c>
      <c r="B58" s="13" t="s">
        <v>78</v>
      </c>
      <c r="C58" s="13" t="s">
        <v>75</v>
      </c>
      <c r="D58" s="19" t="s">
        <v>61</v>
      </c>
      <c r="E58" s="20">
        <v>1</v>
      </c>
      <c r="F58" s="13">
        <f>VLOOKUP($D58,'[3]Siniestros'!$B$5:$BB$32,2,FALSE)</f>
        <v>9389615.269999998</v>
      </c>
      <c r="G58" s="13">
        <f>VLOOKUP($D58,'[3]Siniestros'!$B$5:$BB$32,3,FALSE)</f>
        <v>9340164.739999998</v>
      </c>
      <c r="H58" s="13">
        <f>VLOOKUP($D58,'[3]Siniestros'!$B$5:$BB$32,4,FALSE)</f>
        <v>4116.950000000001</v>
      </c>
      <c r="I58" s="13">
        <f>VLOOKUP($D58,'[3]Siniestros'!$B$5:$BB$32,5,FALSE)</f>
        <v>4116.950000000001</v>
      </c>
      <c r="J58" s="13">
        <f>VLOOKUP($D58,'[3]Siniestros'!$B$5:$BB$32,6,FALSE)</f>
        <v>0</v>
      </c>
      <c r="K58" s="13">
        <f>VLOOKUP($D58,'[3]Siniestros'!$B$5:$BB$32,7,FALSE)</f>
        <v>0</v>
      </c>
      <c r="L58" s="13">
        <f>VLOOKUP($D58,'[3]Siniestros'!$B$5:$BB$32,8,FALSE)</f>
        <v>0</v>
      </c>
      <c r="M58" s="13">
        <f>VLOOKUP($D58,'[3]Siniestros'!$B$5:$BB$32,9,FALSE)</f>
        <v>0</v>
      </c>
      <c r="N58" s="13">
        <f>VLOOKUP($D58,'[3]Siniestros'!$B$5:$BB$32,10,FALSE)</f>
        <v>0</v>
      </c>
      <c r="O58" s="13">
        <f>VLOOKUP($D58,'[3]Siniestros'!$B$5:$BB$32,11,FALSE)</f>
        <v>9336047.79</v>
      </c>
      <c r="P58" s="13">
        <f>VLOOKUP($D58,'[3]Siniestros'!$B$5:$BB$32,12,FALSE)</f>
        <v>9336047.79</v>
      </c>
      <c r="Q58" s="13">
        <f>VLOOKUP($D58,'[3]Siniestros'!$B$5:$BB$32,13,FALSE)</f>
        <v>0</v>
      </c>
      <c r="R58" s="13">
        <f>VLOOKUP($D58,'[3]Siniestros'!$B$5:$BB$32,14,FALSE)</f>
        <v>0</v>
      </c>
      <c r="S58" s="13">
        <f>VLOOKUP($D58,'[3]Siniestros'!$B$5:$BB$32,17,FALSE)</f>
        <v>49450.53</v>
      </c>
      <c r="T58" s="13">
        <f>VLOOKUP($D58,'[3]Siniestros'!$B$5:$BB$32,18,FALSE)</f>
        <v>0</v>
      </c>
      <c r="U58" s="13">
        <f>VLOOKUP($D58,'[3]Siniestros'!$B$5:$BB$32,19,FALSE)</f>
        <v>0</v>
      </c>
      <c r="V58" s="13">
        <f>VLOOKUP($D58,'[3]Siniestros'!$B$5:$BB$32,20,FALSE)</f>
        <v>0</v>
      </c>
      <c r="W58" s="13">
        <f>VLOOKUP($D58,'[3]Siniestros'!$B$5:$BB$32,21,FALSE)</f>
        <v>0</v>
      </c>
      <c r="X58" s="13">
        <f>VLOOKUP($D58,'[3]Siniestros'!$B$5:$BB$32,22,FALSE)</f>
        <v>0</v>
      </c>
      <c r="Y58" s="13">
        <f>VLOOKUP($D58,'[3]Siniestros'!$B$5:$BB$32,23,FALSE)</f>
        <v>0</v>
      </c>
      <c r="Z58" s="13">
        <f>VLOOKUP($D58,'[3]Siniestros'!$B$5:$BB$32,24,FALSE)</f>
        <v>0</v>
      </c>
      <c r="AA58" s="13">
        <f>VLOOKUP($D58,'[3]Siniestros'!$B$5:$BB$32,25,FALSE)</f>
        <v>0</v>
      </c>
      <c r="AB58" s="13">
        <f>VLOOKUP($D58,'[3]Siniestros'!$B$5:$BB$32,26,FALSE)</f>
        <v>0</v>
      </c>
      <c r="AC58" s="13">
        <f>VLOOKUP($D58,'[3]Siniestros'!$B$5:$BB$32,27,FALSE)</f>
        <v>0</v>
      </c>
      <c r="AD58" s="13">
        <f>VLOOKUP($D58,'[3]Siniestros'!$B$5:$BB$32,28,FALSE)</f>
        <v>0</v>
      </c>
      <c r="AE58" s="13">
        <f>VLOOKUP($D58,'[3]Siniestros'!$B$5:$BB$32,29,FALSE)</f>
        <v>0</v>
      </c>
      <c r="AF58" s="13">
        <f>VLOOKUP($D58,'[3]Siniestros'!$B$5:$BB$32,30,FALSE)</f>
        <v>0</v>
      </c>
      <c r="AG58" s="13">
        <f>VLOOKUP($D58,'[3]Siniestros'!$B$5:$BB$32,31,FALSE)</f>
        <v>0</v>
      </c>
      <c r="AH58" s="13">
        <f>VLOOKUP($D58,'[3]Siniestros'!$B$5:$BB$32,32,FALSE)</f>
        <v>0</v>
      </c>
      <c r="AI58" s="13">
        <f>VLOOKUP($D58,'[3]Siniestros'!$B$5:$BB$32,33,FALSE)</f>
        <v>0</v>
      </c>
      <c r="AJ58" s="13">
        <f>VLOOKUP($D58,'[3]Siniestros'!$B$5:$BB$32,34,FALSE)</f>
        <v>0</v>
      </c>
      <c r="AK58" s="13">
        <f>VLOOKUP($D58,'[3]Siniestros'!$B$5:$BB$32,35,FALSE)</f>
        <v>0</v>
      </c>
      <c r="AL58" s="13">
        <f>VLOOKUP($D58,'[3]Siniestros'!$B$5:$BB$32,36,FALSE)</f>
        <v>0</v>
      </c>
      <c r="AM58" s="13">
        <f>VLOOKUP($D58,'[3]Siniestros'!$B$5:$BB$32,37,FALSE)</f>
        <v>0</v>
      </c>
      <c r="AN58" s="13">
        <f>VLOOKUP($D58,'[3]Siniestros'!$B$5:$BB$32,38,FALSE)</f>
        <v>0</v>
      </c>
      <c r="AO58" s="13">
        <f>VLOOKUP($D58,'[3]Siniestros'!$B$5:$BB$32,39,FALSE)</f>
        <v>0</v>
      </c>
      <c r="AP58" s="13">
        <f>VLOOKUP($D58,'[3]Siniestros'!$B$5:$BB$32,40,FALSE)</f>
        <v>0</v>
      </c>
      <c r="AQ58" s="13">
        <f>VLOOKUP($D58,'[3]Siniestros'!$B$5:$BB$32,41,FALSE)</f>
        <v>0</v>
      </c>
      <c r="AR58" s="13">
        <f>VLOOKUP($D58,'[3]Siniestros'!$B$5:$BB$32,42,FALSE)</f>
        <v>0</v>
      </c>
      <c r="AS58" s="13">
        <f>VLOOKUP($D58,'[3]Siniestros'!$B$5:$BB$32,43,FALSE)</f>
        <v>0</v>
      </c>
      <c r="AT58" s="13">
        <f>VLOOKUP($D58,'[3]Siniestros'!$B$5:$BB$32,44,FALSE)</f>
        <v>49450.53</v>
      </c>
      <c r="AU58" s="13">
        <f>VLOOKUP($D58,'[3]Siniestros'!$B$5:$BB$32,45,FALSE)</f>
        <v>0</v>
      </c>
      <c r="AV58" s="13">
        <f>VLOOKUP($D58,'[3]Siniestros'!$B$5:$BB$32,46,FALSE)</f>
        <v>0</v>
      </c>
      <c r="AW58" s="13">
        <f>VLOOKUP($D58,'[3]Siniestros'!$B$5:$BB$32,47,FALSE)</f>
        <v>0</v>
      </c>
      <c r="AX58" s="13">
        <f>VLOOKUP($D58,'[3]Siniestros'!$B$5:$BB$32,48,FALSE)</f>
        <v>0</v>
      </c>
      <c r="AY58" s="13">
        <f>VLOOKUP($D58,'[3]Siniestros'!$B$5:$BB$32,49,FALSE)</f>
        <v>49450.53</v>
      </c>
      <c r="AZ58" s="13">
        <f>VLOOKUP($D58,'[3]Siniestros'!$B$5:$BB$32,50,FALSE)</f>
        <v>0</v>
      </c>
      <c r="BA58" s="13">
        <f>VLOOKUP($D58,'[3]Siniestros'!$B$5:$BB$32,51,FALSE)</f>
        <v>0</v>
      </c>
      <c r="BB58" s="13">
        <f>VLOOKUP($D58,'[3]Siniestros'!$B$5:$BB$32,52,FALSE)</f>
        <v>0</v>
      </c>
      <c r="BC58" s="13">
        <f>VLOOKUP($D58,'[3]Siniestros'!$B$5:$BB$32,53,FALSE)</f>
        <v>0</v>
      </c>
    </row>
    <row r="59" spans="1:55" ht="15">
      <c r="A59" s="13">
        <v>2023</v>
      </c>
      <c r="B59" s="13" t="s">
        <v>78</v>
      </c>
      <c r="C59" s="13" t="s">
        <v>75</v>
      </c>
      <c r="D59" s="19" t="s">
        <v>62</v>
      </c>
      <c r="E59" s="20">
        <v>1</v>
      </c>
      <c r="F59" s="13">
        <f>VLOOKUP($D59,'[3]Siniestros'!$B$5:$BB$32,2,FALSE)</f>
        <v>0</v>
      </c>
      <c r="G59" s="13">
        <f>VLOOKUP($D59,'[3]Siniestros'!$B$5:$BB$32,3,FALSE)</f>
        <v>0</v>
      </c>
      <c r="H59" s="13">
        <f>VLOOKUP($D59,'[3]Siniestros'!$B$5:$BB$32,4,FALSE)</f>
        <v>0</v>
      </c>
      <c r="I59" s="13">
        <f>VLOOKUP($D59,'[3]Siniestros'!$B$5:$BB$32,5,FALSE)</f>
        <v>0</v>
      </c>
      <c r="J59" s="13">
        <f>VLOOKUP($D59,'[3]Siniestros'!$B$5:$BB$32,6,FALSE)</f>
        <v>0</v>
      </c>
      <c r="K59" s="13">
        <f>VLOOKUP($D59,'[3]Siniestros'!$B$5:$BB$32,7,FALSE)</f>
        <v>0</v>
      </c>
      <c r="L59" s="13">
        <f>VLOOKUP($D59,'[3]Siniestros'!$B$5:$BB$32,8,FALSE)</f>
        <v>0</v>
      </c>
      <c r="M59" s="13">
        <f>VLOOKUP($D59,'[3]Siniestros'!$B$5:$BB$32,9,FALSE)</f>
        <v>0</v>
      </c>
      <c r="N59" s="13">
        <f>VLOOKUP($D59,'[3]Siniestros'!$B$5:$BB$32,10,FALSE)</f>
        <v>0</v>
      </c>
      <c r="O59" s="13">
        <f>VLOOKUP($D59,'[3]Siniestros'!$B$5:$BB$32,11,FALSE)</f>
        <v>0</v>
      </c>
      <c r="P59" s="13">
        <f>VLOOKUP($D59,'[3]Siniestros'!$B$5:$BB$32,12,FALSE)</f>
        <v>0</v>
      </c>
      <c r="Q59" s="13">
        <f>VLOOKUP($D59,'[3]Siniestros'!$B$5:$BB$32,13,FALSE)</f>
        <v>0</v>
      </c>
      <c r="R59" s="13">
        <f>VLOOKUP($D59,'[3]Siniestros'!$B$5:$BB$32,14,FALSE)</f>
        <v>0</v>
      </c>
      <c r="S59" s="13">
        <f>VLOOKUP($D59,'[3]Siniestros'!$B$5:$BB$32,17,FALSE)</f>
        <v>0</v>
      </c>
      <c r="T59" s="13">
        <f>VLOOKUP($D59,'[3]Siniestros'!$B$5:$BB$32,18,FALSE)</f>
        <v>0</v>
      </c>
      <c r="U59" s="13">
        <f>VLOOKUP($D59,'[3]Siniestros'!$B$5:$BB$32,19,FALSE)</f>
        <v>0</v>
      </c>
      <c r="V59" s="13">
        <f>VLOOKUP($D59,'[3]Siniestros'!$B$5:$BB$32,20,FALSE)</f>
        <v>0</v>
      </c>
      <c r="W59" s="13">
        <f>VLOOKUP($D59,'[3]Siniestros'!$B$5:$BB$32,21,FALSE)</f>
        <v>0</v>
      </c>
      <c r="X59" s="13">
        <f>VLOOKUP($D59,'[3]Siniestros'!$B$5:$BB$32,22,FALSE)</f>
        <v>0</v>
      </c>
      <c r="Y59" s="13">
        <f>VLOOKUP($D59,'[3]Siniestros'!$B$5:$BB$32,23,FALSE)</f>
        <v>0</v>
      </c>
      <c r="Z59" s="13">
        <f>VLOOKUP($D59,'[3]Siniestros'!$B$5:$BB$32,24,FALSE)</f>
        <v>0</v>
      </c>
      <c r="AA59" s="13">
        <f>VLOOKUP($D59,'[3]Siniestros'!$B$5:$BB$32,25,FALSE)</f>
        <v>0</v>
      </c>
      <c r="AB59" s="13">
        <f>VLOOKUP($D59,'[3]Siniestros'!$B$5:$BB$32,26,FALSE)</f>
        <v>0</v>
      </c>
      <c r="AC59" s="13">
        <f>VLOOKUP($D59,'[3]Siniestros'!$B$5:$BB$32,27,FALSE)</f>
        <v>0</v>
      </c>
      <c r="AD59" s="13">
        <f>VLOOKUP($D59,'[3]Siniestros'!$B$5:$BB$32,28,FALSE)</f>
        <v>0</v>
      </c>
      <c r="AE59" s="13">
        <f>VLOOKUP($D59,'[3]Siniestros'!$B$5:$BB$32,29,FALSE)</f>
        <v>0</v>
      </c>
      <c r="AF59" s="13">
        <f>VLOOKUP($D59,'[3]Siniestros'!$B$5:$BB$32,30,FALSE)</f>
        <v>0</v>
      </c>
      <c r="AG59" s="13">
        <f>VLOOKUP($D59,'[3]Siniestros'!$B$5:$BB$32,31,FALSE)</f>
        <v>0</v>
      </c>
      <c r="AH59" s="13">
        <f>VLOOKUP($D59,'[3]Siniestros'!$B$5:$BB$32,32,FALSE)</f>
        <v>0</v>
      </c>
      <c r="AI59" s="13">
        <f>VLOOKUP($D59,'[3]Siniestros'!$B$5:$BB$32,33,FALSE)</f>
        <v>0</v>
      </c>
      <c r="AJ59" s="13">
        <f>VLOOKUP($D59,'[3]Siniestros'!$B$5:$BB$32,34,FALSE)</f>
        <v>0</v>
      </c>
      <c r="AK59" s="13">
        <f>VLOOKUP($D59,'[3]Siniestros'!$B$5:$BB$32,35,FALSE)</f>
        <v>0</v>
      </c>
      <c r="AL59" s="13">
        <f>VLOOKUP($D59,'[3]Siniestros'!$B$5:$BB$32,36,FALSE)</f>
        <v>0</v>
      </c>
      <c r="AM59" s="13">
        <f>VLOOKUP($D59,'[3]Siniestros'!$B$5:$BB$32,37,FALSE)</f>
        <v>0</v>
      </c>
      <c r="AN59" s="13">
        <f>VLOOKUP($D59,'[3]Siniestros'!$B$5:$BB$32,38,FALSE)</f>
        <v>0</v>
      </c>
      <c r="AO59" s="13">
        <f>VLOOKUP($D59,'[3]Siniestros'!$B$5:$BB$32,39,FALSE)</f>
        <v>0</v>
      </c>
      <c r="AP59" s="13">
        <f>VLOOKUP($D59,'[3]Siniestros'!$B$5:$BB$32,40,FALSE)</f>
        <v>0</v>
      </c>
      <c r="AQ59" s="13">
        <f>VLOOKUP($D59,'[3]Siniestros'!$B$5:$BB$32,41,FALSE)</f>
        <v>0</v>
      </c>
      <c r="AR59" s="13">
        <f>VLOOKUP($D59,'[3]Siniestros'!$B$5:$BB$32,42,FALSE)</f>
        <v>0</v>
      </c>
      <c r="AS59" s="13">
        <f>VLOOKUP($D59,'[3]Siniestros'!$B$5:$BB$32,43,FALSE)</f>
        <v>0</v>
      </c>
      <c r="AT59" s="13">
        <f>VLOOKUP($D59,'[3]Siniestros'!$B$5:$BB$32,44,FALSE)</f>
        <v>0</v>
      </c>
      <c r="AU59" s="13">
        <f>VLOOKUP($D59,'[3]Siniestros'!$B$5:$BB$32,45,FALSE)</f>
        <v>0</v>
      </c>
      <c r="AV59" s="13">
        <f>VLOOKUP($D59,'[3]Siniestros'!$B$5:$BB$32,46,FALSE)</f>
        <v>0</v>
      </c>
      <c r="AW59" s="13">
        <f>VLOOKUP($D59,'[3]Siniestros'!$B$5:$BB$32,47,FALSE)</f>
        <v>0</v>
      </c>
      <c r="AX59" s="13">
        <f>VLOOKUP($D59,'[3]Siniestros'!$B$5:$BB$32,48,FALSE)</f>
        <v>0</v>
      </c>
      <c r="AY59" s="13">
        <f>VLOOKUP($D59,'[3]Siniestros'!$B$5:$BB$32,49,FALSE)</f>
        <v>0</v>
      </c>
      <c r="AZ59" s="13">
        <f>VLOOKUP($D59,'[3]Siniestros'!$B$5:$BB$32,50,FALSE)</f>
        <v>0</v>
      </c>
      <c r="BA59" s="13">
        <f>VLOOKUP($D59,'[3]Siniestros'!$B$5:$BB$32,51,FALSE)</f>
        <v>0</v>
      </c>
      <c r="BB59" s="13">
        <f>VLOOKUP($D59,'[3]Siniestros'!$B$5:$BB$32,52,FALSE)</f>
        <v>0</v>
      </c>
      <c r="BC59" s="13">
        <f>VLOOKUP($D59,'[3]Siniestros'!$B$5:$BB$32,53,FALSE)</f>
        <v>0</v>
      </c>
    </row>
    <row r="60" spans="1:55" ht="15" hidden="1">
      <c r="A60" s="13">
        <v>2023</v>
      </c>
      <c r="B60" s="13" t="s">
        <v>78</v>
      </c>
      <c r="C60" s="13" t="s">
        <v>75</v>
      </c>
      <c r="D60" s="19" t="s">
        <v>63</v>
      </c>
      <c r="E60" s="20">
        <v>1</v>
      </c>
      <c r="F60" s="13" t="e">
        <f>VLOOKUP($D60,'[3]Siniestros'!$B$5:$BB$32,2,FALSE)</f>
        <v>#N/A</v>
      </c>
      <c r="G60" s="13" t="e">
        <f>VLOOKUP($D60,'[3]Siniestros'!$B$5:$BB$32,3,FALSE)</f>
        <v>#N/A</v>
      </c>
      <c r="H60" s="13" t="e">
        <f>VLOOKUP($D60,'[3]Siniestros'!$B$5:$BB$32,4,FALSE)</f>
        <v>#N/A</v>
      </c>
      <c r="I60" s="13" t="e">
        <f>VLOOKUP($D60,'[3]Siniestros'!$B$5:$BB$32,5,FALSE)</f>
        <v>#N/A</v>
      </c>
      <c r="J60" s="13" t="e">
        <f>VLOOKUP($D60,'[3]Siniestros'!$B$5:$BB$32,6,FALSE)</f>
        <v>#N/A</v>
      </c>
      <c r="K60" s="13" t="e">
        <f>VLOOKUP($D60,'[3]Siniestros'!$B$5:$BB$32,7,FALSE)</f>
        <v>#N/A</v>
      </c>
      <c r="L60" s="13" t="e">
        <f>VLOOKUP($D60,'[3]Siniestros'!$B$5:$BB$32,8,FALSE)</f>
        <v>#N/A</v>
      </c>
      <c r="M60" s="13" t="e">
        <f>VLOOKUP($D60,'[3]Siniestros'!$B$5:$BB$32,9,FALSE)</f>
        <v>#N/A</v>
      </c>
      <c r="N60" s="13" t="e">
        <f>VLOOKUP($D60,'[3]Siniestros'!$B$5:$BB$32,10,FALSE)</f>
        <v>#N/A</v>
      </c>
      <c r="O60" s="13" t="e">
        <f>VLOOKUP($D60,'[3]Siniestros'!$B$5:$BB$32,11,FALSE)</f>
        <v>#N/A</v>
      </c>
      <c r="P60" s="13" t="e">
        <f>VLOOKUP($D60,'[3]Siniestros'!$B$5:$BB$32,12,FALSE)</f>
        <v>#N/A</v>
      </c>
      <c r="Q60" s="13" t="e">
        <f>VLOOKUP($D60,'[3]Siniestros'!$B$5:$BB$32,13,FALSE)</f>
        <v>#N/A</v>
      </c>
      <c r="R60" s="13" t="e">
        <f>VLOOKUP($D60,'[3]Siniestros'!$B$5:$BB$32,14,FALSE)</f>
        <v>#N/A</v>
      </c>
      <c r="S60" s="13" t="e">
        <f>VLOOKUP($D60,'[3]Siniestros'!$B$5:$BB$32,17,FALSE)</f>
        <v>#N/A</v>
      </c>
      <c r="T60" s="13" t="e">
        <f>VLOOKUP($D60,'[3]Siniestros'!$B$5:$BB$32,18,FALSE)</f>
        <v>#N/A</v>
      </c>
      <c r="U60" s="13" t="e">
        <f>VLOOKUP($D60,'[3]Siniestros'!$B$5:$BB$32,19,FALSE)</f>
        <v>#N/A</v>
      </c>
      <c r="V60" s="13" t="e">
        <f>VLOOKUP($D60,'[3]Siniestros'!$B$5:$BB$32,20,FALSE)</f>
        <v>#N/A</v>
      </c>
      <c r="W60" s="13" t="e">
        <f>VLOOKUP($D60,'[3]Siniestros'!$B$5:$BB$32,21,FALSE)</f>
        <v>#N/A</v>
      </c>
      <c r="X60" s="13" t="e">
        <f>VLOOKUP($D60,'[3]Siniestros'!$B$5:$BB$32,22,FALSE)</f>
        <v>#N/A</v>
      </c>
      <c r="Y60" s="13" t="e">
        <f>VLOOKUP($D60,'[3]Siniestros'!$B$5:$BB$32,23,FALSE)</f>
        <v>#N/A</v>
      </c>
      <c r="Z60" s="13" t="e">
        <f>VLOOKUP($D60,'[3]Siniestros'!$B$5:$BB$32,24,FALSE)</f>
        <v>#N/A</v>
      </c>
      <c r="AA60" s="13" t="e">
        <f>VLOOKUP($D60,'[3]Siniestros'!$B$5:$BB$32,25,FALSE)</f>
        <v>#N/A</v>
      </c>
      <c r="AB60" s="13" t="e">
        <f>VLOOKUP($D60,'[3]Siniestros'!$B$5:$BB$32,26,FALSE)</f>
        <v>#N/A</v>
      </c>
      <c r="AC60" s="13" t="e">
        <f>VLOOKUP($D60,'[3]Siniestros'!$B$5:$BB$32,27,FALSE)</f>
        <v>#N/A</v>
      </c>
      <c r="AD60" s="13" t="e">
        <f>VLOOKUP($D60,'[3]Siniestros'!$B$5:$BB$32,28,FALSE)</f>
        <v>#N/A</v>
      </c>
      <c r="AE60" s="13" t="e">
        <f>VLOOKUP($D60,'[3]Siniestros'!$B$5:$BB$32,29,FALSE)</f>
        <v>#N/A</v>
      </c>
      <c r="AF60" s="13" t="e">
        <f>VLOOKUP($D60,'[3]Siniestros'!$B$5:$BB$32,30,FALSE)</f>
        <v>#N/A</v>
      </c>
      <c r="AG60" s="13" t="e">
        <f>VLOOKUP($D60,'[3]Siniestros'!$B$5:$BB$32,31,FALSE)</f>
        <v>#N/A</v>
      </c>
      <c r="AH60" s="13" t="e">
        <f>VLOOKUP($D60,'[3]Siniestros'!$B$5:$BB$32,32,FALSE)</f>
        <v>#N/A</v>
      </c>
      <c r="AI60" s="13" t="e">
        <f>VLOOKUP($D60,'[3]Siniestros'!$B$5:$BB$32,33,FALSE)</f>
        <v>#N/A</v>
      </c>
      <c r="AJ60" s="13" t="e">
        <f>VLOOKUP($D60,'[3]Siniestros'!$B$5:$BB$32,34,FALSE)</f>
        <v>#N/A</v>
      </c>
      <c r="AK60" s="13" t="e">
        <f>VLOOKUP($D60,'[3]Siniestros'!$B$5:$BB$32,35,FALSE)</f>
        <v>#N/A</v>
      </c>
      <c r="AL60" s="13" t="e">
        <f>VLOOKUP($D60,'[3]Siniestros'!$B$5:$BB$32,36,FALSE)</f>
        <v>#N/A</v>
      </c>
      <c r="AM60" s="13" t="e">
        <f>VLOOKUP($D60,'[3]Siniestros'!$B$5:$BB$32,37,FALSE)</f>
        <v>#N/A</v>
      </c>
      <c r="AN60" s="13" t="e">
        <f>VLOOKUP($D60,'[3]Siniestros'!$B$5:$BB$32,38,FALSE)</f>
        <v>#N/A</v>
      </c>
      <c r="AO60" s="13" t="e">
        <f>VLOOKUP($D60,'[3]Siniestros'!$B$5:$BB$32,39,FALSE)</f>
        <v>#N/A</v>
      </c>
      <c r="AP60" s="13" t="e">
        <f>VLOOKUP($D60,'[3]Siniestros'!$B$5:$BB$32,40,FALSE)</f>
        <v>#N/A</v>
      </c>
      <c r="AQ60" s="13" t="e">
        <f>VLOOKUP($D60,'[3]Siniestros'!$B$5:$BB$32,41,FALSE)</f>
        <v>#N/A</v>
      </c>
      <c r="AR60" s="13" t="e">
        <f>VLOOKUP($D60,'[3]Siniestros'!$B$5:$BB$32,42,FALSE)</f>
        <v>#N/A</v>
      </c>
      <c r="AS60" s="13" t="e">
        <f>VLOOKUP($D60,'[3]Siniestros'!$B$5:$BB$32,43,FALSE)</f>
        <v>#N/A</v>
      </c>
      <c r="AT60" s="13" t="e">
        <f>VLOOKUP($D60,'[3]Siniestros'!$B$5:$BB$32,44,FALSE)</f>
        <v>#N/A</v>
      </c>
      <c r="AU60" s="13" t="e">
        <f>VLOOKUP($D60,'[3]Siniestros'!$B$5:$BB$32,45,FALSE)</f>
        <v>#N/A</v>
      </c>
      <c r="AV60" s="13" t="e">
        <f>VLOOKUP($D60,'[3]Siniestros'!$B$5:$BB$32,46,FALSE)</f>
        <v>#N/A</v>
      </c>
      <c r="AW60" s="13" t="e">
        <f>VLOOKUP($D60,'[3]Siniestros'!$B$5:$BB$32,47,FALSE)</f>
        <v>#N/A</v>
      </c>
      <c r="AX60" s="13" t="e">
        <f>VLOOKUP($D60,'[3]Siniestros'!$B$5:$BB$32,48,FALSE)</f>
        <v>#N/A</v>
      </c>
      <c r="AY60" s="13" t="e">
        <f>VLOOKUP($D60,'[3]Siniestros'!$B$5:$BB$32,49,FALSE)</f>
        <v>#N/A</v>
      </c>
      <c r="AZ60" s="13" t="e">
        <f>VLOOKUP($D60,'[3]Siniestros'!$B$5:$BB$32,50,FALSE)</f>
        <v>#N/A</v>
      </c>
      <c r="BA60" s="13" t="e">
        <f>VLOOKUP($D60,'[3]Siniestros'!$B$5:$BB$32,51,FALSE)</f>
        <v>#N/A</v>
      </c>
      <c r="BB60" s="13" t="e">
        <f>VLOOKUP($D60,'[3]Siniestros'!$B$5:$BB$32,52,FALSE)</f>
        <v>#N/A</v>
      </c>
      <c r="BC60" s="13" t="e">
        <f>VLOOKUP($D60,'[3]Siniestros'!$B$5:$BB$32,53,FALSE)</f>
        <v>#N/A</v>
      </c>
    </row>
    <row r="61" spans="1:55" ht="15">
      <c r="A61" s="13">
        <v>2023</v>
      </c>
      <c r="B61" s="13" t="s">
        <v>78</v>
      </c>
      <c r="C61" s="13" t="s">
        <v>75</v>
      </c>
      <c r="D61" s="19" t="s">
        <v>64</v>
      </c>
      <c r="E61" s="20">
        <v>1</v>
      </c>
      <c r="F61" s="13">
        <f>VLOOKUP($D61,'[3]Siniestros'!$B$5:$BB$32,2,FALSE)</f>
        <v>0</v>
      </c>
      <c r="G61" s="13">
        <f>VLOOKUP($D61,'[3]Siniestros'!$B$5:$BB$32,3,FALSE)</f>
        <v>0</v>
      </c>
      <c r="H61" s="13">
        <f>VLOOKUP($D61,'[3]Siniestros'!$B$5:$BB$32,4,FALSE)</f>
        <v>0</v>
      </c>
      <c r="I61" s="13">
        <f>VLOOKUP($D61,'[3]Siniestros'!$B$5:$BB$32,5,FALSE)</f>
        <v>0</v>
      </c>
      <c r="J61" s="13">
        <f>VLOOKUP($D61,'[3]Siniestros'!$B$5:$BB$32,6,FALSE)</f>
        <v>0</v>
      </c>
      <c r="K61" s="13">
        <f>VLOOKUP($D61,'[3]Siniestros'!$B$5:$BB$32,7,FALSE)</f>
        <v>0</v>
      </c>
      <c r="L61" s="13">
        <f>VLOOKUP($D61,'[3]Siniestros'!$B$5:$BB$32,8,FALSE)</f>
        <v>0</v>
      </c>
      <c r="M61" s="13">
        <f>VLOOKUP($D61,'[3]Siniestros'!$B$5:$BB$32,9,FALSE)</f>
        <v>0</v>
      </c>
      <c r="N61" s="13">
        <f>VLOOKUP($D61,'[3]Siniestros'!$B$5:$BB$32,10,FALSE)</f>
        <v>0</v>
      </c>
      <c r="O61" s="13">
        <f>VLOOKUP($D61,'[3]Siniestros'!$B$5:$BB$32,11,FALSE)</f>
        <v>0</v>
      </c>
      <c r="P61" s="13">
        <f>VLOOKUP($D61,'[3]Siniestros'!$B$5:$BB$32,12,FALSE)</f>
        <v>0</v>
      </c>
      <c r="Q61" s="13">
        <f>VLOOKUP($D61,'[3]Siniestros'!$B$5:$BB$32,13,FALSE)</f>
        <v>0</v>
      </c>
      <c r="R61" s="13">
        <f>VLOOKUP($D61,'[3]Siniestros'!$B$5:$BB$32,14,FALSE)</f>
        <v>0</v>
      </c>
      <c r="S61" s="13">
        <f>VLOOKUP($D61,'[3]Siniestros'!$B$5:$BB$32,17,FALSE)</f>
        <v>0</v>
      </c>
      <c r="T61" s="13">
        <f>VLOOKUP($D61,'[3]Siniestros'!$B$5:$BB$32,18,FALSE)</f>
        <v>0</v>
      </c>
      <c r="U61" s="13">
        <f>VLOOKUP($D61,'[3]Siniestros'!$B$5:$BB$32,19,FALSE)</f>
        <v>0</v>
      </c>
      <c r="V61" s="13">
        <f>VLOOKUP($D61,'[3]Siniestros'!$B$5:$BB$32,20,FALSE)</f>
        <v>0</v>
      </c>
      <c r="W61" s="13">
        <f>VLOOKUP($D61,'[3]Siniestros'!$B$5:$BB$32,21,FALSE)</f>
        <v>0</v>
      </c>
      <c r="X61" s="13">
        <f>VLOOKUP($D61,'[3]Siniestros'!$B$5:$BB$32,22,FALSE)</f>
        <v>0</v>
      </c>
      <c r="Y61" s="13">
        <f>VLOOKUP($D61,'[3]Siniestros'!$B$5:$BB$32,23,FALSE)</f>
        <v>0</v>
      </c>
      <c r="Z61" s="13">
        <f>VLOOKUP($D61,'[3]Siniestros'!$B$5:$BB$32,24,FALSE)</f>
        <v>0</v>
      </c>
      <c r="AA61" s="13">
        <f>VLOOKUP($D61,'[3]Siniestros'!$B$5:$BB$32,25,FALSE)</f>
        <v>0</v>
      </c>
      <c r="AB61" s="13">
        <f>VLOOKUP($D61,'[3]Siniestros'!$B$5:$BB$32,26,FALSE)</f>
        <v>0</v>
      </c>
      <c r="AC61" s="13">
        <f>VLOOKUP($D61,'[3]Siniestros'!$B$5:$BB$32,27,FALSE)</f>
        <v>0</v>
      </c>
      <c r="AD61" s="13">
        <f>VLOOKUP($D61,'[3]Siniestros'!$B$5:$BB$32,28,FALSE)</f>
        <v>0</v>
      </c>
      <c r="AE61" s="13">
        <f>VLOOKUP($D61,'[3]Siniestros'!$B$5:$BB$32,29,FALSE)</f>
        <v>0</v>
      </c>
      <c r="AF61" s="13">
        <f>VLOOKUP($D61,'[3]Siniestros'!$B$5:$BB$32,30,FALSE)</f>
        <v>0</v>
      </c>
      <c r="AG61" s="13">
        <f>VLOOKUP($D61,'[3]Siniestros'!$B$5:$BB$32,31,FALSE)</f>
        <v>0</v>
      </c>
      <c r="AH61" s="13">
        <f>VLOOKUP($D61,'[3]Siniestros'!$B$5:$BB$32,32,FALSE)</f>
        <v>0</v>
      </c>
      <c r="AI61" s="13">
        <f>VLOOKUP($D61,'[3]Siniestros'!$B$5:$BB$32,33,FALSE)</f>
        <v>0</v>
      </c>
      <c r="AJ61" s="13">
        <f>VLOOKUP($D61,'[3]Siniestros'!$B$5:$BB$32,34,FALSE)</f>
        <v>0</v>
      </c>
      <c r="AK61" s="13">
        <f>VLOOKUP($D61,'[3]Siniestros'!$B$5:$BB$32,35,FALSE)</f>
        <v>0</v>
      </c>
      <c r="AL61" s="13">
        <f>VLOOKUP($D61,'[3]Siniestros'!$B$5:$BB$32,36,FALSE)</f>
        <v>0</v>
      </c>
      <c r="AM61" s="13">
        <f>VLOOKUP($D61,'[3]Siniestros'!$B$5:$BB$32,37,FALSE)</f>
        <v>0</v>
      </c>
      <c r="AN61" s="13">
        <f>VLOOKUP($D61,'[3]Siniestros'!$B$5:$BB$32,38,FALSE)</f>
        <v>0</v>
      </c>
      <c r="AO61" s="13">
        <f>VLOOKUP($D61,'[3]Siniestros'!$B$5:$BB$32,39,FALSE)</f>
        <v>0</v>
      </c>
      <c r="AP61" s="13">
        <f>VLOOKUP($D61,'[3]Siniestros'!$B$5:$BB$32,40,FALSE)</f>
        <v>0</v>
      </c>
      <c r="AQ61" s="13">
        <f>VLOOKUP($D61,'[3]Siniestros'!$B$5:$BB$32,41,FALSE)</f>
        <v>0</v>
      </c>
      <c r="AR61" s="13">
        <f>VLOOKUP($D61,'[3]Siniestros'!$B$5:$BB$32,42,FALSE)</f>
        <v>0</v>
      </c>
      <c r="AS61" s="13">
        <f>VLOOKUP($D61,'[3]Siniestros'!$B$5:$BB$32,43,FALSE)</f>
        <v>0</v>
      </c>
      <c r="AT61" s="13">
        <f>VLOOKUP($D61,'[3]Siniestros'!$B$5:$BB$32,44,FALSE)</f>
        <v>0</v>
      </c>
      <c r="AU61" s="13">
        <f>VLOOKUP($D61,'[3]Siniestros'!$B$5:$BB$32,45,FALSE)</f>
        <v>0</v>
      </c>
      <c r="AV61" s="13">
        <f>VLOOKUP($D61,'[3]Siniestros'!$B$5:$BB$32,46,FALSE)</f>
        <v>0</v>
      </c>
      <c r="AW61" s="13">
        <f>VLOOKUP($D61,'[3]Siniestros'!$B$5:$BB$32,47,FALSE)</f>
        <v>0</v>
      </c>
      <c r="AX61" s="13">
        <f>VLOOKUP($D61,'[3]Siniestros'!$B$5:$BB$32,48,FALSE)</f>
        <v>0</v>
      </c>
      <c r="AY61" s="13">
        <f>VLOOKUP($D61,'[3]Siniestros'!$B$5:$BB$32,49,FALSE)</f>
        <v>0</v>
      </c>
      <c r="AZ61" s="13">
        <f>VLOOKUP($D61,'[3]Siniestros'!$B$5:$BB$32,50,FALSE)</f>
        <v>0</v>
      </c>
      <c r="BA61" s="13">
        <f>VLOOKUP($D61,'[3]Siniestros'!$B$5:$BB$32,51,FALSE)</f>
        <v>0</v>
      </c>
      <c r="BB61" s="13">
        <f>VLOOKUP($D61,'[3]Siniestros'!$B$5:$BB$32,52,FALSE)</f>
        <v>0</v>
      </c>
      <c r="BC61" s="13">
        <f>VLOOKUP($D61,'[3]Siniestros'!$B$5:$BB$32,53,FALSE)</f>
        <v>0</v>
      </c>
    </row>
    <row r="62" spans="1:55" ht="15">
      <c r="A62" s="13">
        <v>2023</v>
      </c>
      <c r="B62" s="13" t="s">
        <v>78</v>
      </c>
      <c r="C62" s="13" t="s">
        <v>75</v>
      </c>
      <c r="D62" s="19" t="s">
        <v>65</v>
      </c>
      <c r="E62" s="20">
        <v>1</v>
      </c>
      <c r="F62" s="13">
        <f>VLOOKUP($D62,'[3]Siniestros'!$B$5:$BB$32,2,FALSE)</f>
        <v>19690.4</v>
      </c>
      <c r="G62" s="13">
        <f>VLOOKUP($D62,'[3]Siniestros'!$B$5:$BB$32,3,FALSE)</f>
        <v>19690.4</v>
      </c>
      <c r="H62" s="13">
        <f>VLOOKUP($D62,'[3]Siniestros'!$B$5:$BB$32,4,FALSE)</f>
        <v>0</v>
      </c>
      <c r="I62" s="13">
        <f>VLOOKUP($D62,'[3]Siniestros'!$B$5:$BB$32,5,FALSE)</f>
        <v>0</v>
      </c>
      <c r="J62" s="13">
        <f>VLOOKUP($D62,'[3]Siniestros'!$B$5:$BB$32,6,FALSE)</f>
        <v>0</v>
      </c>
      <c r="K62" s="13">
        <f>VLOOKUP($D62,'[3]Siniestros'!$B$5:$BB$32,7,FALSE)</f>
        <v>0</v>
      </c>
      <c r="L62" s="13">
        <f>VLOOKUP($D62,'[3]Siniestros'!$B$5:$BB$32,8,FALSE)</f>
        <v>0</v>
      </c>
      <c r="M62" s="13">
        <f>VLOOKUP($D62,'[3]Siniestros'!$B$5:$BB$32,9,FALSE)</f>
        <v>0</v>
      </c>
      <c r="N62" s="13">
        <f>VLOOKUP($D62,'[3]Siniestros'!$B$5:$BB$32,10,FALSE)</f>
        <v>0</v>
      </c>
      <c r="O62" s="13">
        <f>VLOOKUP($D62,'[3]Siniestros'!$B$5:$BB$32,11,FALSE)</f>
        <v>19690.4</v>
      </c>
      <c r="P62" s="13">
        <f>VLOOKUP($D62,'[3]Siniestros'!$B$5:$BB$32,12,FALSE)</f>
        <v>0</v>
      </c>
      <c r="Q62" s="13">
        <f>VLOOKUP($D62,'[3]Siniestros'!$B$5:$BB$32,13,FALSE)</f>
        <v>19690.4</v>
      </c>
      <c r="R62" s="13">
        <f>VLOOKUP($D62,'[3]Siniestros'!$B$5:$BB$32,14,FALSE)</f>
        <v>0</v>
      </c>
      <c r="S62" s="13">
        <f>VLOOKUP($D62,'[3]Siniestros'!$B$5:$BB$32,17,FALSE)</f>
        <v>0</v>
      </c>
      <c r="T62" s="13">
        <f>VLOOKUP($D62,'[3]Siniestros'!$B$5:$BB$32,18,FALSE)</f>
        <v>0</v>
      </c>
      <c r="U62" s="13">
        <f>VLOOKUP($D62,'[3]Siniestros'!$B$5:$BB$32,19,FALSE)</f>
        <v>0</v>
      </c>
      <c r="V62" s="13">
        <f>VLOOKUP($D62,'[3]Siniestros'!$B$5:$BB$32,20,FALSE)</f>
        <v>0</v>
      </c>
      <c r="W62" s="13">
        <f>VLOOKUP($D62,'[3]Siniestros'!$B$5:$BB$32,21,FALSE)</f>
        <v>0</v>
      </c>
      <c r="X62" s="13">
        <f>VLOOKUP($D62,'[3]Siniestros'!$B$5:$BB$32,22,FALSE)</f>
        <v>0</v>
      </c>
      <c r="Y62" s="13">
        <f>VLOOKUP($D62,'[3]Siniestros'!$B$5:$BB$32,23,FALSE)</f>
        <v>0</v>
      </c>
      <c r="Z62" s="13">
        <f>VLOOKUP($D62,'[3]Siniestros'!$B$5:$BB$32,24,FALSE)</f>
        <v>0</v>
      </c>
      <c r="AA62" s="13">
        <f>VLOOKUP($D62,'[3]Siniestros'!$B$5:$BB$32,25,FALSE)</f>
        <v>0</v>
      </c>
      <c r="AB62" s="13">
        <f>VLOOKUP($D62,'[3]Siniestros'!$B$5:$BB$32,26,FALSE)</f>
        <v>0</v>
      </c>
      <c r="AC62" s="13">
        <f>VLOOKUP($D62,'[3]Siniestros'!$B$5:$BB$32,27,FALSE)</f>
        <v>0</v>
      </c>
      <c r="AD62" s="13">
        <f>VLOOKUP($D62,'[3]Siniestros'!$B$5:$BB$32,28,FALSE)</f>
        <v>0</v>
      </c>
      <c r="AE62" s="13">
        <f>VLOOKUP($D62,'[3]Siniestros'!$B$5:$BB$32,29,FALSE)</f>
        <v>0</v>
      </c>
      <c r="AF62" s="13">
        <f>VLOOKUP($D62,'[3]Siniestros'!$B$5:$BB$32,30,FALSE)</f>
        <v>0</v>
      </c>
      <c r="AG62" s="13">
        <f>VLOOKUP($D62,'[3]Siniestros'!$B$5:$BB$32,31,FALSE)</f>
        <v>0</v>
      </c>
      <c r="AH62" s="13">
        <f>VLOOKUP($D62,'[3]Siniestros'!$B$5:$BB$32,32,FALSE)</f>
        <v>0</v>
      </c>
      <c r="AI62" s="13">
        <f>VLOOKUP($D62,'[3]Siniestros'!$B$5:$BB$32,33,FALSE)</f>
        <v>0</v>
      </c>
      <c r="AJ62" s="13">
        <f>VLOOKUP($D62,'[3]Siniestros'!$B$5:$BB$32,34,FALSE)</f>
        <v>0</v>
      </c>
      <c r="AK62" s="13">
        <f>VLOOKUP($D62,'[3]Siniestros'!$B$5:$BB$32,35,FALSE)</f>
        <v>0</v>
      </c>
      <c r="AL62" s="13">
        <f>VLOOKUP($D62,'[3]Siniestros'!$B$5:$BB$32,36,FALSE)</f>
        <v>0</v>
      </c>
      <c r="AM62" s="13">
        <f>VLOOKUP($D62,'[3]Siniestros'!$B$5:$BB$32,37,FALSE)</f>
        <v>0</v>
      </c>
      <c r="AN62" s="13">
        <f>VLOOKUP($D62,'[3]Siniestros'!$B$5:$BB$32,38,FALSE)</f>
        <v>0</v>
      </c>
      <c r="AO62" s="13">
        <f>VLOOKUP($D62,'[3]Siniestros'!$B$5:$BB$32,39,FALSE)</f>
        <v>0</v>
      </c>
      <c r="AP62" s="13">
        <f>VLOOKUP($D62,'[3]Siniestros'!$B$5:$BB$32,40,FALSE)</f>
        <v>0</v>
      </c>
      <c r="AQ62" s="13">
        <f>VLOOKUP($D62,'[3]Siniestros'!$B$5:$BB$32,41,FALSE)</f>
        <v>0</v>
      </c>
      <c r="AR62" s="13">
        <f>VLOOKUP($D62,'[3]Siniestros'!$B$5:$BB$32,42,FALSE)</f>
        <v>0</v>
      </c>
      <c r="AS62" s="13">
        <f>VLOOKUP($D62,'[3]Siniestros'!$B$5:$BB$32,43,FALSE)</f>
        <v>0</v>
      </c>
      <c r="AT62" s="13">
        <f>VLOOKUP($D62,'[3]Siniestros'!$B$5:$BB$32,44,FALSE)</f>
        <v>0</v>
      </c>
      <c r="AU62" s="13">
        <f>VLOOKUP($D62,'[3]Siniestros'!$B$5:$BB$32,45,FALSE)</f>
        <v>0</v>
      </c>
      <c r="AV62" s="13">
        <f>VLOOKUP($D62,'[3]Siniestros'!$B$5:$BB$32,46,FALSE)</f>
        <v>0</v>
      </c>
      <c r="AW62" s="13">
        <f>VLOOKUP($D62,'[3]Siniestros'!$B$5:$BB$32,47,FALSE)</f>
        <v>0</v>
      </c>
      <c r="AX62" s="13">
        <f>VLOOKUP($D62,'[3]Siniestros'!$B$5:$BB$32,48,FALSE)</f>
        <v>0</v>
      </c>
      <c r="AY62" s="13">
        <f>VLOOKUP($D62,'[3]Siniestros'!$B$5:$BB$32,49,FALSE)</f>
        <v>0</v>
      </c>
      <c r="AZ62" s="13">
        <f>VLOOKUP($D62,'[3]Siniestros'!$B$5:$BB$32,50,FALSE)</f>
        <v>0</v>
      </c>
      <c r="BA62" s="13">
        <f>VLOOKUP($D62,'[3]Siniestros'!$B$5:$BB$32,51,FALSE)</f>
        <v>0</v>
      </c>
      <c r="BB62" s="13">
        <f>VLOOKUP($D62,'[3]Siniestros'!$B$5:$BB$32,52,FALSE)</f>
        <v>0</v>
      </c>
      <c r="BC62" s="13">
        <f>VLOOKUP($D62,'[3]Siniestros'!$B$5:$BB$32,53,FALSE)</f>
        <v>0</v>
      </c>
    </row>
    <row r="63" spans="1:55" ht="15">
      <c r="A63" s="13">
        <v>2023</v>
      </c>
      <c r="B63" s="13" t="s">
        <v>78</v>
      </c>
      <c r="C63" s="13" t="s">
        <v>75</v>
      </c>
      <c r="D63" s="19" t="s">
        <v>66</v>
      </c>
      <c r="E63" s="20">
        <v>1</v>
      </c>
      <c r="F63" s="13">
        <f>VLOOKUP($D63,'[3]Siniestros'!$B$5:$BB$32,2,FALSE)</f>
        <v>0</v>
      </c>
      <c r="G63" s="13">
        <f>VLOOKUP($D63,'[3]Siniestros'!$B$5:$BB$32,3,FALSE)</f>
        <v>0</v>
      </c>
      <c r="H63" s="13">
        <f>VLOOKUP($D63,'[3]Siniestros'!$B$5:$BB$32,4,FALSE)</f>
        <v>0</v>
      </c>
      <c r="I63" s="13">
        <f>VLOOKUP($D63,'[3]Siniestros'!$B$5:$BB$32,5,FALSE)</f>
        <v>0</v>
      </c>
      <c r="J63" s="13">
        <f>VLOOKUP($D63,'[3]Siniestros'!$B$5:$BB$32,6,FALSE)</f>
        <v>0</v>
      </c>
      <c r="K63" s="13">
        <f>VLOOKUP($D63,'[3]Siniestros'!$B$5:$BB$32,7,FALSE)</f>
        <v>0</v>
      </c>
      <c r="L63" s="13">
        <f>VLOOKUP($D63,'[3]Siniestros'!$B$5:$BB$32,8,FALSE)</f>
        <v>0</v>
      </c>
      <c r="M63" s="13">
        <f>VLOOKUP($D63,'[3]Siniestros'!$B$5:$BB$32,9,FALSE)</f>
        <v>0</v>
      </c>
      <c r="N63" s="13">
        <f>VLOOKUP($D63,'[3]Siniestros'!$B$5:$BB$32,10,FALSE)</f>
        <v>0</v>
      </c>
      <c r="O63" s="13">
        <f>VLOOKUP($D63,'[3]Siniestros'!$B$5:$BB$32,11,FALSE)</f>
        <v>0</v>
      </c>
      <c r="P63" s="13">
        <f>VLOOKUP($D63,'[3]Siniestros'!$B$5:$BB$32,12,FALSE)</f>
        <v>0</v>
      </c>
      <c r="Q63" s="13">
        <f>VLOOKUP($D63,'[3]Siniestros'!$B$5:$BB$32,13,FALSE)</f>
        <v>0</v>
      </c>
      <c r="R63" s="13">
        <f>VLOOKUP($D63,'[3]Siniestros'!$B$5:$BB$32,14,FALSE)</f>
        <v>0</v>
      </c>
      <c r="S63" s="13">
        <f>VLOOKUP($D63,'[3]Siniestros'!$B$5:$BB$32,17,FALSE)</f>
        <v>0</v>
      </c>
      <c r="T63" s="13">
        <f>VLOOKUP($D63,'[3]Siniestros'!$B$5:$BB$32,18,FALSE)</f>
        <v>0</v>
      </c>
      <c r="U63" s="13">
        <f>VLOOKUP($D63,'[3]Siniestros'!$B$5:$BB$32,19,FALSE)</f>
        <v>0</v>
      </c>
      <c r="V63" s="13">
        <f>VLOOKUP($D63,'[3]Siniestros'!$B$5:$BB$32,20,FALSE)</f>
        <v>0</v>
      </c>
      <c r="W63" s="13">
        <f>VLOOKUP($D63,'[3]Siniestros'!$B$5:$BB$32,21,FALSE)</f>
        <v>0</v>
      </c>
      <c r="X63" s="13">
        <f>VLOOKUP($D63,'[3]Siniestros'!$B$5:$BB$32,22,FALSE)</f>
        <v>0</v>
      </c>
      <c r="Y63" s="13">
        <f>VLOOKUP($D63,'[3]Siniestros'!$B$5:$BB$32,23,FALSE)</f>
        <v>0</v>
      </c>
      <c r="Z63" s="13">
        <f>VLOOKUP($D63,'[3]Siniestros'!$B$5:$BB$32,24,FALSE)</f>
        <v>0</v>
      </c>
      <c r="AA63" s="13">
        <f>VLOOKUP($D63,'[3]Siniestros'!$B$5:$BB$32,25,FALSE)</f>
        <v>0</v>
      </c>
      <c r="AB63" s="13">
        <f>VLOOKUP($D63,'[3]Siniestros'!$B$5:$BB$32,26,FALSE)</f>
        <v>0</v>
      </c>
      <c r="AC63" s="13">
        <f>VLOOKUP($D63,'[3]Siniestros'!$B$5:$BB$32,27,FALSE)</f>
        <v>0</v>
      </c>
      <c r="AD63" s="13">
        <f>VLOOKUP($D63,'[3]Siniestros'!$B$5:$BB$32,28,FALSE)</f>
        <v>0</v>
      </c>
      <c r="AE63" s="13">
        <f>VLOOKUP($D63,'[3]Siniestros'!$B$5:$BB$32,29,FALSE)</f>
        <v>0</v>
      </c>
      <c r="AF63" s="13">
        <f>VLOOKUP($D63,'[3]Siniestros'!$B$5:$BB$32,30,FALSE)</f>
        <v>0</v>
      </c>
      <c r="AG63" s="13">
        <f>VLOOKUP($D63,'[3]Siniestros'!$B$5:$BB$32,31,FALSE)</f>
        <v>0</v>
      </c>
      <c r="AH63" s="13">
        <f>VLOOKUP($D63,'[3]Siniestros'!$B$5:$BB$32,32,FALSE)</f>
        <v>0</v>
      </c>
      <c r="AI63" s="13">
        <f>VLOOKUP($D63,'[3]Siniestros'!$B$5:$BB$32,33,FALSE)</f>
        <v>0</v>
      </c>
      <c r="AJ63" s="13">
        <f>VLOOKUP($D63,'[3]Siniestros'!$B$5:$BB$32,34,FALSE)</f>
        <v>0</v>
      </c>
      <c r="AK63" s="13">
        <f>VLOOKUP($D63,'[3]Siniestros'!$B$5:$BB$32,35,FALSE)</f>
        <v>0</v>
      </c>
      <c r="AL63" s="13">
        <f>VLOOKUP($D63,'[3]Siniestros'!$B$5:$BB$32,36,FALSE)</f>
        <v>0</v>
      </c>
      <c r="AM63" s="13">
        <f>VLOOKUP($D63,'[3]Siniestros'!$B$5:$BB$32,37,FALSE)</f>
        <v>0</v>
      </c>
      <c r="AN63" s="13">
        <f>VLOOKUP($D63,'[3]Siniestros'!$B$5:$BB$32,38,FALSE)</f>
        <v>0</v>
      </c>
      <c r="AO63" s="13">
        <f>VLOOKUP($D63,'[3]Siniestros'!$B$5:$BB$32,39,FALSE)</f>
        <v>0</v>
      </c>
      <c r="AP63" s="13">
        <f>VLOOKUP($D63,'[3]Siniestros'!$B$5:$BB$32,40,FALSE)</f>
        <v>0</v>
      </c>
      <c r="AQ63" s="13">
        <f>VLOOKUP($D63,'[3]Siniestros'!$B$5:$BB$32,41,FALSE)</f>
        <v>0</v>
      </c>
      <c r="AR63" s="13">
        <f>VLOOKUP($D63,'[3]Siniestros'!$B$5:$BB$32,42,FALSE)</f>
        <v>0</v>
      </c>
      <c r="AS63" s="13">
        <f>VLOOKUP($D63,'[3]Siniestros'!$B$5:$BB$32,43,FALSE)</f>
        <v>0</v>
      </c>
      <c r="AT63" s="13">
        <f>VLOOKUP($D63,'[3]Siniestros'!$B$5:$BB$32,44,FALSE)</f>
        <v>0</v>
      </c>
      <c r="AU63" s="13">
        <f>VLOOKUP($D63,'[3]Siniestros'!$B$5:$BB$32,45,FALSE)</f>
        <v>0</v>
      </c>
      <c r="AV63" s="13">
        <f>VLOOKUP($D63,'[3]Siniestros'!$B$5:$BB$32,46,FALSE)</f>
        <v>0</v>
      </c>
      <c r="AW63" s="13">
        <f>VLOOKUP($D63,'[3]Siniestros'!$B$5:$BB$32,47,FALSE)</f>
        <v>0</v>
      </c>
      <c r="AX63" s="13">
        <f>VLOOKUP($D63,'[3]Siniestros'!$B$5:$BB$32,48,FALSE)</f>
        <v>0</v>
      </c>
      <c r="AY63" s="13">
        <f>VLOOKUP($D63,'[3]Siniestros'!$B$5:$BB$32,49,FALSE)</f>
        <v>0</v>
      </c>
      <c r="AZ63" s="13">
        <f>VLOOKUP($D63,'[3]Siniestros'!$B$5:$BB$32,50,FALSE)</f>
        <v>0</v>
      </c>
      <c r="BA63" s="13">
        <f>VLOOKUP($D63,'[3]Siniestros'!$B$5:$BB$32,51,FALSE)</f>
        <v>0</v>
      </c>
      <c r="BB63" s="13">
        <f>VLOOKUP($D63,'[3]Siniestros'!$B$5:$BB$32,52,FALSE)</f>
        <v>0</v>
      </c>
      <c r="BC63" s="13">
        <f>VLOOKUP($D63,'[3]Siniestros'!$B$5:$BB$32,53,FALSE)</f>
        <v>0</v>
      </c>
    </row>
    <row r="64" spans="1:55" ht="15">
      <c r="A64" s="13">
        <v>2023</v>
      </c>
      <c r="B64" s="13" t="s">
        <v>78</v>
      </c>
      <c r="C64" s="13" t="s">
        <v>75</v>
      </c>
      <c r="D64" s="19" t="s">
        <v>67</v>
      </c>
      <c r="E64" s="20">
        <v>1</v>
      </c>
      <c r="F64" s="13">
        <f>VLOOKUP($D64,'[3]Siniestros'!$B$5:$BB$32,2,FALSE)</f>
        <v>0</v>
      </c>
      <c r="G64" s="13">
        <f>VLOOKUP($D64,'[3]Siniestros'!$B$5:$BB$32,3,FALSE)</f>
        <v>0</v>
      </c>
      <c r="H64" s="13">
        <f>VLOOKUP($D64,'[3]Siniestros'!$B$5:$BB$32,4,FALSE)</f>
        <v>0</v>
      </c>
      <c r="I64" s="13">
        <f>VLOOKUP($D64,'[3]Siniestros'!$B$5:$BB$32,5,FALSE)</f>
        <v>0</v>
      </c>
      <c r="J64" s="13">
        <f>VLOOKUP($D64,'[3]Siniestros'!$B$5:$BB$32,6,FALSE)</f>
        <v>0</v>
      </c>
      <c r="K64" s="13">
        <f>VLOOKUP($D64,'[3]Siniestros'!$B$5:$BB$32,7,FALSE)</f>
        <v>0</v>
      </c>
      <c r="L64" s="13">
        <f>VLOOKUP($D64,'[3]Siniestros'!$B$5:$BB$32,8,FALSE)</f>
        <v>0</v>
      </c>
      <c r="M64" s="13">
        <f>VLOOKUP($D64,'[3]Siniestros'!$B$5:$BB$32,9,FALSE)</f>
        <v>0</v>
      </c>
      <c r="N64" s="13">
        <f>VLOOKUP($D64,'[3]Siniestros'!$B$5:$BB$32,10,FALSE)</f>
        <v>0</v>
      </c>
      <c r="O64" s="13">
        <f>VLOOKUP($D64,'[3]Siniestros'!$B$5:$BB$32,11,FALSE)</f>
        <v>0</v>
      </c>
      <c r="P64" s="13">
        <f>VLOOKUP($D64,'[3]Siniestros'!$B$5:$BB$32,12,FALSE)</f>
        <v>0</v>
      </c>
      <c r="Q64" s="13">
        <f>VLOOKUP($D64,'[3]Siniestros'!$B$5:$BB$32,13,FALSE)</f>
        <v>0</v>
      </c>
      <c r="R64" s="13">
        <f>VLOOKUP($D64,'[3]Siniestros'!$B$5:$BB$32,14,FALSE)</f>
        <v>0</v>
      </c>
      <c r="S64" s="13">
        <f>VLOOKUP($D64,'[3]Siniestros'!$B$5:$BB$32,17,FALSE)</f>
        <v>0</v>
      </c>
      <c r="T64" s="13">
        <f>VLOOKUP($D64,'[3]Siniestros'!$B$5:$BB$32,18,FALSE)</f>
        <v>0</v>
      </c>
      <c r="U64" s="13">
        <f>VLOOKUP($D64,'[3]Siniestros'!$B$5:$BB$32,19,FALSE)</f>
        <v>0</v>
      </c>
      <c r="V64" s="13">
        <f>VLOOKUP($D64,'[3]Siniestros'!$B$5:$BB$32,20,FALSE)</f>
        <v>0</v>
      </c>
      <c r="W64" s="13">
        <f>VLOOKUP($D64,'[3]Siniestros'!$B$5:$BB$32,21,FALSE)</f>
        <v>0</v>
      </c>
      <c r="X64" s="13">
        <f>VLOOKUP($D64,'[3]Siniestros'!$B$5:$BB$32,22,FALSE)</f>
        <v>0</v>
      </c>
      <c r="Y64" s="13">
        <f>VLOOKUP($D64,'[3]Siniestros'!$B$5:$BB$32,23,FALSE)</f>
        <v>0</v>
      </c>
      <c r="Z64" s="13">
        <f>VLOOKUP($D64,'[3]Siniestros'!$B$5:$BB$32,24,FALSE)</f>
        <v>0</v>
      </c>
      <c r="AA64" s="13">
        <f>VLOOKUP($D64,'[3]Siniestros'!$B$5:$BB$32,25,FALSE)</f>
        <v>0</v>
      </c>
      <c r="AB64" s="13">
        <f>VLOOKUP($D64,'[3]Siniestros'!$B$5:$BB$32,26,FALSE)</f>
        <v>0</v>
      </c>
      <c r="AC64" s="13">
        <f>VLOOKUP($D64,'[3]Siniestros'!$B$5:$BB$32,27,FALSE)</f>
        <v>0</v>
      </c>
      <c r="AD64" s="13">
        <f>VLOOKUP($D64,'[3]Siniestros'!$B$5:$BB$32,28,FALSE)</f>
        <v>0</v>
      </c>
      <c r="AE64" s="13">
        <f>VLOOKUP($D64,'[3]Siniestros'!$B$5:$BB$32,29,FALSE)</f>
        <v>0</v>
      </c>
      <c r="AF64" s="13">
        <f>VLOOKUP($D64,'[3]Siniestros'!$B$5:$BB$32,30,FALSE)</f>
        <v>0</v>
      </c>
      <c r="AG64" s="13">
        <f>VLOOKUP($D64,'[3]Siniestros'!$B$5:$BB$32,31,FALSE)</f>
        <v>0</v>
      </c>
      <c r="AH64" s="13">
        <f>VLOOKUP($D64,'[3]Siniestros'!$B$5:$BB$32,32,FALSE)</f>
        <v>0</v>
      </c>
      <c r="AI64" s="13">
        <f>VLOOKUP($D64,'[3]Siniestros'!$B$5:$BB$32,33,FALSE)</f>
        <v>0</v>
      </c>
      <c r="AJ64" s="13">
        <f>VLOOKUP($D64,'[3]Siniestros'!$B$5:$BB$32,34,FALSE)</f>
        <v>0</v>
      </c>
      <c r="AK64" s="13">
        <f>VLOOKUP($D64,'[3]Siniestros'!$B$5:$BB$32,35,FALSE)</f>
        <v>0</v>
      </c>
      <c r="AL64" s="13">
        <f>VLOOKUP($D64,'[3]Siniestros'!$B$5:$BB$32,36,FALSE)</f>
        <v>0</v>
      </c>
      <c r="AM64" s="13">
        <f>VLOOKUP($D64,'[3]Siniestros'!$B$5:$BB$32,37,FALSE)</f>
        <v>0</v>
      </c>
      <c r="AN64" s="13">
        <f>VLOOKUP($D64,'[3]Siniestros'!$B$5:$BB$32,38,FALSE)</f>
        <v>0</v>
      </c>
      <c r="AO64" s="13">
        <f>VLOOKUP($D64,'[3]Siniestros'!$B$5:$BB$32,39,FALSE)</f>
        <v>0</v>
      </c>
      <c r="AP64" s="13">
        <f>VLOOKUP($D64,'[3]Siniestros'!$B$5:$BB$32,40,FALSE)</f>
        <v>0</v>
      </c>
      <c r="AQ64" s="13">
        <f>VLOOKUP($D64,'[3]Siniestros'!$B$5:$BB$32,41,FALSE)</f>
        <v>0</v>
      </c>
      <c r="AR64" s="13">
        <f>VLOOKUP($D64,'[3]Siniestros'!$B$5:$BB$32,42,FALSE)</f>
        <v>0</v>
      </c>
      <c r="AS64" s="13">
        <f>VLOOKUP($D64,'[3]Siniestros'!$B$5:$BB$32,43,FALSE)</f>
        <v>0</v>
      </c>
      <c r="AT64" s="13">
        <f>VLOOKUP($D64,'[3]Siniestros'!$B$5:$BB$32,44,FALSE)</f>
        <v>0</v>
      </c>
      <c r="AU64" s="13">
        <f>VLOOKUP($D64,'[3]Siniestros'!$B$5:$BB$32,45,FALSE)</f>
        <v>0</v>
      </c>
      <c r="AV64" s="13">
        <f>VLOOKUP($D64,'[3]Siniestros'!$B$5:$BB$32,46,FALSE)</f>
        <v>0</v>
      </c>
      <c r="AW64" s="13">
        <f>VLOOKUP($D64,'[3]Siniestros'!$B$5:$BB$32,47,FALSE)</f>
        <v>0</v>
      </c>
      <c r="AX64" s="13">
        <f>VLOOKUP($D64,'[3]Siniestros'!$B$5:$BB$32,48,FALSE)</f>
        <v>0</v>
      </c>
      <c r="AY64" s="13">
        <f>VLOOKUP($D64,'[3]Siniestros'!$B$5:$BB$32,49,FALSE)</f>
        <v>0</v>
      </c>
      <c r="AZ64" s="13">
        <f>VLOOKUP($D64,'[3]Siniestros'!$B$5:$BB$32,50,FALSE)</f>
        <v>0</v>
      </c>
      <c r="BA64" s="13">
        <f>VLOOKUP($D64,'[3]Siniestros'!$B$5:$BB$32,51,FALSE)</f>
        <v>0</v>
      </c>
      <c r="BB64" s="13">
        <f>VLOOKUP($D64,'[3]Siniestros'!$B$5:$BB$32,52,FALSE)</f>
        <v>0</v>
      </c>
      <c r="BC64" s="13">
        <f>VLOOKUP($D64,'[3]Siniestros'!$B$5:$BB$32,53,FALSE)</f>
        <v>0</v>
      </c>
    </row>
    <row r="65" spans="1:55" ht="15">
      <c r="A65" s="13">
        <v>2023</v>
      </c>
      <c r="B65" s="13" t="s">
        <v>78</v>
      </c>
      <c r="C65" s="13" t="s">
        <v>75</v>
      </c>
      <c r="D65" s="19" t="s">
        <v>68</v>
      </c>
      <c r="E65" s="20">
        <v>1</v>
      </c>
      <c r="F65" s="13">
        <f>VLOOKUP($D65,'[3]Siniestros'!$B$5:$BB$32,2,FALSE)</f>
        <v>0</v>
      </c>
      <c r="G65" s="13">
        <f>VLOOKUP($D65,'[3]Siniestros'!$B$5:$BB$32,3,FALSE)</f>
        <v>0</v>
      </c>
      <c r="H65" s="13">
        <f>VLOOKUP($D65,'[3]Siniestros'!$B$5:$BB$32,4,FALSE)</f>
        <v>0</v>
      </c>
      <c r="I65" s="13">
        <f>VLOOKUP($D65,'[3]Siniestros'!$B$5:$BB$32,5,FALSE)</f>
        <v>0</v>
      </c>
      <c r="J65" s="13">
        <f>VLOOKUP($D65,'[3]Siniestros'!$B$5:$BB$32,6,FALSE)</f>
        <v>0</v>
      </c>
      <c r="K65" s="13">
        <f>VLOOKUP($D65,'[3]Siniestros'!$B$5:$BB$32,7,FALSE)</f>
        <v>0</v>
      </c>
      <c r="L65" s="13">
        <f>VLOOKUP($D65,'[3]Siniestros'!$B$5:$BB$32,8,FALSE)</f>
        <v>0</v>
      </c>
      <c r="M65" s="13">
        <f>VLOOKUP($D65,'[3]Siniestros'!$B$5:$BB$32,9,FALSE)</f>
        <v>0</v>
      </c>
      <c r="N65" s="13">
        <f>VLOOKUP($D65,'[3]Siniestros'!$B$5:$BB$32,10,FALSE)</f>
        <v>0</v>
      </c>
      <c r="O65" s="13">
        <f>VLOOKUP($D65,'[3]Siniestros'!$B$5:$BB$32,11,FALSE)</f>
        <v>0</v>
      </c>
      <c r="P65" s="13">
        <f>VLOOKUP($D65,'[3]Siniestros'!$B$5:$BB$32,12,FALSE)</f>
        <v>0</v>
      </c>
      <c r="Q65" s="13">
        <f>VLOOKUP($D65,'[3]Siniestros'!$B$5:$BB$32,13,FALSE)</f>
        <v>0</v>
      </c>
      <c r="R65" s="13">
        <f>VLOOKUP($D65,'[3]Siniestros'!$B$5:$BB$32,14,FALSE)</f>
        <v>0</v>
      </c>
      <c r="S65" s="13">
        <f>VLOOKUP($D65,'[3]Siniestros'!$B$5:$BB$32,17,FALSE)</f>
        <v>0</v>
      </c>
      <c r="T65" s="13">
        <f>VLOOKUP($D65,'[3]Siniestros'!$B$5:$BB$32,18,FALSE)</f>
        <v>0</v>
      </c>
      <c r="U65" s="13">
        <f>VLOOKUP($D65,'[3]Siniestros'!$B$5:$BB$32,19,FALSE)</f>
        <v>0</v>
      </c>
      <c r="V65" s="13">
        <f>VLOOKUP($D65,'[3]Siniestros'!$B$5:$BB$32,20,FALSE)</f>
        <v>0</v>
      </c>
      <c r="W65" s="13">
        <f>VLOOKUP($D65,'[3]Siniestros'!$B$5:$BB$32,21,FALSE)</f>
        <v>0</v>
      </c>
      <c r="X65" s="13">
        <f>VLOOKUP($D65,'[3]Siniestros'!$B$5:$BB$32,22,FALSE)</f>
        <v>0</v>
      </c>
      <c r="Y65" s="13">
        <f>VLOOKUP($D65,'[3]Siniestros'!$B$5:$BB$32,23,FALSE)</f>
        <v>0</v>
      </c>
      <c r="Z65" s="13">
        <f>VLOOKUP($D65,'[3]Siniestros'!$B$5:$BB$32,24,FALSE)</f>
        <v>0</v>
      </c>
      <c r="AA65" s="13">
        <f>VLOOKUP($D65,'[3]Siniestros'!$B$5:$BB$32,25,FALSE)</f>
        <v>0</v>
      </c>
      <c r="AB65" s="13">
        <f>VLOOKUP($D65,'[3]Siniestros'!$B$5:$BB$32,26,FALSE)</f>
        <v>0</v>
      </c>
      <c r="AC65" s="13">
        <f>VLOOKUP($D65,'[3]Siniestros'!$B$5:$BB$32,27,FALSE)</f>
        <v>0</v>
      </c>
      <c r="AD65" s="13">
        <f>VLOOKUP($D65,'[3]Siniestros'!$B$5:$BB$32,28,FALSE)</f>
        <v>0</v>
      </c>
      <c r="AE65" s="13">
        <f>VLOOKUP($D65,'[3]Siniestros'!$B$5:$BB$32,29,FALSE)</f>
        <v>0</v>
      </c>
      <c r="AF65" s="13">
        <f>VLOOKUP($D65,'[3]Siniestros'!$B$5:$BB$32,30,FALSE)</f>
        <v>0</v>
      </c>
      <c r="AG65" s="13">
        <f>VLOOKUP($D65,'[3]Siniestros'!$B$5:$BB$32,31,FALSE)</f>
        <v>0</v>
      </c>
      <c r="AH65" s="13">
        <f>VLOOKUP($D65,'[3]Siniestros'!$B$5:$BB$32,32,FALSE)</f>
        <v>0</v>
      </c>
      <c r="AI65" s="13">
        <f>VLOOKUP($D65,'[3]Siniestros'!$B$5:$BB$32,33,FALSE)</f>
        <v>0</v>
      </c>
      <c r="AJ65" s="13">
        <f>VLOOKUP($D65,'[3]Siniestros'!$B$5:$BB$32,34,FALSE)</f>
        <v>0</v>
      </c>
      <c r="AK65" s="13">
        <f>VLOOKUP($D65,'[3]Siniestros'!$B$5:$BB$32,35,FALSE)</f>
        <v>0</v>
      </c>
      <c r="AL65" s="13">
        <f>VLOOKUP($D65,'[3]Siniestros'!$B$5:$BB$32,36,FALSE)</f>
        <v>0</v>
      </c>
      <c r="AM65" s="13">
        <f>VLOOKUP($D65,'[3]Siniestros'!$B$5:$BB$32,37,FALSE)</f>
        <v>0</v>
      </c>
      <c r="AN65" s="13">
        <f>VLOOKUP($D65,'[3]Siniestros'!$B$5:$BB$32,38,FALSE)</f>
        <v>0</v>
      </c>
      <c r="AO65" s="13">
        <f>VLOOKUP($D65,'[3]Siniestros'!$B$5:$BB$32,39,FALSE)</f>
        <v>0</v>
      </c>
      <c r="AP65" s="13">
        <f>VLOOKUP($D65,'[3]Siniestros'!$B$5:$BB$32,40,FALSE)</f>
        <v>0</v>
      </c>
      <c r="AQ65" s="13">
        <f>VLOOKUP($D65,'[3]Siniestros'!$B$5:$BB$32,41,FALSE)</f>
        <v>0</v>
      </c>
      <c r="AR65" s="13">
        <f>VLOOKUP($D65,'[3]Siniestros'!$B$5:$BB$32,42,FALSE)</f>
        <v>0</v>
      </c>
      <c r="AS65" s="13">
        <f>VLOOKUP($D65,'[3]Siniestros'!$B$5:$BB$32,43,FALSE)</f>
        <v>0</v>
      </c>
      <c r="AT65" s="13">
        <f>VLOOKUP($D65,'[3]Siniestros'!$B$5:$BB$32,44,FALSE)</f>
        <v>0</v>
      </c>
      <c r="AU65" s="13">
        <f>VLOOKUP($D65,'[3]Siniestros'!$B$5:$BB$32,45,FALSE)</f>
        <v>0</v>
      </c>
      <c r="AV65" s="13">
        <f>VLOOKUP($D65,'[3]Siniestros'!$B$5:$BB$32,46,FALSE)</f>
        <v>0</v>
      </c>
      <c r="AW65" s="13">
        <f>VLOOKUP($D65,'[3]Siniestros'!$B$5:$BB$32,47,FALSE)</f>
        <v>0</v>
      </c>
      <c r="AX65" s="13">
        <f>VLOOKUP($D65,'[3]Siniestros'!$B$5:$BB$32,48,FALSE)</f>
        <v>0</v>
      </c>
      <c r="AY65" s="13">
        <f>VLOOKUP($D65,'[3]Siniestros'!$B$5:$BB$32,49,FALSE)</f>
        <v>0</v>
      </c>
      <c r="AZ65" s="13">
        <f>VLOOKUP($D65,'[3]Siniestros'!$B$5:$BB$32,50,FALSE)</f>
        <v>0</v>
      </c>
      <c r="BA65" s="13">
        <f>VLOOKUP($D65,'[3]Siniestros'!$B$5:$BB$32,51,FALSE)</f>
        <v>0</v>
      </c>
      <c r="BB65" s="13">
        <f>VLOOKUP($D65,'[3]Siniestros'!$B$5:$BB$32,52,FALSE)</f>
        <v>0</v>
      </c>
      <c r="BC65" s="13">
        <f>VLOOKUP($D65,'[3]Siniestros'!$B$5:$BB$32,53,FALSE)</f>
        <v>0</v>
      </c>
    </row>
    <row r="66" spans="1:55" ht="15">
      <c r="A66" s="13">
        <v>2023</v>
      </c>
      <c r="B66" s="13" t="s">
        <v>78</v>
      </c>
      <c r="C66" s="13" t="s">
        <v>75</v>
      </c>
      <c r="D66" s="19" t="s">
        <v>69</v>
      </c>
      <c r="E66" s="20">
        <v>1</v>
      </c>
      <c r="F66" s="13">
        <f>VLOOKUP($D66,'[3]Siniestros'!$B$5:$BB$32,2,FALSE)</f>
        <v>0</v>
      </c>
      <c r="G66" s="13">
        <f>VLOOKUP($D66,'[3]Siniestros'!$B$5:$BB$32,3,FALSE)</f>
        <v>0</v>
      </c>
      <c r="H66" s="13">
        <f>VLOOKUP($D66,'[3]Siniestros'!$B$5:$BB$32,4,FALSE)</f>
        <v>0</v>
      </c>
      <c r="I66" s="13">
        <f>VLOOKUP($D66,'[3]Siniestros'!$B$5:$BB$32,5,FALSE)</f>
        <v>0</v>
      </c>
      <c r="J66" s="13">
        <f>VLOOKUP($D66,'[3]Siniestros'!$B$5:$BB$32,6,FALSE)</f>
        <v>0</v>
      </c>
      <c r="K66" s="13">
        <f>VLOOKUP($D66,'[3]Siniestros'!$B$5:$BB$32,7,FALSE)</f>
        <v>0</v>
      </c>
      <c r="L66" s="13">
        <f>VLOOKUP($D66,'[3]Siniestros'!$B$5:$BB$32,8,FALSE)</f>
        <v>0</v>
      </c>
      <c r="M66" s="13">
        <f>VLOOKUP($D66,'[3]Siniestros'!$B$5:$BB$32,9,FALSE)</f>
        <v>0</v>
      </c>
      <c r="N66" s="13">
        <f>VLOOKUP($D66,'[3]Siniestros'!$B$5:$BB$32,10,FALSE)</f>
        <v>0</v>
      </c>
      <c r="O66" s="13">
        <f>VLOOKUP($D66,'[3]Siniestros'!$B$5:$BB$32,11,FALSE)</f>
        <v>0</v>
      </c>
      <c r="P66" s="13">
        <f>VLOOKUP($D66,'[3]Siniestros'!$B$5:$BB$32,12,FALSE)</f>
        <v>0</v>
      </c>
      <c r="Q66" s="13">
        <f>VLOOKUP($D66,'[3]Siniestros'!$B$5:$BB$32,13,FALSE)</f>
        <v>0</v>
      </c>
      <c r="R66" s="13">
        <f>VLOOKUP($D66,'[3]Siniestros'!$B$5:$BB$32,14,FALSE)</f>
        <v>0</v>
      </c>
      <c r="S66" s="13">
        <f>VLOOKUP($D66,'[3]Siniestros'!$B$5:$BB$32,17,FALSE)</f>
        <v>0</v>
      </c>
      <c r="T66" s="13">
        <f>VLOOKUP($D66,'[3]Siniestros'!$B$5:$BB$32,18,FALSE)</f>
        <v>0</v>
      </c>
      <c r="U66" s="13">
        <f>VLOOKUP($D66,'[3]Siniestros'!$B$5:$BB$32,19,FALSE)</f>
        <v>0</v>
      </c>
      <c r="V66" s="13">
        <f>VLOOKUP($D66,'[3]Siniestros'!$B$5:$BB$32,20,FALSE)</f>
        <v>0</v>
      </c>
      <c r="W66" s="13">
        <f>VLOOKUP($D66,'[3]Siniestros'!$B$5:$BB$32,21,FALSE)</f>
        <v>0</v>
      </c>
      <c r="X66" s="13">
        <f>VLOOKUP($D66,'[3]Siniestros'!$B$5:$BB$32,22,FALSE)</f>
        <v>0</v>
      </c>
      <c r="Y66" s="13">
        <f>VLOOKUP($D66,'[3]Siniestros'!$B$5:$BB$32,23,FALSE)</f>
        <v>0</v>
      </c>
      <c r="Z66" s="13">
        <f>VLOOKUP($D66,'[3]Siniestros'!$B$5:$BB$32,24,FALSE)</f>
        <v>0</v>
      </c>
      <c r="AA66" s="13">
        <f>VLOOKUP($D66,'[3]Siniestros'!$B$5:$BB$32,25,FALSE)</f>
        <v>0</v>
      </c>
      <c r="AB66" s="13">
        <f>VLOOKUP($D66,'[3]Siniestros'!$B$5:$BB$32,26,FALSE)</f>
        <v>0</v>
      </c>
      <c r="AC66" s="13">
        <f>VLOOKUP($D66,'[3]Siniestros'!$B$5:$BB$32,27,FALSE)</f>
        <v>0</v>
      </c>
      <c r="AD66" s="13">
        <f>VLOOKUP($D66,'[3]Siniestros'!$B$5:$BB$32,28,FALSE)</f>
        <v>0</v>
      </c>
      <c r="AE66" s="13">
        <f>VLOOKUP($D66,'[3]Siniestros'!$B$5:$BB$32,29,FALSE)</f>
        <v>0</v>
      </c>
      <c r="AF66" s="13">
        <f>VLOOKUP($D66,'[3]Siniestros'!$B$5:$BB$32,30,FALSE)</f>
        <v>0</v>
      </c>
      <c r="AG66" s="13">
        <f>VLOOKUP($D66,'[3]Siniestros'!$B$5:$BB$32,31,FALSE)</f>
        <v>0</v>
      </c>
      <c r="AH66" s="13">
        <f>VLOOKUP($D66,'[3]Siniestros'!$B$5:$BB$32,32,FALSE)</f>
        <v>0</v>
      </c>
      <c r="AI66" s="13">
        <f>VLOOKUP($D66,'[3]Siniestros'!$B$5:$BB$32,33,FALSE)</f>
        <v>0</v>
      </c>
      <c r="AJ66" s="13">
        <f>VLOOKUP($D66,'[3]Siniestros'!$B$5:$BB$32,34,FALSE)</f>
        <v>0</v>
      </c>
      <c r="AK66" s="13">
        <f>VLOOKUP($D66,'[3]Siniestros'!$B$5:$BB$32,35,FALSE)</f>
        <v>0</v>
      </c>
      <c r="AL66" s="13">
        <f>VLOOKUP($D66,'[3]Siniestros'!$B$5:$BB$32,36,FALSE)</f>
        <v>0</v>
      </c>
      <c r="AM66" s="13">
        <f>VLOOKUP($D66,'[3]Siniestros'!$B$5:$BB$32,37,FALSE)</f>
        <v>0</v>
      </c>
      <c r="AN66" s="13">
        <f>VLOOKUP($D66,'[3]Siniestros'!$B$5:$BB$32,38,FALSE)</f>
        <v>0</v>
      </c>
      <c r="AO66" s="13">
        <f>VLOOKUP($D66,'[3]Siniestros'!$B$5:$BB$32,39,FALSE)</f>
        <v>0</v>
      </c>
      <c r="AP66" s="13">
        <f>VLOOKUP($D66,'[3]Siniestros'!$B$5:$BB$32,40,FALSE)</f>
        <v>0</v>
      </c>
      <c r="AQ66" s="13">
        <f>VLOOKUP($D66,'[3]Siniestros'!$B$5:$BB$32,41,FALSE)</f>
        <v>0</v>
      </c>
      <c r="AR66" s="13">
        <f>VLOOKUP($D66,'[3]Siniestros'!$B$5:$BB$32,42,FALSE)</f>
        <v>0</v>
      </c>
      <c r="AS66" s="13">
        <f>VLOOKUP($D66,'[3]Siniestros'!$B$5:$BB$32,43,FALSE)</f>
        <v>0</v>
      </c>
      <c r="AT66" s="13">
        <f>VLOOKUP($D66,'[3]Siniestros'!$B$5:$BB$32,44,FALSE)</f>
        <v>0</v>
      </c>
      <c r="AU66" s="13">
        <f>VLOOKUP($D66,'[3]Siniestros'!$B$5:$BB$32,45,FALSE)</f>
        <v>0</v>
      </c>
      <c r="AV66" s="13">
        <f>VLOOKUP($D66,'[3]Siniestros'!$B$5:$BB$32,46,FALSE)</f>
        <v>0</v>
      </c>
      <c r="AW66" s="13">
        <f>VLOOKUP($D66,'[3]Siniestros'!$B$5:$BB$32,47,FALSE)</f>
        <v>0</v>
      </c>
      <c r="AX66" s="13">
        <f>VLOOKUP($D66,'[3]Siniestros'!$B$5:$BB$32,48,FALSE)</f>
        <v>0</v>
      </c>
      <c r="AY66" s="13">
        <f>VLOOKUP($D66,'[3]Siniestros'!$B$5:$BB$32,49,FALSE)</f>
        <v>0</v>
      </c>
      <c r="AZ66" s="13">
        <f>VLOOKUP($D66,'[3]Siniestros'!$B$5:$BB$32,50,FALSE)</f>
        <v>0</v>
      </c>
      <c r="BA66" s="13">
        <f>VLOOKUP($D66,'[3]Siniestros'!$B$5:$BB$32,51,FALSE)</f>
        <v>0</v>
      </c>
      <c r="BB66" s="13">
        <f>VLOOKUP($D66,'[3]Siniestros'!$B$5:$BB$32,52,FALSE)</f>
        <v>0</v>
      </c>
      <c r="BC66" s="13">
        <f>VLOOKUP($D66,'[3]Siniestros'!$B$5:$BB$32,53,FALSE)</f>
        <v>0</v>
      </c>
    </row>
    <row r="67" spans="1:55" ht="15">
      <c r="A67" s="13">
        <v>2023</v>
      </c>
      <c r="B67" s="13" t="s">
        <v>78</v>
      </c>
      <c r="C67" s="13" t="s">
        <v>75</v>
      </c>
      <c r="D67" s="19" t="s">
        <v>70</v>
      </c>
      <c r="E67" s="20">
        <v>1</v>
      </c>
      <c r="F67" s="13">
        <f>VLOOKUP($D67,'[3]Siniestros'!$B$5:$BB$32,2,FALSE)</f>
        <v>282458.74</v>
      </c>
      <c r="G67" s="13">
        <f>VLOOKUP($D67,'[3]Siniestros'!$B$5:$BB$32,3,FALSE)</f>
        <v>282458.74</v>
      </c>
      <c r="H67" s="13">
        <f>VLOOKUP($D67,'[3]Siniestros'!$B$5:$BB$32,4,FALSE)</f>
        <v>0</v>
      </c>
      <c r="I67" s="13">
        <f>VLOOKUP($D67,'[3]Siniestros'!$B$5:$BB$32,5,FALSE)</f>
        <v>0</v>
      </c>
      <c r="J67" s="13">
        <f>VLOOKUP($D67,'[3]Siniestros'!$B$5:$BB$32,6,FALSE)</f>
        <v>0</v>
      </c>
      <c r="K67" s="13">
        <f>VLOOKUP($D67,'[3]Siniestros'!$B$5:$BB$32,7,FALSE)</f>
        <v>0</v>
      </c>
      <c r="L67" s="13">
        <f>VLOOKUP($D67,'[3]Siniestros'!$B$5:$BB$32,8,FALSE)</f>
        <v>0</v>
      </c>
      <c r="M67" s="13">
        <f>VLOOKUP($D67,'[3]Siniestros'!$B$5:$BB$32,9,FALSE)</f>
        <v>0</v>
      </c>
      <c r="N67" s="13">
        <f>VLOOKUP($D67,'[3]Siniestros'!$B$5:$BB$32,10,FALSE)</f>
        <v>0</v>
      </c>
      <c r="O67" s="13">
        <f>VLOOKUP($D67,'[3]Siniestros'!$B$5:$BB$32,11,FALSE)</f>
        <v>282458.74</v>
      </c>
      <c r="P67" s="13">
        <f>VLOOKUP($D67,'[3]Siniestros'!$B$5:$BB$32,12,FALSE)</f>
        <v>46064.270000000004</v>
      </c>
      <c r="Q67" s="13">
        <f>VLOOKUP($D67,'[3]Siniestros'!$B$5:$BB$32,13,FALSE)</f>
        <v>236394.47</v>
      </c>
      <c r="R67" s="13">
        <f>VLOOKUP($D67,'[3]Siniestros'!$B$5:$BB$32,14,FALSE)</f>
        <v>0</v>
      </c>
      <c r="S67" s="13">
        <f>VLOOKUP($D67,'[3]Siniestros'!$B$5:$BB$32,17,FALSE)</f>
        <v>0</v>
      </c>
      <c r="T67" s="13">
        <f>VLOOKUP($D67,'[3]Siniestros'!$B$5:$BB$32,18,FALSE)</f>
        <v>0</v>
      </c>
      <c r="U67" s="13">
        <f>VLOOKUP($D67,'[3]Siniestros'!$B$5:$BB$32,19,FALSE)</f>
        <v>0</v>
      </c>
      <c r="V67" s="13">
        <f>VLOOKUP($D67,'[3]Siniestros'!$B$5:$BB$32,20,FALSE)</f>
        <v>0</v>
      </c>
      <c r="W67" s="13">
        <f>VLOOKUP($D67,'[3]Siniestros'!$B$5:$BB$32,21,FALSE)</f>
        <v>0</v>
      </c>
      <c r="X67" s="13">
        <f>VLOOKUP($D67,'[3]Siniestros'!$B$5:$BB$32,22,FALSE)</f>
        <v>0</v>
      </c>
      <c r="Y67" s="13">
        <f>VLOOKUP($D67,'[3]Siniestros'!$B$5:$BB$32,23,FALSE)</f>
        <v>0</v>
      </c>
      <c r="Z67" s="13">
        <f>VLOOKUP($D67,'[3]Siniestros'!$B$5:$BB$32,24,FALSE)</f>
        <v>0</v>
      </c>
      <c r="AA67" s="13">
        <f>VLOOKUP($D67,'[3]Siniestros'!$B$5:$BB$32,25,FALSE)</f>
        <v>0</v>
      </c>
      <c r="AB67" s="13">
        <f>VLOOKUP($D67,'[3]Siniestros'!$B$5:$BB$32,26,FALSE)</f>
        <v>0</v>
      </c>
      <c r="AC67" s="13">
        <f>VLOOKUP($D67,'[3]Siniestros'!$B$5:$BB$32,27,FALSE)</f>
        <v>0</v>
      </c>
      <c r="AD67" s="13">
        <f>VLOOKUP($D67,'[3]Siniestros'!$B$5:$BB$32,28,FALSE)</f>
        <v>0</v>
      </c>
      <c r="AE67" s="13">
        <f>VLOOKUP($D67,'[3]Siniestros'!$B$5:$BB$32,29,FALSE)</f>
        <v>0</v>
      </c>
      <c r="AF67" s="13">
        <f>VLOOKUP($D67,'[3]Siniestros'!$B$5:$BB$32,30,FALSE)</f>
        <v>0</v>
      </c>
      <c r="AG67" s="13">
        <f>VLOOKUP($D67,'[3]Siniestros'!$B$5:$BB$32,31,FALSE)</f>
        <v>0</v>
      </c>
      <c r="AH67" s="13">
        <f>VLOOKUP($D67,'[3]Siniestros'!$B$5:$BB$32,32,FALSE)</f>
        <v>0</v>
      </c>
      <c r="AI67" s="13">
        <f>VLOOKUP($D67,'[3]Siniestros'!$B$5:$BB$32,33,FALSE)</f>
        <v>0</v>
      </c>
      <c r="AJ67" s="13">
        <f>VLOOKUP($D67,'[3]Siniestros'!$B$5:$BB$32,34,FALSE)</f>
        <v>0</v>
      </c>
      <c r="AK67" s="13">
        <f>VLOOKUP($D67,'[3]Siniestros'!$B$5:$BB$32,35,FALSE)</f>
        <v>0</v>
      </c>
      <c r="AL67" s="13">
        <f>VLOOKUP($D67,'[3]Siniestros'!$B$5:$BB$32,36,FALSE)</f>
        <v>0</v>
      </c>
      <c r="AM67" s="13">
        <f>VLOOKUP($D67,'[3]Siniestros'!$B$5:$BB$32,37,FALSE)</f>
        <v>0</v>
      </c>
      <c r="AN67" s="13">
        <f>VLOOKUP($D67,'[3]Siniestros'!$B$5:$BB$32,38,FALSE)</f>
        <v>0</v>
      </c>
      <c r="AO67" s="13">
        <f>VLOOKUP($D67,'[3]Siniestros'!$B$5:$BB$32,39,FALSE)</f>
        <v>0</v>
      </c>
      <c r="AP67" s="13">
        <f>VLOOKUP($D67,'[3]Siniestros'!$B$5:$BB$32,40,FALSE)</f>
        <v>0</v>
      </c>
      <c r="AQ67" s="13">
        <f>VLOOKUP($D67,'[3]Siniestros'!$B$5:$BB$32,41,FALSE)</f>
        <v>0</v>
      </c>
      <c r="AR67" s="13">
        <f>VLOOKUP($D67,'[3]Siniestros'!$B$5:$BB$32,42,FALSE)</f>
        <v>0</v>
      </c>
      <c r="AS67" s="13">
        <f>VLOOKUP($D67,'[3]Siniestros'!$B$5:$BB$32,43,FALSE)</f>
        <v>0</v>
      </c>
      <c r="AT67" s="13">
        <f>VLOOKUP($D67,'[3]Siniestros'!$B$5:$BB$32,44,FALSE)</f>
        <v>0</v>
      </c>
      <c r="AU67" s="13">
        <f>VLOOKUP($D67,'[3]Siniestros'!$B$5:$BB$32,45,FALSE)</f>
        <v>0</v>
      </c>
      <c r="AV67" s="13">
        <f>VLOOKUP($D67,'[3]Siniestros'!$B$5:$BB$32,46,FALSE)</f>
        <v>0</v>
      </c>
      <c r="AW67" s="13">
        <f>VLOOKUP($D67,'[3]Siniestros'!$B$5:$BB$32,47,FALSE)</f>
        <v>0</v>
      </c>
      <c r="AX67" s="13">
        <f>VLOOKUP($D67,'[3]Siniestros'!$B$5:$BB$32,48,FALSE)</f>
        <v>0</v>
      </c>
      <c r="AY67" s="13">
        <f>VLOOKUP($D67,'[3]Siniestros'!$B$5:$BB$32,49,FALSE)</f>
        <v>0</v>
      </c>
      <c r="AZ67" s="13">
        <f>VLOOKUP($D67,'[3]Siniestros'!$B$5:$BB$32,50,FALSE)</f>
        <v>0</v>
      </c>
      <c r="BA67" s="13">
        <f>VLOOKUP($D67,'[3]Siniestros'!$B$5:$BB$32,51,FALSE)</f>
        <v>0</v>
      </c>
      <c r="BB67" s="13">
        <f>VLOOKUP($D67,'[3]Siniestros'!$B$5:$BB$32,52,FALSE)</f>
        <v>0</v>
      </c>
      <c r="BC67" s="13">
        <f>VLOOKUP($D67,'[3]Siniestros'!$B$5:$BB$32,53,FALSE)</f>
        <v>0</v>
      </c>
    </row>
    <row r="68" spans="1:55" ht="15">
      <c r="A68" s="13">
        <v>2023</v>
      </c>
      <c r="B68" s="13" t="s">
        <v>78</v>
      </c>
      <c r="C68" s="13" t="s">
        <v>75</v>
      </c>
      <c r="D68" s="19" t="s">
        <v>71</v>
      </c>
      <c r="E68" s="20">
        <v>0</v>
      </c>
      <c r="F68" s="13">
        <f>VLOOKUP($D68,'[3]Siniestros'!$B$5:$BB$32,2,FALSE)</f>
        <v>0</v>
      </c>
      <c r="G68" s="13">
        <f>VLOOKUP($D68,'[3]Siniestros'!$B$5:$BB$32,3,FALSE)</f>
        <v>0</v>
      </c>
      <c r="H68" s="13">
        <f>VLOOKUP($D68,'[3]Siniestros'!$B$5:$BB$32,4,FALSE)</f>
        <v>0</v>
      </c>
      <c r="I68" s="13">
        <f>VLOOKUP($D68,'[3]Siniestros'!$B$5:$BB$32,5,FALSE)</f>
        <v>0</v>
      </c>
      <c r="J68" s="13">
        <f>VLOOKUP($D68,'[3]Siniestros'!$B$5:$BB$32,6,FALSE)</f>
        <v>0</v>
      </c>
      <c r="K68" s="13">
        <f>VLOOKUP($D68,'[3]Siniestros'!$B$5:$BB$32,7,FALSE)</f>
        <v>0</v>
      </c>
      <c r="L68" s="13">
        <f>VLOOKUP($D68,'[3]Siniestros'!$B$5:$BB$32,8,FALSE)</f>
        <v>0</v>
      </c>
      <c r="M68" s="13">
        <f>VLOOKUP($D68,'[3]Siniestros'!$B$5:$BB$32,9,FALSE)</f>
        <v>0</v>
      </c>
      <c r="N68" s="13">
        <f>VLOOKUP($D68,'[3]Siniestros'!$B$5:$BB$32,10,FALSE)</f>
        <v>0</v>
      </c>
      <c r="O68" s="13">
        <f>VLOOKUP($D68,'[3]Siniestros'!$B$5:$BB$32,11,FALSE)</f>
        <v>0</v>
      </c>
      <c r="P68" s="13">
        <f>VLOOKUP($D68,'[3]Siniestros'!$B$5:$BB$32,12,FALSE)</f>
        <v>0</v>
      </c>
      <c r="Q68" s="13">
        <f>VLOOKUP($D68,'[3]Siniestros'!$B$5:$BB$32,13,FALSE)</f>
        <v>0</v>
      </c>
      <c r="R68" s="13">
        <f>VLOOKUP($D68,'[3]Siniestros'!$B$5:$BB$32,14,FALSE)</f>
        <v>0</v>
      </c>
      <c r="S68" s="13">
        <f>VLOOKUP($D68,'[3]Siniestros'!$B$5:$BB$32,17,FALSE)</f>
        <v>0</v>
      </c>
      <c r="T68" s="13">
        <f>VLOOKUP($D68,'[3]Siniestros'!$B$5:$BB$32,18,FALSE)</f>
        <v>0</v>
      </c>
      <c r="U68" s="13">
        <f>VLOOKUP($D68,'[3]Siniestros'!$B$5:$BB$32,19,FALSE)</f>
        <v>0</v>
      </c>
      <c r="V68" s="13">
        <f>VLOOKUP($D68,'[3]Siniestros'!$B$5:$BB$32,20,FALSE)</f>
        <v>0</v>
      </c>
      <c r="W68" s="13">
        <f>VLOOKUP($D68,'[3]Siniestros'!$B$5:$BB$32,21,FALSE)</f>
        <v>0</v>
      </c>
      <c r="X68" s="13">
        <f>VLOOKUP($D68,'[3]Siniestros'!$B$5:$BB$32,22,FALSE)</f>
        <v>0</v>
      </c>
      <c r="Y68" s="13">
        <f>VLOOKUP($D68,'[3]Siniestros'!$B$5:$BB$32,23,FALSE)</f>
        <v>0</v>
      </c>
      <c r="Z68" s="13">
        <f>VLOOKUP($D68,'[3]Siniestros'!$B$5:$BB$32,24,FALSE)</f>
        <v>0</v>
      </c>
      <c r="AA68" s="13">
        <f>VLOOKUP($D68,'[3]Siniestros'!$B$5:$BB$32,25,FALSE)</f>
        <v>0</v>
      </c>
      <c r="AB68" s="13">
        <f>VLOOKUP($D68,'[3]Siniestros'!$B$5:$BB$32,26,FALSE)</f>
        <v>0</v>
      </c>
      <c r="AC68" s="13">
        <f>VLOOKUP($D68,'[3]Siniestros'!$B$5:$BB$32,27,FALSE)</f>
        <v>0</v>
      </c>
      <c r="AD68" s="13">
        <f>VLOOKUP($D68,'[3]Siniestros'!$B$5:$BB$32,28,FALSE)</f>
        <v>0</v>
      </c>
      <c r="AE68" s="13">
        <f>VLOOKUP($D68,'[3]Siniestros'!$B$5:$BB$32,29,FALSE)</f>
        <v>0</v>
      </c>
      <c r="AF68" s="13">
        <f>VLOOKUP($D68,'[3]Siniestros'!$B$5:$BB$32,30,FALSE)</f>
        <v>0</v>
      </c>
      <c r="AG68" s="13">
        <f>VLOOKUP($D68,'[3]Siniestros'!$B$5:$BB$32,31,FALSE)</f>
        <v>0</v>
      </c>
      <c r="AH68" s="13">
        <f>VLOOKUP($D68,'[3]Siniestros'!$B$5:$BB$32,32,FALSE)</f>
        <v>0</v>
      </c>
      <c r="AI68" s="13">
        <f>VLOOKUP($D68,'[3]Siniestros'!$B$5:$BB$32,33,FALSE)</f>
        <v>0</v>
      </c>
      <c r="AJ68" s="13">
        <f>VLOOKUP($D68,'[3]Siniestros'!$B$5:$BB$32,34,FALSE)</f>
        <v>0</v>
      </c>
      <c r="AK68" s="13">
        <f>VLOOKUP($D68,'[3]Siniestros'!$B$5:$BB$32,35,FALSE)</f>
        <v>0</v>
      </c>
      <c r="AL68" s="13">
        <f>VLOOKUP($D68,'[3]Siniestros'!$B$5:$BB$32,36,FALSE)</f>
        <v>0</v>
      </c>
      <c r="AM68" s="13">
        <f>VLOOKUP($D68,'[3]Siniestros'!$B$5:$BB$32,37,FALSE)</f>
        <v>0</v>
      </c>
      <c r="AN68" s="13">
        <f>VLOOKUP($D68,'[3]Siniestros'!$B$5:$BB$32,38,FALSE)</f>
        <v>0</v>
      </c>
      <c r="AO68" s="13">
        <f>VLOOKUP($D68,'[3]Siniestros'!$B$5:$BB$32,39,FALSE)</f>
        <v>0</v>
      </c>
      <c r="AP68" s="13">
        <f>VLOOKUP($D68,'[3]Siniestros'!$B$5:$BB$32,40,FALSE)</f>
        <v>0</v>
      </c>
      <c r="AQ68" s="13">
        <f>VLOOKUP($D68,'[3]Siniestros'!$B$5:$BB$32,41,FALSE)</f>
        <v>0</v>
      </c>
      <c r="AR68" s="13">
        <f>VLOOKUP($D68,'[3]Siniestros'!$B$5:$BB$32,42,FALSE)</f>
        <v>0</v>
      </c>
      <c r="AS68" s="13">
        <f>VLOOKUP($D68,'[3]Siniestros'!$B$5:$BB$32,43,FALSE)</f>
        <v>0</v>
      </c>
      <c r="AT68" s="13">
        <f>VLOOKUP($D68,'[3]Siniestros'!$B$5:$BB$32,44,FALSE)</f>
        <v>0</v>
      </c>
      <c r="AU68" s="13">
        <f>VLOOKUP($D68,'[3]Siniestros'!$B$5:$BB$32,45,FALSE)</f>
        <v>0</v>
      </c>
      <c r="AV68" s="13">
        <f>VLOOKUP($D68,'[3]Siniestros'!$B$5:$BB$32,46,FALSE)</f>
        <v>0</v>
      </c>
      <c r="AW68" s="13">
        <f>VLOOKUP($D68,'[3]Siniestros'!$B$5:$BB$32,47,FALSE)</f>
        <v>0</v>
      </c>
      <c r="AX68" s="13">
        <f>VLOOKUP($D68,'[3]Siniestros'!$B$5:$BB$32,48,FALSE)</f>
        <v>0</v>
      </c>
      <c r="AY68" s="13">
        <f>VLOOKUP($D68,'[3]Siniestros'!$B$5:$BB$32,49,FALSE)</f>
        <v>0</v>
      </c>
      <c r="AZ68" s="13">
        <f>VLOOKUP($D68,'[3]Siniestros'!$B$5:$BB$32,50,FALSE)</f>
        <v>0</v>
      </c>
      <c r="BA68" s="13">
        <f>VLOOKUP($D68,'[3]Siniestros'!$B$5:$BB$32,51,FALSE)</f>
        <v>0</v>
      </c>
      <c r="BB68" s="13">
        <f>VLOOKUP($D68,'[3]Siniestros'!$B$5:$BB$32,52,FALSE)</f>
        <v>0</v>
      </c>
      <c r="BC68" s="13">
        <f>VLOOKUP($D68,'[3]Siniestros'!$B$5:$BB$32,53,FALSE)</f>
        <v>0</v>
      </c>
    </row>
    <row r="69" spans="1:55" ht="15">
      <c r="A69" s="13">
        <v>2023</v>
      </c>
      <c r="B69" s="13" t="s">
        <v>78</v>
      </c>
      <c r="C69" s="13" t="s">
        <v>75</v>
      </c>
      <c r="D69" s="19" t="s">
        <v>76</v>
      </c>
      <c r="E69" s="20">
        <v>0</v>
      </c>
      <c r="F69" s="13">
        <f>VLOOKUP($D69,'[3]Siniestros'!$B$5:$BB$32,2,FALSE)</f>
        <v>0</v>
      </c>
      <c r="G69" s="13">
        <f>VLOOKUP($D69,'[3]Siniestros'!$B$5:$BB$32,3,FALSE)</f>
        <v>0</v>
      </c>
      <c r="H69" s="13">
        <f>VLOOKUP($D69,'[3]Siniestros'!$B$5:$BB$32,4,FALSE)</f>
        <v>0</v>
      </c>
      <c r="I69" s="13">
        <f>VLOOKUP($D69,'[3]Siniestros'!$B$5:$BB$32,5,FALSE)</f>
        <v>0</v>
      </c>
      <c r="J69" s="13">
        <f>VLOOKUP($D69,'[3]Siniestros'!$B$5:$BB$32,6,FALSE)</f>
        <v>0</v>
      </c>
      <c r="K69" s="13">
        <f>VLOOKUP($D69,'[3]Siniestros'!$B$5:$BB$32,7,FALSE)</f>
        <v>0</v>
      </c>
      <c r="L69" s="13">
        <f>VLOOKUP($D69,'[3]Siniestros'!$B$5:$BB$32,8,FALSE)</f>
        <v>0</v>
      </c>
      <c r="M69" s="13">
        <f>VLOOKUP($D69,'[3]Siniestros'!$B$5:$BB$32,9,FALSE)</f>
        <v>0</v>
      </c>
      <c r="N69" s="13">
        <f>VLOOKUP($D69,'[3]Siniestros'!$B$5:$BB$32,10,FALSE)</f>
        <v>0</v>
      </c>
      <c r="O69" s="13">
        <f>VLOOKUP($D69,'[3]Siniestros'!$B$5:$BB$32,11,FALSE)</f>
        <v>0</v>
      </c>
      <c r="P69" s="13">
        <f>VLOOKUP($D69,'[3]Siniestros'!$B$5:$BB$32,12,FALSE)</f>
        <v>0</v>
      </c>
      <c r="Q69" s="13">
        <f>VLOOKUP($D69,'[3]Siniestros'!$B$5:$BB$32,13,FALSE)</f>
        <v>0</v>
      </c>
      <c r="R69" s="13">
        <f>VLOOKUP($D69,'[3]Siniestros'!$B$5:$BB$32,14,FALSE)</f>
        <v>0</v>
      </c>
      <c r="S69" s="13">
        <f>VLOOKUP($D69,'[3]Siniestros'!$B$5:$BB$32,17,FALSE)</f>
        <v>0</v>
      </c>
      <c r="T69" s="13">
        <f>VLOOKUP($D69,'[3]Siniestros'!$B$5:$BB$32,18,FALSE)</f>
        <v>0</v>
      </c>
      <c r="U69" s="13">
        <f>VLOOKUP($D69,'[3]Siniestros'!$B$5:$BB$32,19,FALSE)</f>
        <v>0</v>
      </c>
      <c r="V69" s="13">
        <f>VLOOKUP($D69,'[3]Siniestros'!$B$5:$BB$32,20,FALSE)</f>
        <v>0</v>
      </c>
      <c r="W69" s="13">
        <f>VLOOKUP($D69,'[3]Siniestros'!$B$5:$BB$32,21,FALSE)</f>
        <v>0</v>
      </c>
      <c r="X69" s="13">
        <f>VLOOKUP($D69,'[3]Siniestros'!$B$5:$BB$32,22,FALSE)</f>
        <v>0</v>
      </c>
      <c r="Y69" s="13">
        <f>VLOOKUP($D69,'[3]Siniestros'!$B$5:$BB$32,23,FALSE)</f>
        <v>0</v>
      </c>
      <c r="Z69" s="13">
        <f>VLOOKUP($D69,'[3]Siniestros'!$B$5:$BB$32,24,FALSE)</f>
        <v>0</v>
      </c>
      <c r="AA69" s="13">
        <f>VLOOKUP($D69,'[3]Siniestros'!$B$5:$BB$32,25,FALSE)</f>
        <v>0</v>
      </c>
      <c r="AB69" s="13">
        <f>VLOOKUP($D69,'[3]Siniestros'!$B$5:$BB$32,26,FALSE)</f>
        <v>0</v>
      </c>
      <c r="AC69" s="13">
        <f>VLOOKUP($D69,'[3]Siniestros'!$B$5:$BB$32,27,FALSE)</f>
        <v>0</v>
      </c>
      <c r="AD69" s="13">
        <f>VLOOKUP($D69,'[3]Siniestros'!$B$5:$BB$32,28,FALSE)</f>
        <v>0</v>
      </c>
      <c r="AE69" s="13">
        <f>VLOOKUP($D69,'[3]Siniestros'!$B$5:$BB$32,29,FALSE)</f>
        <v>0</v>
      </c>
      <c r="AF69" s="13">
        <f>VLOOKUP($D69,'[3]Siniestros'!$B$5:$BB$32,30,FALSE)</f>
        <v>0</v>
      </c>
      <c r="AG69" s="13">
        <f>VLOOKUP($D69,'[3]Siniestros'!$B$5:$BB$32,31,FALSE)</f>
        <v>0</v>
      </c>
      <c r="AH69" s="13">
        <f>VLOOKUP($D69,'[3]Siniestros'!$B$5:$BB$32,32,FALSE)</f>
        <v>0</v>
      </c>
      <c r="AI69" s="13">
        <f>VLOOKUP($D69,'[3]Siniestros'!$B$5:$BB$32,33,FALSE)</f>
        <v>0</v>
      </c>
      <c r="AJ69" s="13">
        <f>VLOOKUP($D69,'[3]Siniestros'!$B$5:$BB$32,34,FALSE)</f>
        <v>0</v>
      </c>
      <c r="AK69" s="13">
        <f>VLOOKUP($D69,'[3]Siniestros'!$B$5:$BB$32,35,FALSE)</f>
        <v>0</v>
      </c>
      <c r="AL69" s="13">
        <f>VLOOKUP($D69,'[3]Siniestros'!$B$5:$BB$32,36,FALSE)</f>
        <v>0</v>
      </c>
      <c r="AM69" s="13">
        <f>VLOOKUP($D69,'[3]Siniestros'!$B$5:$BB$32,37,FALSE)</f>
        <v>0</v>
      </c>
      <c r="AN69" s="13">
        <f>VLOOKUP($D69,'[3]Siniestros'!$B$5:$BB$32,38,FALSE)</f>
        <v>0</v>
      </c>
      <c r="AO69" s="13">
        <f>VLOOKUP($D69,'[3]Siniestros'!$B$5:$BB$32,39,FALSE)</f>
        <v>0</v>
      </c>
      <c r="AP69" s="13">
        <f>VLOOKUP($D69,'[3]Siniestros'!$B$5:$BB$32,40,FALSE)</f>
        <v>0</v>
      </c>
      <c r="AQ69" s="13">
        <f>VLOOKUP($D69,'[3]Siniestros'!$B$5:$BB$32,41,FALSE)</f>
        <v>0</v>
      </c>
      <c r="AR69" s="13">
        <f>VLOOKUP($D69,'[3]Siniestros'!$B$5:$BB$32,42,FALSE)</f>
        <v>0</v>
      </c>
      <c r="AS69" s="13">
        <f>VLOOKUP($D69,'[3]Siniestros'!$B$5:$BB$32,43,FALSE)</f>
        <v>0</v>
      </c>
      <c r="AT69" s="13">
        <f>VLOOKUP($D69,'[3]Siniestros'!$B$5:$BB$32,44,FALSE)</f>
        <v>0</v>
      </c>
      <c r="AU69" s="13">
        <f>VLOOKUP($D69,'[3]Siniestros'!$B$5:$BB$32,45,FALSE)</f>
        <v>0</v>
      </c>
      <c r="AV69" s="13">
        <f>VLOOKUP($D69,'[3]Siniestros'!$B$5:$BB$32,46,FALSE)</f>
        <v>0</v>
      </c>
      <c r="AW69" s="13">
        <f>VLOOKUP($D69,'[3]Siniestros'!$B$5:$BB$32,47,FALSE)</f>
        <v>0</v>
      </c>
      <c r="AX69" s="13">
        <f>VLOOKUP($D69,'[3]Siniestros'!$B$5:$BB$32,48,FALSE)</f>
        <v>0</v>
      </c>
      <c r="AY69" s="13">
        <f>VLOOKUP($D69,'[3]Siniestros'!$B$5:$BB$32,49,FALSE)</f>
        <v>0</v>
      </c>
      <c r="AZ69" s="13">
        <f>VLOOKUP($D69,'[3]Siniestros'!$B$5:$BB$32,50,FALSE)</f>
        <v>0</v>
      </c>
      <c r="BA69" s="13">
        <f>VLOOKUP($D69,'[3]Siniestros'!$B$5:$BB$32,51,FALSE)</f>
        <v>0</v>
      </c>
      <c r="BB69" s="13">
        <f>VLOOKUP($D69,'[3]Siniestros'!$B$5:$BB$32,52,FALSE)</f>
        <v>0</v>
      </c>
      <c r="BC69" s="13">
        <f>VLOOKUP($D69,'[3]Siniestros'!$B$5:$BB$32,53,FALSE)</f>
        <v>0</v>
      </c>
    </row>
    <row r="70" spans="1:55" ht="15">
      <c r="A70" s="13">
        <v>2023</v>
      </c>
      <c r="B70" s="13" t="s">
        <v>78</v>
      </c>
      <c r="C70" s="13" t="s">
        <v>75</v>
      </c>
      <c r="D70" s="19" t="s">
        <v>73</v>
      </c>
      <c r="E70" s="20">
        <v>0</v>
      </c>
      <c r="F70" s="13">
        <f>VLOOKUP($D70,'[3]Siniestros'!$B$5:$BB$32,2,FALSE)</f>
        <v>0</v>
      </c>
      <c r="G70" s="13">
        <f>VLOOKUP($D70,'[3]Siniestros'!$B$5:$BB$32,3,FALSE)</f>
        <v>0</v>
      </c>
      <c r="H70" s="13">
        <f>VLOOKUP($D70,'[3]Siniestros'!$B$5:$BB$32,4,FALSE)</f>
        <v>0</v>
      </c>
      <c r="I70" s="13">
        <f>VLOOKUP($D70,'[3]Siniestros'!$B$5:$BB$32,5,FALSE)</f>
        <v>0</v>
      </c>
      <c r="J70" s="13">
        <f>VLOOKUP($D70,'[3]Siniestros'!$B$5:$BB$32,6,FALSE)</f>
        <v>0</v>
      </c>
      <c r="K70" s="13">
        <f>VLOOKUP($D70,'[3]Siniestros'!$B$5:$BB$32,7,FALSE)</f>
        <v>0</v>
      </c>
      <c r="L70" s="13">
        <f>VLOOKUP($D70,'[3]Siniestros'!$B$5:$BB$32,8,FALSE)</f>
        <v>0</v>
      </c>
      <c r="M70" s="13">
        <f>VLOOKUP($D70,'[3]Siniestros'!$B$5:$BB$32,9,FALSE)</f>
        <v>0</v>
      </c>
      <c r="N70" s="13">
        <f>VLOOKUP($D70,'[3]Siniestros'!$B$5:$BB$32,10,FALSE)</f>
        <v>0</v>
      </c>
      <c r="O70" s="13">
        <f>VLOOKUP($D70,'[3]Siniestros'!$B$5:$BB$32,11,FALSE)</f>
        <v>0</v>
      </c>
      <c r="P70" s="13">
        <f>VLOOKUP($D70,'[3]Siniestros'!$B$5:$BB$32,12,FALSE)</f>
        <v>0</v>
      </c>
      <c r="Q70" s="13">
        <f>VLOOKUP($D70,'[3]Siniestros'!$B$5:$BB$32,13,FALSE)</f>
        <v>0</v>
      </c>
      <c r="R70" s="13">
        <f>VLOOKUP($D70,'[3]Siniestros'!$B$5:$BB$32,14,FALSE)</f>
        <v>0</v>
      </c>
      <c r="S70" s="13">
        <f>VLOOKUP($D70,'[3]Siniestros'!$B$5:$BB$32,17,FALSE)</f>
        <v>0</v>
      </c>
      <c r="T70" s="13">
        <f>VLOOKUP($D70,'[3]Siniestros'!$B$5:$BB$32,18,FALSE)</f>
        <v>0</v>
      </c>
      <c r="U70" s="13">
        <f>VLOOKUP($D70,'[3]Siniestros'!$B$5:$BB$32,19,FALSE)</f>
        <v>0</v>
      </c>
      <c r="V70" s="13">
        <f>VLOOKUP($D70,'[3]Siniestros'!$B$5:$BB$32,20,FALSE)</f>
        <v>0</v>
      </c>
      <c r="W70" s="13">
        <f>VLOOKUP($D70,'[3]Siniestros'!$B$5:$BB$32,21,FALSE)</f>
        <v>0</v>
      </c>
      <c r="X70" s="13">
        <f>VLOOKUP($D70,'[3]Siniestros'!$B$5:$BB$32,22,FALSE)</f>
        <v>0</v>
      </c>
      <c r="Y70" s="13">
        <f>VLOOKUP($D70,'[3]Siniestros'!$B$5:$BB$32,23,FALSE)</f>
        <v>0</v>
      </c>
      <c r="Z70" s="13">
        <f>VLOOKUP($D70,'[3]Siniestros'!$B$5:$BB$32,24,FALSE)</f>
        <v>0</v>
      </c>
      <c r="AA70" s="13">
        <f>VLOOKUP($D70,'[3]Siniestros'!$B$5:$BB$32,25,FALSE)</f>
        <v>0</v>
      </c>
      <c r="AB70" s="13">
        <f>VLOOKUP($D70,'[3]Siniestros'!$B$5:$BB$32,26,FALSE)</f>
        <v>0</v>
      </c>
      <c r="AC70" s="13">
        <f>VLOOKUP($D70,'[3]Siniestros'!$B$5:$BB$32,27,FALSE)</f>
        <v>0</v>
      </c>
      <c r="AD70" s="13">
        <f>VLOOKUP($D70,'[3]Siniestros'!$B$5:$BB$32,28,FALSE)</f>
        <v>0</v>
      </c>
      <c r="AE70" s="13">
        <f>VLOOKUP($D70,'[3]Siniestros'!$B$5:$BB$32,29,FALSE)</f>
        <v>0</v>
      </c>
      <c r="AF70" s="13">
        <f>VLOOKUP($D70,'[3]Siniestros'!$B$5:$BB$32,30,FALSE)</f>
        <v>0</v>
      </c>
      <c r="AG70" s="13">
        <f>VLOOKUP($D70,'[3]Siniestros'!$B$5:$BB$32,31,FALSE)</f>
        <v>0</v>
      </c>
      <c r="AH70" s="13">
        <f>VLOOKUP($D70,'[3]Siniestros'!$B$5:$BB$32,32,FALSE)</f>
        <v>0</v>
      </c>
      <c r="AI70" s="13">
        <f>VLOOKUP($D70,'[3]Siniestros'!$B$5:$BB$32,33,FALSE)</f>
        <v>0</v>
      </c>
      <c r="AJ70" s="13">
        <f>VLOOKUP($D70,'[3]Siniestros'!$B$5:$BB$32,34,FALSE)</f>
        <v>0</v>
      </c>
      <c r="AK70" s="13">
        <f>VLOOKUP($D70,'[3]Siniestros'!$B$5:$BB$32,35,FALSE)</f>
        <v>0</v>
      </c>
      <c r="AL70" s="13">
        <f>VLOOKUP($D70,'[3]Siniestros'!$B$5:$BB$32,36,FALSE)</f>
        <v>0</v>
      </c>
      <c r="AM70" s="13">
        <f>VLOOKUP($D70,'[3]Siniestros'!$B$5:$BB$32,37,FALSE)</f>
        <v>0</v>
      </c>
      <c r="AN70" s="13">
        <f>VLOOKUP($D70,'[3]Siniestros'!$B$5:$BB$32,38,FALSE)</f>
        <v>0</v>
      </c>
      <c r="AO70" s="13">
        <f>VLOOKUP($D70,'[3]Siniestros'!$B$5:$BB$32,39,FALSE)</f>
        <v>0</v>
      </c>
      <c r="AP70" s="13">
        <f>VLOOKUP($D70,'[3]Siniestros'!$B$5:$BB$32,40,FALSE)</f>
        <v>0</v>
      </c>
      <c r="AQ70" s="13">
        <f>VLOOKUP($D70,'[3]Siniestros'!$B$5:$BB$32,41,FALSE)</f>
        <v>0</v>
      </c>
      <c r="AR70" s="13">
        <f>VLOOKUP($D70,'[3]Siniestros'!$B$5:$BB$32,42,FALSE)</f>
        <v>0</v>
      </c>
      <c r="AS70" s="13">
        <f>VLOOKUP($D70,'[3]Siniestros'!$B$5:$BB$32,43,FALSE)</f>
        <v>0</v>
      </c>
      <c r="AT70" s="13">
        <f>VLOOKUP($D70,'[3]Siniestros'!$B$5:$BB$32,44,FALSE)</f>
        <v>0</v>
      </c>
      <c r="AU70" s="13">
        <f>VLOOKUP($D70,'[3]Siniestros'!$B$5:$BB$32,45,FALSE)</f>
        <v>0</v>
      </c>
      <c r="AV70" s="13">
        <f>VLOOKUP($D70,'[3]Siniestros'!$B$5:$BB$32,46,FALSE)</f>
        <v>0</v>
      </c>
      <c r="AW70" s="13">
        <f>VLOOKUP($D70,'[3]Siniestros'!$B$5:$BB$32,47,FALSE)</f>
        <v>0</v>
      </c>
      <c r="AX70" s="13">
        <f>VLOOKUP($D70,'[3]Siniestros'!$B$5:$BB$32,48,FALSE)</f>
        <v>0</v>
      </c>
      <c r="AY70" s="13">
        <f>VLOOKUP($D70,'[3]Siniestros'!$B$5:$BB$32,49,FALSE)</f>
        <v>0</v>
      </c>
      <c r="AZ70" s="13">
        <f>VLOOKUP($D70,'[3]Siniestros'!$B$5:$BB$32,50,FALSE)</f>
        <v>0</v>
      </c>
      <c r="BA70" s="13">
        <f>VLOOKUP($D70,'[3]Siniestros'!$B$5:$BB$32,51,FALSE)</f>
        <v>0</v>
      </c>
      <c r="BB70" s="13">
        <f>VLOOKUP($D70,'[3]Siniestros'!$B$5:$BB$32,52,FALSE)</f>
        <v>0</v>
      </c>
      <c r="BC70" s="13">
        <f>VLOOKUP($D70,'[3]Siniestros'!$B$5:$BB$32,53,FALSE)</f>
        <v>0</v>
      </c>
    </row>
  </sheetData>
  <sheetProtection/>
  <printOptions horizontalCentered="1" verticalCentered="1"/>
  <pageMargins left="0.3937007874015748" right="0.3937007874015748" top="0.5905511811023623" bottom="0.5905511811023623" header="0.31496062992125984" footer="0.31496062992125984"/>
  <pageSetup fitToWidth="4" fitToHeight="1" horizontalDpi="600" verticalDpi="600" orientation="landscape" paperSize="5" scale="49" r:id="rId1"/>
  <colBreaks count="3" manualBreakCount="3">
    <brk id="18" max="69" man="1"/>
    <brk id="30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Moreno</dc:creator>
  <cp:keywords/>
  <dc:description/>
  <cp:lastModifiedBy>Ivan Córdoba</cp:lastModifiedBy>
  <cp:lastPrinted>2022-08-25T19:58:10Z</cp:lastPrinted>
  <dcterms:created xsi:type="dcterms:W3CDTF">2022-08-23T17:33:55Z</dcterms:created>
  <dcterms:modified xsi:type="dcterms:W3CDTF">2023-06-02T20:58:45Z</dcterms:modified>
  <cp:category/>
  <cp:version/>
  <cp:contentType/>
  <cp:contentStatus/>
</cp:coreProperties>
</file>