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oolivares\Desktop\2022\DATOS ABIERTOS 2021\DICIEMBRE\"/>
    </mc:Choice>
  </mc:AlternateContent>
  <xr:revisionPtr revIDLastSave="0" documentId="8_{BFB94055-E351-4874-B0B3-0025274A78B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EJEC " sheetId="1" r:id="rId1"/>
  </sheets>
  <definedNames>
    <definedName name="_xlnm._FilterDatabase" localSheetId="0" hidden="1">'EJEC '!$A$5:$V$147</definedName>
    <definedName name="_xlnm.Print_Titles" localSheetId="0">'EJEC '!$5:$5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47" i="1" l="1"/>
  <c r="I8" i="1"/>
  <c r="K8" i="1"/>
  <c r="C8" i="1"/>
  <c r="D8" i="1"/>
  <c r="E8" i="1"/>
  <c r="F8" i="1"/>
  <c r="G8" i="1"/>
  <c r="H8" i="1"/>
  <c r="J8" i="1"/>
  <c r="K10" i="1"/>
  <c r="J10" i="1"/>
  <c r="J147" i="1"/>
  <c r="I147" i="1"/>
  <c r="J145" i="1"/>
  <c r="I141" i="1"/>
  <c r="J141" i="1"/>
  <c r="I142" i="1"/>
  <c r="J142" i="1"/>
  <c r="I143" i="1"/>
  <c r="J143" i="1"/>
  <c r="J140" i="1"/>
  <c r="I140" i="1"/>
  <c r="J137" i="1"/>
  <c r="I137" i="1"/>
  <c r="J138" i="1"/>
  <c r="I138" i="1"/>
  <c r="I133" i="1"/>
  <c r="J133" i="1"/>
  <c r="I134" i="1"/>
  <c r="J134" i="1"/>
  <c r="I135" i="1"/>
  <c r="J135" i="1"/>
  <c r="I136" i="1"/>
  <c r="J136" i="1"/>
  <c r="J132" i="1"/>
  <c r="I132" i="1"/>
  <c r="I130" i="1"/>
  <c r="J130" i="1"/>
  <c r="J129" i="1"/>
  <c r="I129" i="1"/>
  <c r="I117" i="1"/>
  <c r="J117" i="1"/>
  <c r="I118" i="1"/>
  <c r="J118" i="1"/>
  <c r="I119" i="1"/>
  <c r="J119" i="1"/>
  <c r="I120" i="1"/>
  <c r="J120" i="1"/>
  <c r="I121" i="1"/>
  <c r="J121" i="1"/>
  <c r="I122" i="1"/>
  <c r="J122" i="1"/>
  <c r="I123" i="1"/>
  <c r="J123" i="1"/>
  <c r="I124" i="1"/>
  <c r="J124" i="1"/>
  <c r="I125" i="1"/>
  <c r="J125" i="1"/>
  <c r="I126" i="1"/>
  <c r="J126" i="1"/>
  <c r="I127" i="1"/>
  <c r="J127" i="1"/>
  <c r="J116" i="1"/>
  <c r="I116" i="1"/>
  <c r="I110" i="1"/>
  <c r="J110" i="1"/>
  <c r="I111" i="1"/>
  <c r="J111" i="1"/>
  <c r="I112" i="1"/>
  <c r="J112" i="1"/>
  <c r="I113" i="1"/>
  <c r="J113" i="1"/>
  <c r="I114" i="1"/>
  <c r="J114" i="1"/>
  <c r="J109" i="1"/>
  <c r="I109" i="1"/>
  <c r="I104" i="1"/>
  <c r="J104" i="1"/>
  <c r="I105" i="1"/>
  <c r="J105" i="1"/>
  <c r="I106" i="1"/>
  <c r="J106" i="1"/>
  <c r="J103" i="1"/>
  <c r="I103" i="1"/>
  <c r="I97" i="1"/>
  <c r="J97" i="1"/>
  <c r="I98" i="1"/>
  <c r="J98" i="1"/>
  <c r="I99" i="1"/>
  <c r="J99" i="1"/>
  <c r="I100" i="1"/>
  <c r="J100" i="1"/>
  <c r="I101" i="1"/>
  <c r="J101" i="1"/>
  <c r="J96" i="1"/>
  <c r="I96" i="1"/>
  <c r="I58" i="1"/>
  <c r="J58" i="1"/>
  <c r="I59" i="1"/>
  <c r="J59" i="1"/>
  <c r="I60" i="1"/>
  <c r="J60" i="1"/>
  <c r="I61" i="1"/>
  <c r="J61" i="1"/>
  <c r="I62" i="1"/>
  <c r="J62" i="1"/>
  <c r="I63" i="1"/>
  <c r="J63" i="1"/>
  <c r="I64" i="1"/>
  <c r="J64" i="1"/>
  <c r="I65" i="1"/>
  <c r="J65" i="1"/>
  <c r="I66" i="1"/>
  <c r="J66" i="1"/>
  <c r="I67" i="1"/>
  <c r="J67" i="1"/>
  <c r="I68" i="1"/>
  <c r="J68" i="1"/>
  <c r="I69" i="1"/>
  <c r="J69" i="1"/>
  <c r="I70" i="1"/>
  <c r="J70" i="1"/>
  <c r="I71" i="1"/>
  <c r="J71" i="1"/>
  <c r="I72" i="1"/>
  <c r="J72" i="1"/>
  <c r="I73" i="1"/>
  <c r="J73" i="1"/>
  <c r="I74" i="1"/>
  <c r="J74" i="1"/>
  <c r="I75" i="1"/>
  <c r="J75" i="1"/>
  <c r="I76" i="1"/>
  <c r="J76" i="1"/>
  <c r="I77" i="1"/>
  <c r="J77" i="1"/>
  <c r="I78" i="1"/>
  <c r="J78" i="1"/>
  <c r="I79" i="1"/>
  <c r="J79" i="1"/>
  <c r="I80" i="1"/>
  <c r="J80" i="1"/>
  <c r="I81" i="1"/>
  <c r="J81" i="1"/>
  <c r="I82" i="1"/>
  <c r="J82" i="1"/>
  <c r="I83" i="1"/>
  <c r="J83" i="1"/>
  <c r="I84" i="1"/>
  <c r="J84" i="1"/>
  <c r="I85" i="1"/>
  <c r="J85" i="1"/>
  <c r="I86" i="1"/>
  <c r="J86" i="1"/>
  <c r="I87" i="1"/>
  <c r="J87" i="1"/>
  <c r="I88" i="1"/>
  <c r="J88" i="1"/>
  <c r="I89" i="1"/>
  <c r="J89" i="1"/>
  <c r="I90" i="1"/>
  <c r="J90" i="1"/>
  <c r="I91" i="1"/>
  <c r="J91" i="1"/>
  <c r="I92" i="1"/>
  <c r="J92" i="1"/>
  <c r="I93" i="1"/>
  <c r="J93" i="1"/>
  <c r="I94" i="1"/>
  <c r="J94" i="1"/>
  <c r="J57" i="1"/>
  <c r="I57" i="1"/>
  <c r="I24" i="1"/>
  <c r="J24" i="1"/>
  <c r="I25" i="1"/>
  <c r="J25" i="1"/>
  <c r="I26" i="1"/>
  <c r="J26" i="1"/>
  <c r="I27" i="1"/>
  <c r="J27" i="1"/>
  <c r="I28" i="1"/>
  <c r="J28" i="1"/>
  <c r="I29" i="1"/>
  <c r="J29" i="1"/>
  <c r="I30" i="1"/>
  <c r="J30" i="1"/>
  <c r="I31" i="1"/>
  <c r="J31" i="1"/>
  <c r="I32" i="1"/>
  <c r="J32" i="1"/>
  <c r="I33" i="1"/>
  <c r="J33" i="1"/>
  <c r="I34" i="1"/>
  <c r="J34" i="1"/>
  <c r="I35" i="1"/>
  <c r="J35" i="1"/>
  <c r="I36" i="1"/>
  <c r="J36" i="1"/>
  <c r="I37" i="1"/>
  <c r="J37" i="1"/>
  <c r="I38" i="1"/>
  <c r="J38" i="1"/>
  <c r="I39" i="1"/>
  <c r="J39" i="1"/>
  <c r="I40" i="1"/>
  <c r="J40" i="1"/>
  <c r="I41" i="1"/>
  <c r="J41" i="1"/>
  <c r="I42" i="1"/>
  <c r="J42" i="1"/>
  <c r="I43" i="1"/>
  <c r="J43" i="1"/>
  <c r="I44" i="1"/>
  <c r="J44" i="1"/>
  <c r="I45" i="1"/>
  <c r="J45" i="1"/>
  <c r="I46" i="1"/>
  <c r="J46" i="1"/>
  <c r="I47" i="1"/>
  <c r="J47" i="1"/>
  <c r="I48" i="1"/>
  <c r="J48" i="1"/>
  <c r="I49" i="1"/>
  <c r="J49" i="1"/>
  <c r="I50" i="1"/>
  <c r="J50" i="1"/>
  <c r="I51" i="1"/>
  <c r="J51" i="1"/>
  <c r="I52" i="1"/>
  <c r="J52" i="1"/>
  <c r="I53" i="1"/>
  <c r="J53" i="1"/>
  <c r="I54" i="1"/>
  <c r="J54" i="1"/>
  <c r="I55" i="1"/>
  <c r="J55" i="1"/>
  <c r="J23" i="1"/>
  <c r="I23" i="1"/>
  <c r="I11" i="1"/>
  <c r="J11" i="1"/>
  <c r="I12" i="1"/>
  <c r="J12" i="1"/>
  <c r="I13" i="1"/>
  <c r="J13" i="1"/>
  <c r="I14" i="1"/>
  <c r="J14" i="1"/>
  <c r="I15" i="1"/>
  <c r="J15" i="1"/>
  <c r="I16" i="1"/>
  <c r="J16" i="1"/>
  <c r="I17" i="1"/>
  <c r="J17" i="1"/>
  <c r="I18" i="1"/>
  <c r="J18" i="1"/>
  <c r="I19" i="1"/>
  <c r="J19" i="1"/>
  <c r="I20" i="1"/>
  <c r="J20" i="1"/>
  <c r="I21" i="1"/>
  <c r="J21" i="1"/>
  <c r="I10" i="1"/>
  <c r="L147" i="1" l="1"/>
  <c r="K142" i="1"/>
  <c r="L142" i="1"/>
  <c r="K117" i="1"/>
  <c r="L117" i="1"/>
  <c r="K118" i="1"/>
  <c r="L118" i="1"/>
  <c r="K119" i="1"/>
  <c r="L119" i="1"/>
  <c r="K120" i="1"/>
  <c r="L120" i="1"/>
  <c r="K121" i="1"/>
  <c r="L121" i="1"/>
  <c r="K122" i="1"/>
  <c r="L122" i="1"/>
  <c r="K123" i="1"/>
  <c r="L123" i="1"/>
  <c r="K124" i="1"/>
  <c r="L124" i="1"/>
  <c r="K125" i="1"/>
  <c r="L125" i="1"/>
  <c r="K126" i="1"/>
  <c r="L126" i="1"/>
  <c r="K127" i="1"/>
  <c r="L127" i="1"/>
  <c r="L116" i="1"/>
  <c r="K116" i="1"/>
  <c r="L104" i="1"/>
  <c r="L75" i="1"/>
  <c r="K54" i="1"/>
  <c r="L54" i="1"/>
  <c r="K40" i="1"/>
  <c r="C9" i="1"/>
  <c r="D9" i="1"/>
  <c r="I9" i="1" s="1"/>
  <c r="E9" i="1"/>
  <c r="F9" i="1"/>
  <c r="G9" i="1"/>
  <c r="H9" i="1"/>
  <c r="B9" i="1"/>
  <c r="B102" i="1"/>
  <c r="B56" i="1"/>
  <c r="B22" i="1"/>
  <c r="J9" i="1" l="1"/>
  <c r="E102" i="1"/>
  <c r="K106" i="1" l="1"/>
  <c r="L106" i="1"/>
  <c r="L103" i="1"/>
  <c r="K103" i="1"/>
  <c r="K97" i="1"/>
  <c r="L97" i="1"/>
  <c r="K98" i="1"/>
  <c r="L98" i="1"/>
  <c r="K99" i="1"/>
  <c r="L99" i="1"/>
  <c r="K100" i="1"/>
  <c r="L100" i="1"/>
  <c r="L96" i="1"/>
  <c r="K96" i="1"/>
  <c r="L91" i="1"/>
  <c r="K91" i="1"/>
  <c r="K68" i="1"/>
  <c r="L68" i="1"/>
  <c r="K69" i="1"/>
  <c r="L69" i="1"/>
  <c r="K70" i="1"/>
  <c r="L70" i="1"/>
  <c r="K71" i="1"/>
  <c r="L71" i="1"/>
  <c r="K72" i="1"/>
  <c r="L72" i="1"/>
  <c r="K73" i="1"/>
  <c r="L73" i="1"/>
  <c r="K74" i="1"/>
  <c r="L74" i="1"/>
  <c r="K76" i="1"/>
  <c r="L76" i="1"/>
  <c r="K77" i="1"/>
  <c r="L77" i="1"/>
  <c r="K78" i="1"/>
  <c r="L78" i="1"/>
  <c r="K79" i="1"/>
  <c r="L79" i="1"/>
  <c r="K80" i="1"/>
  <c r="L80" i="1"/>
  <c r="K81" i="1"/>
  <c r="L81" i="1"/>
  <c r="K82" i="1"/>
  <c r="L82" i="1"/>
  <c r="K83" i="1"/>
  <c r="L83" i="1"/>
  <c r="K84" i="1"/>
  <c r="L84" i="1"/>
  <c r="K85" i="1"/>
  <c r="L85" i="1"/>
  <c r="K86" i="1"/>
  <c r="L86" i="1"/>
  <c r="K87" i="1"/>
  <c r="L87" i="1"/>
  <c r="K88" i="1"/>
  <c r="L88" i="1"/>
  <c r="K89" i="1"/>
  <c r="L89" i="1"/>
  <c r="K90" i="1"/>
  <c r="L90" i="1"/>
  <c r="K92" i="1"/>
  <c r="L92" i="1"/>
  <c r="K93" i="1"/>
  <c r="L93" i="1"/>
  <c r="K94" i="1"/>
  <c r="L94" i="1"/>
  <c r="K58" i="1"/>
  <c r="L58" i="1"/>
  <c r="K59" i="1"/>
  <c r="L59" i="1"/>
  <c r="K61" i="1"/>
  <c r="L61" i="1"/>
  <c r="K62" i="1"/>
  <c r="L62" i="1"/>
  <c r="K63" i="1"/>
  <c r="L63" i="1"/>
  <c r="K64" i="1"/>
  <c r="L64" i="1"/>
  <c r="K65" i="1"/>
  <c r="L65" i="1"/>
  <c r="K66" i="1"/>
  <c r="L66" i="1"/>
  <c r="K67" i="1"/>
  <c r="L67" i="1"/>
  <c r="L57" i="1"/>
  <c r="K57" i="1"/>
  <c r="K51" i="1"/>
  <c r="L51" i="1"/>
  <c r="K24" i="1"/>
  <c r="L24" i="1"/>
  <c r="K25" i="1"/>
  <c r="L25" i="1"/>
  <c r="K26" i="1"/>
  <c r="L26" i="1"/>
  <c r="K27" i="1"/>
  <c r="L27" i="1"/>
  <c r="K28" i="1"/>
  <c r="L28" i="1"/>
  <c r="K29" i="1"/>
  <c r="L29" i="1"/>
  <c r="K30" i="1"/>
  <c r="L30" i="1"/>
  <c r="K31" i="1"/>
  <c r="L31" i="1"/>
  <c r="K32" i="1"/>
  <c r="L32" i="1"/>
  <c r="K33" i="1"/>
  <c r="L33" i="1"/>
  <c r="K36" i="1"/>
  <c r="L36" i="1"/>
  <c r="L37" i="1"/>
  <c r="K38" i="1"/>
  <c r="L38" i="1"/>
  <c r="L40" i="1"/>
  <c r="K41" i="1"/>
  <c r="L41" i="1"/>
  <c r="K42" i="1"/>
  <c r="L42" i="1"/>
  <c r="K44" i="1"/>
  <c r="L44" i="1"/>
  <c r="K45" i="1"/>
  <c r="L45" i="1"/>
  <c r="K46" i="1"/>
  <c r="L46" i="1"/>
  <c r="K47" i="1"/>
  <c r="L47" i="1"/>
  <c r="K48" i="1"/>
  <c r="L48" i="1"/>
  <c r="K49" i="1"/>
  <c r="L49" i="1"/>
  <c r="K50" i="1"/>
  <c r="L50" i="1"/>
  <c r="K52" i="1"/>
  <c r="L52" i="1"/>
  <c r="K53" i="1"/>
  <c r="L53" i="1"/>
  <c r="K55" i="1"/>
  <c r="L55" i="1"/>
  <c r="L23" i="1"/>
  <c r="K23" i="1"/>
  <c r="K11" i="1"/>
  <c r="L11" i="1"/>
  <c r="K12" i="1"/>
  <c r="L12" i="1"/>
  <c r="K13" i="1"/>
  <c r="L13" i="1"/>
  <c r="K14" i="1"/>
  <c r="L14" i="1"/>
  <c r="K15" i="1"/>
  <c r="L15" i="1"/>
  <c r="K16" i="1"/>
  <c r="L16" i="1"/>
  <c r="K17" i="1"/>
  <c r="L17" i="1"/>
  <c r="K18" i="1"/>
  <c r="L18" i="1"/>
  <c r="K19" i="1"/>
  <c r="L19" i="1"/>
  <c r="K20" i="1"/>
  <c r="L20" i="1"/>
  <c r="K21" i="1"/>
  <c r="L21" i="1"/>
  <c r="L10" i="1"/>
  <c r="K134" i="1" l="1"/>
  <c r="L134" i="1"/>
  <c r="L145" i="1" l="1"/>
  <c r="K145" i="1"/>
  <c r="L141" i="1"/>
  <c r="K141" i="1"/>
  <c r="L129" i="1"/>
  <c r="K129" i="1"/>
  <c r="L111" i="1"/>
  <c r="K111" i="1"/>
  <c r="K143" i="1"/>
  <c r="L143" i="1"/>
  <c r="L140" i="1"/>
  <c r="K140" i="1"/>
  <c r="K133" i="1"/>
  <c r="L133" i="1"/>
  <c r="K135" i="1"/>
  <c r="L135" i="1"/>
  <c r="K136" i="1"/>
  <c r="L136" i="1"/>
  <c r="L132" i="1"/>
  <c r="K132" i="1"/>
  <c r="K130" i="1"/>
  <c r="L130" i="1"/>
  <c r="K110" i="1"/>
  <c r="L110" i="1"/>
  <c r="K112" i="1"/>
  <c r="L112" i="1"/>
  <c r="K113" i="1"/>
  <c r="L113" i="1"/>
  <c r="K114" i="1"/>
  <c r="L114" i="1"/>
  <c r="L109" i="1"/>
  <c r="K109" i="1"/>
  <c r="C139" i="1" l="1"/>
  <c r="B139" i="1"/>
  <c r="B128" i="1"/>
  <c r="C115" i="1"/>
  <c r="J115" i="1" s="1"/>
  <c r="D115" i="1"/>
  <c r="I115" i="1" s="1"/>
  <c r="E115" i="1"/>
  <c r="F115" i="1"/>
  <c r="G115" i="1"/>
  <c r="B115" i="1"/>
  <c r="B108" i="1"/>
  <c r="C128" i="1"/>
  <c r="D128" i="1"/>
  <c r="E128" i="1"/>
  <c r="F128" i="1"/>
  <c r="G128" i="1"/>
  <c r="H128" i="1"/>
  <c r="I128" i="1" l="1"/>
  <c r="J128" i="1"/>
  <c r="L115" i="1"/>
  <c r="K115" i="1"/>
  <c r="K128" i="1"/>
  <c r="L128" i="1"/>
  <c r="C144" i="1"/>
  <c r="J144" i="1" s="1"/>
  <c r="D144" i="1"/>
  <c r="I144" i="1" s="1"/>
  <c r="E144" i="1"/>
  <c r="F144" i="1"/>
  <c r="G144" i="1"/>
  <c r="H144" i="1"/>
  <c r="B146" i="1"/>
  <c r="B144" i="1"/>
  <c r="B137" i="1"/>
  <c r="B131" i="1"/>
  <c r="G146" i="1"/>
  <c r="H146" i="1"/>
  <c r="F146" i="1"/>
  <c r="E146" i="1"/>
  <c r="D146" i="1"/>
  <c r="C146" i="1"/>
  <c r="K146" i="1" l="1"/>
  <c r="J146" i="1"/>
  <c r="I146" i="1"/>
  <c r="B107" i="1"/>
  <c r="L146" i="1"/>
  <c r="L144" i="1"/>
  <c r="K144" i="1"/>
  <c r="C131" i="1" l="1"/>
  <c r="D131" i="1"/>
  <c r="E131" i="1"/>
  <c r="F131" i="1"/>
  <c r="G131" i="1"/>
  <c r="H131" i="1"/>
  <c r="C102" i="1"/>
  <c r="D102" i="1"/>
  <c r="I102" i="1" s="1"/>
  <c r="F102" i="1"/>
  <c r="G102" i="1"/>
  <c r="H102" i="1"/>
  <c r="C95" i="1"/>
  <c r="D95" i="1"/>
  <c r="E95" i="1"/>
  <c r="F95" i="1"/>
  <c r="G95" i="1"/>
  <c r="H95" i="1"/>
  <c r="B95" i="1"/>
  <c r="C56" i="1"/>
  <c r="D56" i="1"/>
  <c r="I56" i="1" s="1"/>
  <c r="E56" i="1"/>
  <c r="F56" i="1"/>
  <c r="G56" i="1"/>
  <c r="H56" i="1"/>
  <c r="C22" i="1"/>
  <c r="D22" i="1"/>
  <c r="I22" i="1" s="1"/>
  <c r="E22" i="1"/>
  <c r="F22" i="1"/>
  <c r="G22" i="1"/>
  <c r="H22" i="1"/>
  <c r="I131" i="1" l="1"/>
  <c r="J131" i="1"/>
  <c r="J102" i="1"/>
  <c r="J95" i="1"/>
  <c r="I95" i="1"/>
  <c r="J56" i="1"/>
  <c r="K56" i="1"/>
  <c r="L56" i="1"/>
  <c r="J22" i="1"/>
  <c r="B8" i="1"/>
  <c r="L102" i="1"/>
  <c r="K102" i="1"/>
  <c r="K95" i="1"/>
  <c r="L95" i="1"/>
  <c r="K131" i="1"/>
  <c r="L131" i="1"/>
  <c r="L22" i="1"/>
  <c r="K22" i="1"/>
  <c r="H115" i="1"/>
  <c r="L9" i="1" l="1"/>
  <c r="K9" i="1"/>
  <c r="D139" i="1"/>
  <c r="E139" i="1"/>
  <c r="J139" i="1" s="1"/>
  <c r="F139" i="1"/>
  <c r="G139" i="1"/>
  <c r="H139" i="1"/>
  <c r="C108" i="1"/>
  <c r="J108" i="1" s="1"/>
  <c r="D108" i="1"/>
  <c r="E108" i="1"/>
  <c r="F108" i="1"/>
  <c r="G108" i="1"/>
  <c r="H108" i="1"/>
  <c r="I139" i="1" l="1"/>
  <c r="I108" i="1"/>
  <c r="I107" i="1" s="1"/>
  <c r="L8" i="1"/>
  <c r="K139" i="1"/>
  <c r="L139" i="1"/>
  <c r="K108" i="1"/>
  <c r="L108" i="1"/>
  <c r="B7" i="1"/>
  <c r="C137" i="1" l="1"/>
  <c r="C107" i="1" s="1"/>
  <c r="D137" i="1"/>
  <c r="D107" i="1" s="1"/>
  <c r="K107" i="1" s="1"/>
  <c r="E137" i="1"/>
  <c r="E107" i="1" s="1"/>
  <c r="F137" i="1"/>
  <c r="F107" i="1" s="1"/>
  <c r="G137" i="1"/>
  <c r="G107" i="1" s="1"/>
  <c r="H137" i="1"/>
  <c r="H107" i="1" s="1"/>
  <c r="J107" i="1" l="1"/>
  <c r="L107" i="1" l="1"/>
  <c r="C7" i="1"/>
  <c r="D7" i="1"/>
  <c r="E7" i="1"/>
  <c r="G7" i="1"/>
  <c r="F7" i="1"/>
  <c r="H7" i="1"/>
  <c r="J7" i="1" l="1"/>
  <c r="I7" i="1"/>
  <c r="K7" i="1"/>
  <c r="L7" i="1"/>
</calcChain>
</file>

<file path=xl/sharedStrings.xml><?xml version="1.0" encoding="utf-8"?>
<sst xmlns="http://schemas.openxmlformats.org/spreadsheetml/2006/main" count="172" uniqueCount="156">
  <si>
    <t>AUTORIDAD NACIONAL PARA LA INNOVACIÓN GUBERNAMENTAL</t>
  </si>
  <si>
    <t>(1)</t>
  </si>
  <si>
    <t>(2)</t>
  </si>
  <si>
    <t>(3)</t>
  </si>
  <si>
    <t>(4)</t>
  </si>
  <si>
    <t>(5)</t>
  </si>
  <si>
    <t>(6)</t>
  </si>
  <si>
    <t>OBJETO DE
GASTOS</t>
  </si>
  <si>
    <t xml:space="preserve">PRESUPUESTO </t>
  </si>
  <si>
    <t>ASIGNACIÓN 
ACUMULADA</t>
  </si>
  <si>
    <t>COMPROMISO</t>
  </si>
  <si>
    <t>DEVENGADO</t>
  </si>
  <si>
    <t>PAGADO</t>
  </si>
  <si>
    <t xml:space="preserve">SALDO </t>
  </si>
  <si>
    <t xml:space="preserve">
MENSUAL</t>
  </si>
  <si>
    <t xml:space="preserve">
ANUAL</t>
  </si>
  <si>
    <t>APROBADO</t>
  </si>
  <si>
    <t>A LA FECHA</t>
  </si>
  <si>
    <t>ANUAL</t>
  </si>
  <si>
    <t>TOTAL DE FUNCIONAMIENTO E INVERSIONES</t>
  </si>
  <si>
    <t>**  0  FUNCIONAMIENTO</t>
  </si>
  <si>
    <t>*   0  SERVICIOS PERSONALES</t>
  </si>
  <si>
    <t>*   1  SERVICIOS NO PERSONALES</t>
  </si>
  <si>
    <t>*   2  MATERIALES Y SUMINISTROS</t>
  </si>
  <si>
    <t>*   3  MAQUINARIA, EQUIPO Y SEMOVIENTE</t>
  </si>
  <si>
    <t>*   6  TRANSFERENCIAS CORRIENTES</t>
  </si>
  <si>
    <t>** 1  INVERSIÓN</t>
  </si>
  <si>
    <t>*   5  CONSTRUCCIONES POR CONTRATO</t>
  </si>
  <si>
    <t>*   7  TRANSFERENCIAS CAPITAL</t>
  </si>
  <si>
    <t>101 ALQUILER DE EDIFICIOS Y LOCALES</t>
  </si>
  <si>
    <t>102 ALQUILERE DE EQUIPO ELECTRÓNICO</t>
  </si>
  <si>
    <t>105 ALQUILER DE TRANSPORTE</t>
  </si>
  <si>
    <t>106 ALQUILER DE TERRENO</t>
  </si>
  <si>
    <t>109 OTROS ALQUILERES</t>
  </si>
  <si>
    <t>111 AGUA</t>
  </si>
  <si>
    <t>114 ENERGÍA ELÉCTRICA</t>
  </si>
  <si>
    <t>115 TELECOMUNICACIONES</t>
  </si>
  <si>
    <t>116 SERVICIO DE TRANSMISIÓN DE DATOS</t>
  </si>
  <si>
    <t>117 SERVICIO DE TELEFONÍA CELULAR</t>
  </si>
  <si>
    <t>120 IMPRESIÓN, ENCUADERNACIÓN Y OTROS</t>
  </si>
  <si>
    <t>131 ANUNCIOS Y AVISO</t>
  </si>
  <si>
    <t>132 PROMOCIÓN Y PUBLICIDAD</t>
  </si>
  <si>
    <t>141 VIÁTICOS DENTRO DEL PAÍS</t>
  </si>
  <si>
    <t>142 VIÁTICOS EN EL EXTERIOR</t>
  </si>
  <si>
    <t>151 TRANSPORTE DENTRO DEL PAÍS</t>
  </si>
  <si>
    <t>152 TRANSPORTE AL EXTERIOR</t>
  </si>
  <si>
    <t>164 GASTOS DE SEGURO</t>
  </si>
  <si>
    <t>165 SERVICIOS COMERCIALES</t>
  </si>
  <si>
    <t>169 OTROS SERVICIOS COMERCIALES Y FINANCIEROS</t>
  </si>
  <si>
    <t>171 CONSULTORÍA</t>
  </si>
  <si>
    <t>172 SERVICIOS ESPECIALES</t>
  </si>
  <si>
    <t>181 MANT. Y REP. DE EDIFICIOS</t>
  </si>
  <si>
    <t>182 MANT. Y REP. DE MAQUINARIAS</t>
  </si>
  <si>
    <t>185 MANT. Y REP. DE EQUIPO DE COMPUTO</t>
  </si>
  <si>
    <t>201 ALIMENTOS PARA CONSUMO HUMANO</t>
  </si>
  <si>
    <t>203 BEBIDAS</t>
  </si>
  <si>
    <t>211 ACABADO TEXTIL</t>
  </si>
  <si>
    <t>212 CALZADO</t>
  </si>
  <si>
    <t>214 PRENDAS DE VESTIR</t>
  </si>
  <si>
    <t>221 DIESEL</t>
  </si>
  <si>
    <t>223 GASOLINA</t>
  </si>
  <si>
    <t>224 LUBRICANTES</t>
  </si>
  <si>
    <t>231 IMPRESOS</t>
  </si>
  <si>
    <t>232 PAPELERIA</t>
  </si>
  <si>
    <t>239 OTROS PRODUCTOS DE PAPEL Y CARTÓN</t>
  </si>
  <si>
    <t>243 PINTURAS, COLORANTES Y TINTES</t>
  </si>
  <si>
    <t>244 PRODUCTOS MEDICINALES</t>
  </si>
  <si>
    <t>249 OTROS PRODUCTOS QUÍMICOS</t>
  </si>
  <si>
    <t>255 MATERIAL ELÉCTRICO</t>
  </si>
  <si>
    <t>256 MATERIAL METÁLICO</t>
  </si>
  <si>
    <t>259 OTROS MATERIALES DE CONSTRUCCIÓN</t>
  </si>
  <si>
    <t>261 ARTÍCULOS O PRODUCTOS PARA EVENTOS</t>
  </si>
  <si>
    <t>262 HERRAMIENTAS E INSTRUMENTOS</t>
  </si>
  <si>
    <t xml:space="preserve">265 MATERIALES Y SUMINISTROS DE COMPUTO </t>
  </si>
  <si>
    <t xml:space="preserve">269 OTROS PRODUCTOS VARIOS </t>
  </si>
  <si>
    <t>271 ÚTILES DE COCINA Y COMEDOR</t>
  </si>
  <si>
    <t>273 ÚTILES DE ASEO Y LIMPIEZA</t>
  </si>
  <si>
    <t>275 ÚTILES Y MATERIALES DE OFICINA</t>
  </si>
  <si>
    <t>279 OTROS ÚTILES Y MATERIALES</t>
  </si>
  <si>
    <t>280 REPUESTOS</t>
  </si>
  <si>
    <t>ACUMULADO</t>
  </si>
  <si>
    <t>624 CAPACITACIÓN Y ESTUDIOS</t>
  </si>
  <si>
    <t>641 GOBIERNO CENTRAL</t>
  </si>
  <si>
    <t>004 PERSONAL TRANSITORIO POR INVERSIÓN</t>
  </si>
  <si>
    <t>050 XIII MES</t>
  </si>
  <si>
    <t>071 CUOTAS SEGURO SOCIAL</t>
  </si>
  <si>
    <t>072 CUOTA SEGURO EDUCATIVO</t>
  </si>
  <si>
    <t>073 CUOTA DE RIESGO PROFESIONAL</t>
  </si>
  <si>
    <t>074 CUOTA DE FONDO COMPLEMENTARIO</t>
  </si>
  <si>
    <t>380 EQUIPO DE COMPUTACIÓN</t>
  </si>
  <si>
    <t>519 OTRAS EDIFICACIONES</t>
  </si>
  <si>
    <t>629 OTRAS BECAS</t>
  </si>
  <si>
    <t>702 APORTES A INST. SIN FINES DE LUCRO</t>
  </si>
  <si>
    <t>PRESUPUESTO
MODIFICADO</t>
  </si>
  <si>
    <t>(7)</t>
  </si>
  <si>
    <t>CONTENCIÓN 
APLICADA 
MEF</t>
  </si>
  <si>
    <t>197  SERVICIOS COMERCIALES Y FINANC</t>
  </si>
  <si>
    <t>195  VIÁTICOS</t>
  </si>
  <si>
    <t>196  TRANSPORTE DE PERSONAS Y BIENES</t>
  </si>
  <si>
    <t>199  MANTENIMIENTO Y REPARACIÓN</t>
  </si>
  <si>
    <t>291  ALIMENTOS Y BEBIDAS</t>
  </si>
  <si>
    <t>295  PRODUCTOS QUÍMICOS Y CONEXOS</t>
  </si>
  <si>
    <t>296  MATERIALES PARA CONSTRUCCIÓN Y</t>
  </si>
  <si>
    <t>297  PRODUCTOS VARIOS</t>
  </si>
  <si>
    <t>298  ÚTILES Y MATERIALES DIVERSOS</t>
  </si>
  <si>
    <t>*   3 MAQUINARIA Y EQUIPO</t>
  </si>
  <si>
    <t>380  EQUIPO DE COMPUTACIÓN</t>
  </si>
  <si>
    <t>398  MAQUINARIA Y EQUIPOS VARIOS</t>
  </si>
  <si>
    <t>191 ALQUILERES</t>
  </si>
  <si>
    <t>192 SERVICIOS BÁSICOS</t>
  </si>
  <si>
    <t>193 IMPRESIÓN, ENCUADERNACIÓN Y OTROS</t>
  </si>
  <si>
    <t>197  SERVICIOS COMERCIALES Y FINANC V. EXP</t>
  </si>
  <si>
    <t>198  CONSULTORÍAS Y SERVICIOS ESPEC V. EXP.</t>
  </si>
  <si>
    <t>199 MANT. EQUIPO DE COMPUTO V. EXP.</t>
  </si>
  <si>
    <t xml:space="preserve"> 693 BECAS Y ESTUDIO V. EXP</t>
  </si>
  <si>
    <t>*  2 MATERIALES Y SUMINISTRO</t>
  </si>
  <si>
    <t>265 SUMINISTRO DE COMPUTO</t>
  </si>
  <si>
    <t>350 MOBILIARIO</t>
  </si>
  <si>
    <t>254 MATERIAL DE FONTANERÍA</t>
  </si>
  <si>
    <t>292 TEXTILES Y VESTUARIOS</t>
  </si>
  <si>
    <t>293 COMBUSTIBLES Y LUBRICANTES</t>
  </si>
  <si>
    <t>299 REPUESTOS</t>
  </si>
  <si>
    <t>391 MAQUINARIA Y EQUIPO DE PRODUCCIÓN</t>
  </si>
  <si>
    <t>399 EQUIPO DE COMPUTACIÓN</t>
  </si>
  <si>
    <t>693 BECAS Y ESTUDIOS</t>
  </si>
  <si>
    <t>370  MAQUINARIA Y EQUIPOS VARIOS</t>
  </si>
  <si>
    <t>301 EQUIPO DE COMUNICACIÓN</t>
  </si>
  <si>
    <t xml:space="preserve">320 EQUIPO RECREATIVO </t>
  </si>
  <si>
    <t>399 EQUIPO DE COMPUTACIÓN V. EXP</t>
  </si>
  <si>
    <t>* 9 ASIGNACIONES GLOBALES</t>
  </si>
  <si>
    <t>911 EMERCIAS NACIONALES</t>
  </si>
  <si>
    <t>001  PERSONAL FIJO</t>
  </si>
  <si>
    <t>003   PERSONAL CONTIGENTE</t>
  </si>
  <si>
    <t>030  GASTOS DE REPRESENTACIÓN FIJOS</t>
  </si>
  <si>
    <t>050  XIII MES</t>
  </si>
  <si>
    <t>071  CUOTA PATRONAL DE SEGURO SOCIAL</t>
  </si>
  <si>
    <t>072  CUOTA PATRONAL DE SEGURO EDUCATIVO</t>
  </si>
  <si>
    <t>073  CUOTA PATRONAL DE RIESGO PROFESIONAL</t>
  </si>
  <si>
    <t>074  CUOTA PATRONAL PARA EL FONDO COMPLEMENTARIO</t>
  </si>
  <si>
    <t>091  SUELDOS</t>
  </si>
  <si>
    <t>094  GASTOS DE REPRESENTACIÓN</t>
  </si>
  <si>
    <t>096  XIII TERCER MES</t>
  </si>
  <si>
    <t>099 CUOTAS PATRONALES</t>
  </si>
  <si>
    <t>242 INSECTICIDA</t>
  </si>
  <si>
    <t>274 ÚTILES Y MATERIALES MÉDICOS</t>
  </si>
  <si>
    <t>119 OTROS SERVICIOS BÁSICOS</t>
  </si>
  <si>
    <t>198 CONSULTORÍA</t>
  </si>
  <si>
    <t>164 GASTOS DE SEGUROS</t>
  </si>
  <si>
    <t>257 PIEDRA Y ARENA</t>
  </si>
  <si>
    <t>639 OTRAS SIN FINES DE LUCRO</t>
  </si>
  <si>
    <t>(8=4-7)</t>
  </si>
  <si>
    <t>(9=2-4-7)</t>
  </si>
  <si>
    <t>(10=5/(3-7))</t>
  </si>
  <si>
    <t>(11=5/(2-7))</t>
  </si>
  <si>
    <t>PERIODO: AL 31 DE DICIEMBRE 2021</t>
  </si>
  <si>
    <t xml:space="preserve">AIG-CUADRO DE EJECUCIÓN PRESUPUESTARIA PRELIMINAR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</si>
</sst>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0000000000"/>
  </numFmts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-0.49998474074526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9" fontId="7" fillId="0" borderId="0" applyFont="0" applyFill="0" applyBorder="0" applyAlignment="0" applyProtection="0"/>
  </cellStyleXfs>
  <cellXfs count="67">
    <xf numFmtId="0" fontId="0" fillId="0" borderId="0" xfId="0"/>
    <xf numFmtId="0" fontId="0" fillId="0" borderId="0" xfId="0" applyFont="1"/>
    <xf numFmtId="4" fontId="0" fillId="0" borderId="0" xfId="0" applyNumberFormat="1" applyFont="1"/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" fontId="0" fillId="0" borderId="0" xfId="0" applyNumberFormat="1" applyFont="1" applyFill="1"/>
    <xf numFmtId="0" fontId="0" fillId="0" borderId="0" xfId="0" applyFont="1" applyFill="1"/>
    <xf numFmtId="0" fontId="2" fillId="0" borderId="0" xfId="0" applyFont="1" applyFill="1"/>
    <xf numFmtId="9" fontId="0" fillId="0" borderId="0" xfId="0" applyNumberFormat="1" applyFont="1"/>
    <xf numFmtId="4" fontId="3" fillId="2" borderId="1" xfId="1" applyNumberFormat="1" applyFont="1" applyFill="1" applyBorder="1"/>
    <xf numFmtId="4" fontId="3" fillId="0" borderId="2" xfId="1" applyNumberFormat="1" applyFont="1" applyFill="1" applyBorder="1"/>
    <xf numFmtId="4" fontId="0" fillId="0" borderId="3" xfId="0" applyNumberFormat="1" applyFont="1" applyFill="1" applyBorder="1"/>
    <xf numFmtId="4" fontId="3" fillId="0" borderId="1" xfId="1" applyNumberFormat="1" applyFont="1" applyFill="1" applyBorder="1"/>
    <xf numFmtId="4" fontId="2" fillId="0" borderId="0" xfId="0" applyNumberFormat="1" applyFont="1" applyFill="1"/>
    <xf numFmtId="49" fontId="3" fillId="0" borderId="1" xfId="1" applyNumberFormat="1" applyFont="1" applyFill="1" applyBorder="1" applyAlignment="1">
      <alignment horizontal="left"/>
    </xf>
    <xf numFmtId="49" fontId="3" fillId="2" borderId="1" xfId="1" applyNumberFormat="1" applyFont="1" applyFill="1" applyBorder="1" applyAlignment="1">
      <alignment horizontal="left"/>
    </xf>
    <xf numFmtId="49" fontId="5" fillId="0" borderId="3" xfId="1" applyNumberFormat="1" applyFont="1" applyFill="1" applyBorder="1" applyAlignment="1"/>
    <xf numFmtId="0" fontId="0" fillId="0" borderId="3" xfId="0" applyBorder="1"/>
    <xf numFmtId="4" fontId="1" fillId="3" borderId="4" xfId="0" applyNumberFormat="1" applyFont="1" applyFill="1" applyBorder="1" applyAlignment="1">
      <alignment horizontal="center"/>
    </xf>
    <xf numFmtId="4" fontId="1" fillId="3" borderId="4" xfId="0" applyNumberFormat="1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/>
    </xf>
    <xf numFmtId="0" fontId="0" fillId="0" borderId="0" xfId="0"/>
    <xf numFmtId="4" fontId="0" fillId="0" borderId="0" xfId="0" applyNumberFormat="1"/>
    <xf numFmtId="4" fontId="4" fillId="0" borderId="3" xfId="1" applyNumberFormat="1" applyFill="1" applyBorder="1"/>
    <xf numFmtId="4" fontId="0" fillId="0" borderId="1" xfId="0" applyNumberFormat="1" applyFont="1" applyFill="1" applyBorder="1"/>
    <xf numFmtId="4" fontId="0" fillId="0" borderId="3" xfId="0" applyNumberFormat="1" applyFill="1" applyBorder="1"/>
    <xf numFmtId="4" fontId="0" fillId="0" borderId="1" xfId="0" applyNumberFormat="1" applyFill="1" applyBorder="1"/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 wrapText="1"/>
    </xf>
    <xf numFmtId="9" fontId="1" fillId="3" borderId="7" xfId="0" applyNumberFormat="1" applyFont="1" applyFill="1" applyBorder="1" applyAlignment="1">
      <alignment horizontal="center" wrapText="1"/>
    </xf>
    <xf numFmtId="4" fontId="4" fillId="0" borderId="3" xfId="1" applyNumberFormat="1" applyFont="1" applyFill="1" applyBorder="1" applyAlignment="1">
      <alignment wrapText="1"/>
    </xf>
    <xf numFmtId="0" fontId="0" fillId="0" borderId="3" xfId="0" applyBorder="1" applyAlignment="1"/>
    <xf numFmtId="2" fontId="1" fillId="3" borderId="4" xfId="0" applyNumberFormat="1" applyFont="1" applyFill="1" applyBorder="1" applyAlignment="1">
      <alignment horizontal="center" wrapText="1"/>
    </xf>
    <xf numFmtId="0" fontId="0" fillId="0" borderId="1" xfId="0" applyBorder="1"/>
    <xf numFmtId="4" fontId="4" fillId="0" borderId="1" xfId="1" applyNumberFormat="1" applyFill="1" applyBorder="1"/>
    <xf numFmtId="49" fontId="0" fillId="0" borderId="0" xfId="0" applyNumberFormat="1" applyFont="1"/>
    <xf numFmtId="164" fontId="2" fillId="2" borderId="1" xfId="0" applyNumberFormat="1" applyFont="1" applyFill="1" applyBorder="1"/>
    <xf numFmtId="164" fontId="2" fillId="0" borderId="1" xfId="0" applyNumberFormat="1" applyFont="1" applyFill="1" applyBorder="1"/>
    <xf numFmtId="164" fontId="0" fillId="0" borderId="3" xfId="0" applyNumberFormat="1" applyFont="1" applyFill="1" applyBorder="1"/>
    <xf numFmtId="164" fontId="0" fillId="0" borderId="1" xfId="0" applyNumberFormat="1" applyFont="1" applyFill="1" applyBorder="1"/>
    <xf numFmtId="4" fontId="1" fillId="3" borderId="7" xfId="0" applyNumberFormat="1" applyFont="1" applyFill="1" applyBorder="1" applyAlignment="1">
      <alignment horizontal="center" wrapText="1"/>
    </xf>
    <xf numFmtId="49" fontId="2" fillId="0" borderId="0" xfId="0" applyNumberFormat="1" applyFont="1" applyBorder="1" applyAlignment="1">
      <alignment horizontal="center"/>
    </xf>
    <xf numFmtId="4" fontId="0" fillId="0" borderId="2" xfId="0" applyNumberFormat="1" applyFont="1" applyFill="1" applyBorder="1"/>
    <xf numFmtId="4" fontId="1" fillId="3" borderId="9" xfId="0" applyNumberFormat="1" applyFont="1" applyFill="1" applyBorder="1" applyAlignment="1">
      <alignment horizontal="center"/>
    </xf>
    <xf numFmtId="9" fontId="6" fillId="3" borderId="8" xfId="0" applyNumberFormat="1" applyFont="1" applyFill="1" applyBorder="1" applyAlignment="1">
      <alignment horizontal="center" wrapText="1"/>
    </xf>
    <xf numFmtId="2" fontId="6" fillId="3" borderId="10" xfId="0" applyNumberFormat="1" applyFont="1" applyFill="1" applyBorder="1" applyAlignment="1">
      <alignment horizontal="center" wrapText="1"/>
    </xf>
    <xf numFmtId="0" fontId="0" fillId="0" borderId="3" xfId="0" applyBorder="1" applyAlignment="1">
      <alignment horizontal="left"/>
    </xf>
    <xf numFmtId="49" fontId="2" fillId="0" borderId="0" xfId="0" applyNumberFormat="1" applyFont="1" applyBorder="1" applyAlignment="1">
      <alignment horizontal="center"/>
    </xf>
    <xf numFmtId="4" fontId="0" fillId="0" borderId="3" xfId="0" applyNumberFormat="1" applyBorder="1"/>
    <xf numFmtId="49" fontId="5" fillId="0" borderId="3" xfId="1" applyNumberFormat="1" applyFont="1" applyFill="1" applyBorder="1" applyAlignment="1">
      <alignment horizontal="left"/>
    </xf>
    <xf numFmtId="4" fontId="5" fillId="0" borderId="3" xfId="1" applyNumberFormat="1" applyFont="1" applyFill="1" applyBorder="1"/>
    <xf numFmtId="0" fontId="2" fillId="0" borderId="1" xfId="0" applyFont="1" applyFill="1" applyBorder="1"/>
    <xf numFmtId="4" fontId="2" fillId="0" borderId="1" xfId="0" applyNumberFormat="1" applyFont="1" applyBorder="1"/>
    <xf numFmtId="0" fontId="0" fillId="0" borderId="2" xfId="0" applyFont="1" applyFill="1" applyBorder="1"/>
    <xf numFmtId="4" fontId="0" fillId="0" borderId="1" xfId="0" applyNumberFormat="1" applyFont="1" applyBorder="1"/>
    <xf numFmtId="165" fontId="0" fillId="0" borderId="0" xfId="0" applyNumberFormat="1" applyFont="1" applyFill="1"/>
    <xf numFmtId="0" fontId="0" fillId="0" borderId="3" xfId="0" applyFill="1" applyBorder="1"/>
    <xf numFmtId="4" fontId="2" fillId="0" borderId="1" xfId="0" applyNumberFormat="1" applyFont="1" applyFill="1" applyBorder="1"/>
    <xf numFmtId="9" fontId="0" fillId="0" borderId="0" xfId="2" applyFont="1"/>
    <xf numFmtId="9" fontId="2" fillId="0" borderId="0" xfId="2" applyFont="1" applyFill="1"/>
    <xf numFmtId="164" fontId="0" fillId="0" borderId="11" xfId="0" applyNumberFormat="1" applyFont="1" applyFill="1" applyBorder="1"/>
    <xf numFmtId="164" fontId="0" fillId="0" borderId="2" xfId="0" applyNumberFormat="1" applyFont="1" applyFill="1" applyBorder="1"/>
    <xf numFmtId="49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3" borderId="7" xfId="0" applyNumberFormat="1" applyFont="1" applyFill="1" applyBorder="1" applyAlignment="1">
      <alignment horizontal="center" wrapText="1"/>
    </xf>
    <xf numFmtId="4" fontId="1" fillId="3" borderId="5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" xfId="1" xr:uid="{00000000-0005-0000-0000-000001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47"/>
  <sheetViews>
    <sheetView tabSelected="1" zoomScale="90" zoomScaleNormal="90" workbookViewId="0">
      <selection activeCell="D16" sqref="D16"/>
    </sheetView>
  </sheetViews>
  <sheetFormatPr baseColWidth="10" defaultColWidth="11.33203125" defaultRowHeight="14.4" x14ac:dyDescent="0.3"/>
  <cols>
    <col min="1" max="1" width="36.109375" style="1" customWidth="1"/>
    <col min="2" max="4" width="13.77734375" style="2" bestFit="1" customWidth="1"/>
    <col min="5" max="5" width="15.77734375" style="2" customWidth="1"/>
    <col min="6" max="6" width="15" style="2" customWidth="1"/>
    <col min="7" max="7" width="13.77734375" style="2" bestFit="1" customWidth="1"/>
    <col min="8" max="8" width="13" style="2" bestFit="1" customWidth="1"/>
    <col min="9" max="9" width="14.44140625" style="2" bestFit="1" customWidth="1"/>
    <col min="10" max="10" width="13.77734375" style="1" bestFit="1" customWidth="1"/>
    <col min="11" max="11" width="12.77734375" style="8" customWidth="1"/>
    <col min="12" max="12" width="11.88671875" style="8" bestFit="1" customWidth="1"/>
    <col min="13" max="13" width="19.6640625" style="2" customWidth="1"/>
    <col min="14" max="14" width="17.21875" style="2" bestFit="1" customWidth="1"/>
    <col min="15" max="15" width="13.6640625" style="2" bestFit="1" customWidth="1"/>
    <col min="16" max="16" width="11.44140625" style="2" bestFit="1" customWidth="1"/>
    <col min="17" max="22" width="11.33203125" style="2"/>
    <col min="23" max="16384" width="11.33203125" style="1"/>
  </cols>
  <sheetData>
    <row r="1" spans="1:22" x14ac:dyDescent="0.3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</row>
    <row r="2" spans="1:22" x14ac:dyDescent="0.3">
      <c r="A2" s="64" t="s">
        <v>155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</row>
    <row r="3" spans="1:22" x14ac:dyDescent="0.3">
      <c r="A3" s="63" t="s">
        <v>154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</row>
    <row r="4" spans="1:22" s="36" customFormat="1" x14ac:dyDescent="0.3">
      <c r="A4" s="42"/>
      <c r="B4" s="42" t="s">
        <v>1</v>
      </c>
      <c r="C4" s="42" t="s">
        <v>2</v>
      </c>
      <c r="D4" s="42" t="s">
        <v>3</v>
      </c>
      <c r="E4" s="42" t="s">
        <v>4</v>
      </c>
      <c r="F4" s="42" t="s">
        <v>5</v>
      </c>
      <c r="G4" s="42" t="s">
        <v>6</v>
      </c>
      <c r="H4" s="42" t="s">
        <v>94</v>
      </c>
      <c r="I4" s="42" t="s">
        <v>150</v>
      </c>
      <c r="J4" s="42" t="s">
        <v>151</v>
      </c>
      <c r="K4" s="42" t="s">
        <v>152</v>
      </c>
      <c r="L4" s="48" t="s">
        <v>153</v>
      </c>
    </row>
    <row r="5" spans="1:22" ht="43.8" customHeight="1" x14ac:dyDescent="0.3">
      <c r="A5" s="28" t="s">
        <v>7</v>
      </c>
      <c r="B5" s="41" t="s">
        <v>8</v>
      </c>
      <c r="C5" s="65" t="s">
        <v>93</v>
      </c>
      <c r="D5" s="41" t="s">
        <v>9</v>
      </c>
      <c r="E5" s="41" t="s">
        <v>10</v>
      </c>
      <c r="F5" s="41" t="s">
        <v>11</v>
      </c>
      <c r="G5" s="41" t="s">
        <v>12</v>
      </c>
      <c r="H5" s="41" t="s">
        <v>95</v>
      </c>
      <c r="I5" s="41" t="s">
        <v>13</v>
      </c>
      <c r="J5" s="29"/>
      <c r="K5" s="30" t="s">
        <v>14</v>
      </c>
      <c r="L5" s="45" t="s">
        <v>15</v>
      </c>
    </row>
    <row r="6" spans="1:22" s="4" customFormat="1" ht="15.6" customHeight="1" x14ac:dyDescent="0.3">
      <c r="A6" s="44"/>
      <c r="B6" s="18" t="s">
        <v>16</v>
      </c>
      <c r="C6" s="66"/>
      <c r="D6" s="19"/>
      <c r="E6" s="19" t="s">
        <v>80</v>
      </c>
      <c r="F6" s="19"/>
      <c r="G6" s="19"/>
      <c r="H6" s="19"/>
      <c r="I6" s="19" t="s">
        <v>17</v>
      </c>
      <c r="J6" s="20" t="s">
        <v>18</v>
      </c>
      <c r="K6" s="33" t="s">
        <v>11</v>
      </c>
      <c r="L6" s="46" t="s">
        <v>11</v>
      </c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x14ac:dyDescent="0.3">
      <c r="A7" s="21" t="s">
        <v>19</v>
      </c>
      <c r="B7" s="9">
        <f>B8+B107</f>
        <v>24363303</v>
      </c>
      <c r="C7" s="9">
        <f t="shared" ref="C7:D7" si="0">C8+C107</f>
        <v>31676734</v>
      </c>
      <c r="D7" s="9">
        <f t="shared" si="0"/>
        <v>31676734</v>
      </c>
      <c r="E7" s="9">
        <f t="shared" ref="E7:H7" si="1">E8+E107</f>
        <v>23715293.310000002</v>
      </c>
      <c r="F7" s="9">
        <f t="shared" si="1"/>
        <v>17488133.989999998</v>
      </c>
      <c r="G7" s="9">
        <f t="shared" si="1"/>
        <v>12665331.799999999</v>
      </c>
      <c r="H7" s="9">
        <f t="shared" si="1"/>
        <v>165731.31</v>
      </c>
      <c r="I7" s="9">
        <f>D7-E7-H7</f>
        <v>7795709.379999998</v>
      </c>
      <c r="J7" s="9">
        <f>C7-E7-H7</f>
        <v>7795709.379999998</v>
      </c>
      <c r="K7" s="37">
        <f t="shared" ref="K7:K21" si="2">F7/(D7-H7)</f>
        <v>0.55498500514392857</v>
      </c>
      <c r="L7" s="37">
        <f t="shared" ref="L7:L21" si="3">F7/(C7-H7)</f>
        <v>0.55498500514392857</v>
      </c>
    </row>
    <row r="8" spans="1:22" s="6" customFormat="1" x14ac:dyDescent="0.3">
      <c r="A8" s="15" t="s">
        <v>20</v>
      </c>
      <c r="B8" s="9">
        <f>B9+B22+B56+B102+B95</f>
        <v>5867374</v>
      </c>
      <c r="C8" s="9">
        <f t="shared" ref="C8:J8" si="4">C9+C22+C56+C102+C95</f>
        <v>5519290</v>
      </c>
      <c r="D8" s="9">
        <f t="shared" si="4"/>
        <v>5519290</v>
      </c>
      <c r="E8" s="9">
        <f t="shared" si="4"/>
        <v>4584247.8800000008</v>
      </c>
      <c r="F8" s="9">
        <f t="shared" si="4"/>
        <v>4563342.4300000006</v>
      </c>
      <c r="G8" s="9">
        <f t="shared" si="4"/>
        <v>4166594.959999999</v>
      </c>
      <c r="H8" s="9">
        <f t="shared" si="4"/>
        <v>165731.31</v>
      </c>
      <c r="I8" s="9">
        <f>I9+I22+I56+I102+I95</f>
        <v>769310.80999999971</v>
      </c>
      <c r="J8" s="9">
        <f t="shared" si="4"/>
        <v>769310.80999999971</v>
      </c>
      <c r="K8" s="37">
        <f>F8/(D8-H8)</f>
        <v>0.85239420995308079</v>
      </c>
      <c r="L8" s="37">
        <f t="shared" si="3"/>
        <v>0.85239420995308079</v>
      </c>
      <c r="M8" s="2"/>
      <c r="N8" s="56"/>
      <c r="O8" s="5"/>
      <c r="P8" s="5"/>
      <c r="Q8" s="5"/>
      <c r="R8" s="5"/>
      <c r="S8" s="5"/>
      <c r="T8" s="5"/>
      <c r="U8" s="5"/>
      <c r="V8" s="5"/>
    </row>
    <row r="9" spans="1:22" s="6" customFormat="1" x14ac:dyDescent="0.3">
      <c r="A9" s="14" t="s">
        <v>21</v>
      </c>
      <c r="B9" s="10">
        <f>SUM(B10:B21)</f>
        <v>3777642</v>
      </c>
      <c r="C9" s="10">
        <f t="shared" ref="C9:H9" si="5">SUM(C10:C21)</f>
        <v>3931088</v>
      </c>
      <c r="D9" s="10">
        <f t="shared" si="5"/>
        <v>3931088</v>
      </c>
      <c r="E9" s="10">
        <f t="shared" si="5"/>
        <v>3713747.85</v>
      </c>
      <c r="F9" s="10">
        <f t="shared" si="5"/>
        <v>3713747.85</v>
      </c>
      <c r="G9" s="10">
        <f t="shared" si="5"/>
        <v>3473697.959999999</v>
      </c>
      <c r="H9" s="10">
        <f t="shared" si="5"/>
        <v>0</v>
      </c>
      <c r="I9" s="12">
        <f>D9-E9-H9</f>
        <v>217340.14999999991</v>
      </c>
      <c r="J9" s="12">
        <f>C9-E9-H9</f>
        <v>217340.14999999991</v>
      </c>
      <c r="K9" s="38">
        <f t="shared" si="2"/>
        <v>0.94471246891445826</v>
      </c>
      <c r="L9" s="38">
        <f t="shared" si="3"/>
        <v>0.94471246891445826</v>
      </c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s="6" customFormat="1" ht="16.2" customHeight="1" x14ac:dyDescent="0.3">
      <c r="A10" s="16" t="s">
        <v>131</v>
      </c>
      <c r="B10" s="24">
        <v>2968212</v>
      </c>
      <c r="C10" s="24">
        <v>2945569</v>
      </c>
      <c r="D10" s="24">
        <v>2945569</v>
      </c>
      <c r="E10" s="24">
        <v>2802698.33</v>
      </c>
      <c r="F10" s="24">
        <v>2802698.33</v>
      </c>
      <c r="G10" s="24">
        <v>2680333.5399999996</v>
      </c>
      <c r="H10" s="24">
        <v>0</v>
      </c>
      <c r="I10" s="11">
        <f>D10-E10-H10</f>
        <v>142870.66999999993</v>
      </c>
      <c r="J10" s="11">
        <f>C10-E10-H10</f>
        <v>142870.66999999993</v>
      </c>
      <c r="K10" s="61">
        <f t="shared" si="2"/>
        <v>0.95149641037096744</v>
      </c>
      <c r="L10" s="61">
        <f t="shared" si="3"/>
        <v>0.95149641037096744</v>
      </c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s="6" customFormat="1" ht="16.2" customHeight="1" x14ac:dyDescent="0.3">
      <c r="A11" s="16" t="s">
        <v>132</v>
      </c>
      <c r="B11" s="24">
        <v>0</v>
      </c>
      <c r="C11" s="24">
        <v>107512</v>
      </c>
      <c r="D11" s="24">
        <v>107512</v>
      </c>
      <c r="E11" s="24">
        <v>83800</v>
      </c>
      <c r="F11" s="24">
        <v>83800</v>
      </c>
      <c r="G11" s="24">
        <v>78124.820000000007</v>
      </c>
      <c r="H11" s="24">
        <v>0</v>
      </c>
      <c r="I11" s="11">
        <f t="shared" ref="I11:I21" si="6">D11-E11-H11</f>
        <v>23712</v>
      </c>
      <c r="J11" s="11">
        <f t="shared" ref="J11:J21" si="7">C11-E11-H11</f>
        <v>23712</v>
      </c>
      <c r="K11" s="39">
        <f t="shared" si="2"/>
        <v>0.77944787558598105</v>
      </c>
      <c r="L11" s="39">
        <f t="shared" si="3"/>
        <v>0.77944787558598105</v>
      </c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s="6" customFormat="1" x14ac:dyDescent="0.3">
      <c r="A12" s="16" t="s">
        <v>133</v>
      </c>
      <c r="B12" s="24">
        <v>222000</v>
      </c>
      <c r="C12" s="24">
        <v>217000</v>
      </c>
      <c r="D12" s="24">
        <v>217000</v>
      </c>
      <c r="E12" s="24">
        <v>201966.66999999998</v>
      </c>
      <c r="F12" s="24">
        <v>201966.66999999998</v>
      </c>
      <c r="G12" s="24">
        <v>191446.93</v>
      </c>
      <c r="H12" s="24">
        <v>0</v>
      </c>
      <c r="I12" s="11">
        <f t="shared" si="6"/>
        <v>15033.330000000016</v>
      </c>
      <c r="J12" s="11">
        <f t="shared" si="7"/>
        <v>15033.330000000016</v>
      </c>
      <c r="K12" s="39">
        <f t="shared" si="2"/>
        <v>0.93072198156682018</v>
      </c>
      <c r="L12" s="39">
        <f t="shared" si="3"/>
        <v>0.93072198156682018</v>
      </c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s="6" customFormat="1" x14ac:dyDescent="0.3">
      <c r="A13" s="16" t="s">
        <v>134</v>
      </c>
      <c r="B13" s="24">
        <v>69050</v>
      </c>
      <c r="C13" s="24">
        <v>72351</v>
      </c>
      <c r="D13" s="24">
        <v>72351</v>
      </c>
      <c r="E13" s="24">
        <v>65648.990000000005</v>
      </c>
      <c r="F13" s="24">
        <v>65648.990000000005</v>
      </c>
      <c r="G13" s="24">
        <v>63978.43</v>
      </c>
      <c r="H13" s="24">
        <v>0</v>
      </c>
      <c r="I13" s="11">
        <f t="shared" si="6"/>
        <v>6702.0099999999948</v>
      </c>
      <c r="J13" s="11">
        <f t="shared" si="7"/>
        <v>6702.0099999999948</v>
      </c>
      <c r="K13" s="39">
        <f t="shared" si="2"/>
        <v>0.90736810825005887</v>
      </c>
      <c r="L13" s="39">
        <f t="shared" si="3"/>
        <v>0.90736810825005887</v>
      </c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s="6" customFormat="1" x14ac:dyDescent="0.3">
      <c r="A14" s="16" t="s">
        <v>135</v>
      </c>
      <c r="B14" s="24">
        <v>415717</v>
      </c>
      <c r="C14" s="24">
        <v>416838</v>
      </c>
      <c r="D14" s="24">
        <v>416838</v>
      </c>
      <c r="E14" s="24">
        <v>396462.38999999996</v>
      </c>
      <c r="F14" s="24">
        <v>396462.38999999996</v>
      </c>
      <c r="G14" s="24">
        <v>341701.02999999997</v>
      </c>
      <c r="H14" s="24">
        <v>0</v>
      </c>
      <c r="I14" s="11">
        <f t="shared" si="6"/>
        <v>20375.610000000044</v>
      </c>
      <c r="J14" s="11">
        <f t="shared" si="7"/>
        <v>20375.610000000044</v>
      </c>
      <c r="K14" s="39">
        <f t="shared" si="2"/>
        <v>0.95111863601686975</v>
      </c>
      <c r="L14" s="39">
        <f t="shared" si="3"/>
        <v>0.95111863601686975</v>
      </c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s="6" customFormat="1" x14ac:dyDescent="0.3">
      <c r="A15" s="16" t="s">
        <v>136</v>
      </c>
      <c r="B15" s="24">
        <v>46665</v>
      </c>
      <c r="C15" s="24">
        <v>48915</v>
      </c>
      <c r="D15" s="24">
        <v>48915</v>
      </c>
      <c r="E15" s="24">
        <v>44652.83</v>
      </c>
      <c r="F15" s="24">
        <v>44652.83</v>
      </c>
      <c r="G15" s="24">
        <v>38666.94</v>
      </c>
      <c r="H15" s="24">
        <v>0</v>
      </c>
      <c r="I15" s="11">
        <f t="shared" si="6"/>
        <v>4262.1699999999983</v>
      </c>
      <c r="J15" s="11">
        <f t="shared" si="7"/>
        <v>4262.1699999999983</v>
      </c>
      <c r="K15" s="39">
        <f t="shared" si="2"/>
        <v>0.91286578759071868</v>
      </c>
      <c r="L15" s="39">
        <f t="shared" si="3"/>
        <v>0.91286578759071868</v>
      </c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s="6" customFormat="1" x14ac:dyDescent="0.3">
      <c r="A16" s="16" t="s">
        <v>137</v>
      </c>
      <c r="B16" s="24">
        <v>46665</v>
      </c>
      <c r="C16" s="24">
        <v>69584</v>
      </c>
      <c r="D16" s="24">
        <v>69584</v>
      </c>
      <c r="E16" s="24">
        <v>66755.460000000006</v>
      </c>
      <c r="F16" s="24">
        <v>66755.460000000006</v>
      </c>
      <c r="G16" s="24">
        <v>56681.53</v>
      </c>
      <c r="H16" s="24">
        <v>0</v>
      </c>
      <c r="I16" s="11">
        <f t="shared" si="6"/>
        <v>2828.5399999999936</v>
      </c>
      <c r="J16" s="11">
        <f t="shared" si="7"/>
        <v>2828.5399999999936</v>
      </c>
      <c r="K16" s="39">
        <f t="shared" si="2"/>
        <v>0.95935071280754203</v>
      </c>
      <c r="L16" s="39">
        <f t="shared" si="3"/>
        <v>0.95935071280754203</v>
      </c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s="6" customFormat="1" x14ac:dyDescent="0.3">
      <c r="A17" s="16" t="s">
        <v>138</v>
      </c>
      <c r="B17" s="24">
        <v>9333</v>
      </c>
      <c r="C17" s="24">
        <v>9657</v>
      </c>
      <c r="D17" s="24">
        <v>9657</v>
      </c>
      <c r="E17" s="24">
        <v>8312.98</v>
      </c>
      <c r="F17" s="24">
        <v>8312.98</v>
      </c>
      <c r="G17" s="24">
        <v>6848.8600000000006</v>
      </c>
      <c r="H17" s="24">
        <v>0</v>
      </c>
      <c r="I17" s="11">
        <f t="shared" si="6"/>
        <v>1344.0200000000004</v>
      </c>
      <c r="J17" s="11">
        <f t="shared" si="7"/>
        <v>1344.0200000000004</v>
      </c>
      <c r="K17" s="39">
        <f t="shared" si="2"/>
        <v>0.86082427254841043</v>
      </c>
      <c r="L17" s="39">
        <f t="shared" si="3"/>
        <v>0.86082427254841043</v>
      </c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s="6" customFormat="1" x14ac:dyDescent="0.3">
      <c r="A18" s="16" t="s">
        <v>139</v>
      </c>
      <c r="B18" s="24">
        <v>0</v>
      </c>
      <c r="C18" s="24">
        <v>34084</v>
      </c>
      <c r="D18" s="24">
        <v>34084</v>
      </c>
      <c r="E18" s="24">
        <v>34013.339999999997</v>
      </c>
      <c r="F18" s="24">
        <v>34013.339999999997</v>
      </c>
      <c r="G18" s="24">
        <v>9331.18</v>
      </c>
      <c r="H18" s="24">
        <v>0</v>
      </c>
      <c r="I18" s="11">
        <f t="shared" si="6"/>
        <v>70.660000000003492</v>
      </c>
      <c r="J18" s="11">
        <f t="shared" si="7"/>
        <v>70.660000000003492</v>
      </c>
      <c r="K18" s="39">
        <f t="shared" si="2"/>
        <v>0.99792688651566708</v>
      </c>
      <c r="L18" s="39">
        <f t="shared" si="3"/>
        <v>0.99792688651566708</v>
      </c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s="6" customFormat="1" x14ac:dyDescent="0.3">
      <c r="A19" s="16" t="s">
        <v>140</v>
      </c>
      <c r="B19" s="24">
        <v>0</v>
      </c>
      <c r="C19" s="24">
        <v>3417</v>
      </c>
      <c r="D19" s="24">
        <v>3417</v>
      </c>
      <c r="E19" s="24">
        <v>3416.67</v>
      </c>
      <c r="F19" s="24">
        <v>3416.67</v>
      </c>
      <c r="G19" s="24">
        <v>703.28</v>
      </c>
      <c r="H19" s="24">
        <v>0</v>
      </c>
      <c r="I19" s="11">
        <f t="shared" si="6"/>
        <v>0.32999999999992724</v>
      </c>
      <c r="J19" s="11">
        <f t="shared" si="7"/>
        <v>0.32999999999992724</v>
      </c>
      <c r="K19" s="39">
        <f t="shared" si="2"/>
        <v>0.9999034240561897</v>
      </c>
      <c r="L19" s="39">
        <f t="shared" si="3"/>
        <v>0.9999034240561897</v>
      </c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s="6" customFormat="1" x14ac:dyDescent="0.3">
      <c r="A20" s="16" t="s">
        <v>141</v>
      </c>
      <c r="B20" s="24">
        <v>0</v>
      </c>
      <c r="C20" s="24">
        <v>190</v>
      </c>
      <c r="D20" s="24">
        <v>190</v>
      </c>
      <c r="E20" s="24">
        <v>91.68</v>
      </c>
      <c r="F20" s="24">
        <v>91.68</v>
      </c>
      <c r="G20" s="24">
        <v>0</v>
      </c>
      <c r="H20" s="24">
        <v>0</v>
      </c>
      <c r="I20" s="11">
        <f t="shared" si="6"/>
        <v>98.32</v>
      </c>
      <c r="J20" s="11">
        <f t="shared" si="7"/>
        <v>98.32</v>
      </c>
      <c r="K20" s="39">
        <f t="shared" si="2"/>
        <v>0.48252631578947375</v>
      </c>
      <c r="L20" s="39">
        <f t="shared" si="3"/>
        <v>0.48252631578947375</v>
      </c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s="6" customFormat="1" x14ac:dyDescent="0.3">
      <c r="A21" s="16" t="s">
        <v>142</v>
      </c>
      <c r="B21" s="24">
        <v>0</v>
      </c>
      <c r="C21" s="24">
        <v>5971</v>
      </c>
      <c r="D21" s="24">
        <v>5971</v>
      </c>
      <c r="E21" s="24">
        <v>5928.51</v>
      </c>
      <c r="F21" s="24">
        <v>5928.51</v>
      </c>
      <c r="G21" s="24">
        <v>5881.42</v>
      </c>
      <c r="H21" s="24">
        <v>0</v>
      </c>
      <c r="I21" s="11">
        <f t="shared" si="6"/>
        <v>42.489999999999782</v>
      </c>
      <c r="J21" s="11">
        <f t="shared" si="7"/>
        <v>42.489999999999782</v>
      </c>
      <c r="K21" s="62">
        <f t="shared" si="2"/>
        <v>0.99288393903868699</v>
      </c>
      <c r="L21" s="62">
        <f t="shared" si="3"/>
        <v>0.99288393903868699</v>
      </c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s="6" customFormat="1" x14ac:dyDescent="0.3">
      <c r="A22" s="14" t="s">
        <v>22</v>
      </c>
      <c r="B22" s="12">
        <f>SUM(B23:B55)</f>
        <v>1905553</v>
      </c>
      <c r="C22" s="12">
        <f t="shared" ref="C22:G22" si="8">SUM(C23:C55)</f>
        <v>1404627</v>
      </c>
      <c r="D22" s="12">
        <f t="shared" si="8"/>
        <v>1404627</v>
      </c>
      <c r="E22" s="12">
        <f t="shared" si="8"/>
        <v>776734.55000000028</v>
      </c>
      <c r="F22" s="12">
        <f t="shared" si="8"/>
        <v>757910.28000000014</v>
      </c>
      <c r="G22" s="12">
        <f t="shared" si="8"/>
        <v>613826.17000000004</v>
      </c>
      <c r="H22" s="12">
        <f t="shared" ref="H22" si="9">SUM(H23:H55)</f>
        <v>98907.18</v>
      </c>
      <c r="I22" s="12">
        <f>D22-E22-H22</f>
        <v>528985.26999999979</v>
      </c>
      <c r="J22" s="12">
        <f>C22-E22-H22</f>
        <v>528985.26999999979</v>
      </c>
      <c r="K22" s="38">
        <f>F22/(D22)</f>
        <v>0.53958116994760896</v>
      </c>
      <c r="L22" s="38">
        <f>F22/(C22)</f>
        <v>0.53958116994760896</v>
      </c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s="6" customFormat="1" x14ac:dyDescent="0.3">
      <c r="A23" s="17" t="s">
        <v>29</v>
      </c>
      <c r="B23" s="31">
        <v>544186</v>
      </c>
      <c r="C23" s="31">
        <v>392798</v>
      </c>
      <c r="D23" s="31">
        <v>392798</v>
      </c>
      <c r="E23" s="31">
        <v>53410</v>
      </c>
      <c r="F23" s="31">
        <v>45620</v>
      </c>
      <c r="G23" s="31">
        <v>23060</v>
      </c>
      <c r="H23" s="31">
        <v>0</v>
      </c>
      <c r="I23" s="11">
        <f t="shared" ref="I23" si="10">D23-E23-H23</f>
        <v>339388</v>
      </c>
      <c r="J23" s="11">
        <f t="shared" ref="J23" si="11">C23-E23-H23</f>
        <v>339388</v>
      </c>
      <c r="K23" s="39">
        <f t="shared" ref="K23:K33" si="12">F23/(D23-H23)</f>
        <v>0.11614112088147088</v>
      </c>
      <c r="L23" s="39">
        <f t="shared" ref="L23:L33" si="13">F23/(C23-H23)</f>
        <v>0.11614112088147088</v>
      </c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s="6" customFormat="1" x14ac:dyDescent="0.3">
      <c r="A24" s="17" t="s">
        <v>30</v>
      </c>
      <c r="B24" s="31">
        <v>2500</v>
      </c>
      <c r="C24" s="31">
        <v>1500</v>
      </c>
      <c r="D24" s="31">
        <v>1500</v>
      </c>
      <c r="E24" s="31">
        <v>0</v>
      </c>
      <c r="F24" s="31">
        <v>0</v>
      </c>
      <c r="G24" s="31">
        <v>0</v>
      </c>
      <c r="H24" s="31">
        <v>0</v>
      </c>
      <c r="I24" s="11">
        <f t="shared" ref="I24:I55" si="14">D24-E24-H24</f>
        <v>1500</v>
      </c>
      <c r="J24" s="11">
        <f t="shared" ref="J24:J55" si="15">C24-E24-H24</f>
        <v>1500</v>
      </c>
      <c r="K24" s="39">
        <f t="shared" si="12"/>
        <v>0</v>
      </c>
      <c r="L24" s="39">
        <f t="shared" si="13"/>
        <v>0</v>
      </c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s="6" customFormat="1" x14ac:dyDescent="0.3">
      <c r="A25" s="17" t="s">
        <v>31</v>
      </c>
      <c r="B25" s="31">
        <v>7500</v>
      </c>
      <c r="C25" s="31">
        <v>7500</v>
      </c>
      <c r="D25" s="31">
        <v>7500</v>
      </c>
      <c r="E25" s="31">
        <v>3603.33</v>
      </c>
      <c r="F25" s="31">
        <v>3123.33</v>
      </c>
      <c r="G25" s="31">
        <v>3123.33</v>
      </c>
      <c r="H25" s="31">
        <v>0</v>
      </c>
      <c r="I25" s="11">
        <f t="shared" si="14"/>
        <v>3896.67</v>
      </c>
      <c r="J25" s="11">
        <f t="shared" si="15"/>
        <v>3896.67</v>
      </c>
      <c r="K25" s="39">
        <f t="shared" si="12"/>
        <v>0.41644399999999998</v>
      </c>
      <c r="L25" s="39">
        <f t="shared" si="13"/>
        <v>0.41644399999999998</v>
      </c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s="6" customFormat="1" x14ac:dyDescent="0.3">
      <c r="A26" s="17" t="s">
        <v>32</v>
      </c>
      <c r="B26" s="31">
        <v>43008</v>
      </c>
      <c r="C26" s="31">
        <v>43008</v>
      </c>
      <c r="D26" s="31">
        <v>43008</v>
      </c>
      <c r="E26" s="31">
        <v>42799.92</v>
      </c>
      <c r="F26" s="31">
        <v>42799.92</v>
      </c>
      <c r="G26" s="31">
        <v>39233.26</v>
      </c>
      <c r="H26" s="31">
        <v>0</v>
      </c>
      <c r="I26" s="11">
        <f t="shared" si="14"/>
        <v>208.08000000000175</v>
      </c>
      <c r="J26" s="11">
        <f t="shared" si="15"/>
        <v>208.08000000000175</v>
      </c>
      <c r="K26" s="39">
        <f t="shared" si="12"/>
        <v>0.99516183035714278</v>
      </c>
      <c r="L26" s="39">
        <f t="shared" si="13"/>
        <v>0.99516183035714278</v>
      </c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s="6" customFormat="1" x14ac:dyDescent="0.3">
      <c r="A27" s="17" t="s">
        <v>33</v>
      </c>
      <c r="B27" s="31">
        <v>17300</v>
      </c>
      <c r="C27" s="31">
        <v>5170</v>
      </c>
      <c r="D27" s="31">
        <v>5170</v>
      </c>
      <c r="E27" s="31">
        <v>0</v>
      </c>
      <c r="F27" s="31">
        <v>0</v>
      </c>
      <c r="G27" s="31">
        <v>0</v>
      </c>
      <c r="H27" s="31">
        <v>0</v>
      </c>
      <c r="I27" s="11">
        <f t="shared" si="14"/>
        <v>5170</v>
      </c>
      <c r="J27" s="11">
        <f t="shared" si="15"/>
        <v>5170</v>
      </c>
      <c r="K27" s="39">
        <f t="shared" si="12"/>
        <v>0</v>
      </c>
      <c r="L27" s="39">
        <f t="shared" si="13"/>
        <v>0</v>
      </c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s="6" customFormat="1" x14ac:dyDescent="0.3">
      <c r="A28" s="17" t="s">
        <v>34</v>
      </c>
      <c r="B28" s="31">
        <v>600</v>
      </c>
      <c r="C28" s="31">
        <v>600</v>
      </c>
      <c r="D28" s="31">
        <v>600</v>
      </c>
      <c r="E28" s="31">
        <v>0</v>
      </c>
      <c r="F28" s="31">
        <v>0</v>
      </c>
      <c r="G28" s="31">
        <v>0</v>
      </c>
      <c r="H28" s="31">
        <v>0</v>
      </c>
      <c r="I28" s="11">
        <f t="shared" si="14"/>
        <v>600</v>
      </c>
      <c r="J28" s="11">
        <f t="shared" si="15"/>
        <v>600</v>
      </c>
      <c r="K28" s="39">
        <f t="shared" si="12"/>
        <v>0</v>
      </c>
      <c r="L28" s="39">
        <f t="shared" si="13"/>
        <v>0</v>
      </c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s="6" customFormat="1" x14ac:dyDescent="0.3">
      <c r="A29" s="17" t="s">
        <v>35</v>
      </c>
      <c r="B29" s="31">
        <v>101965</v>
      </c>
      <c r="C29" s="31">
        <v>101965</v>
      </c>
      <c r="D29" s="31">
        <v>101965</v>
      </c>
      <c r="E29" s="31">
        <v>38136.080000000002</v>
      </c>
      <c r="F29" s="31">
        <v>38136.080000000002</v>
      </c>
      <c r="G29" s="31">
        <v>30133.03</v>
      </c>
      <c r="H29" s="31">
        <v>0</v>
      </c>
      <c r="I29" s="11">
        <f t="shared" si="14"/>
        <v>63828.92</v>
      </c>
      <c r="J29" s="11">
        <f t="shared" si="15"/>
        <v>63828.92</v>
      </c>
      <c r="K29" s="39">
        <f t="shared" si="12"/>
        <v>0.37401147452557254</v>
      </c>
      <c r="L29" s="39">
        <f t="shared" si="13"/>
        <v>0.37401147452557254</v>
      </c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s="6" customFormat="1" x14ac:dyDescent="0.3">
      <c r="A30" s="17" t="s">
        <v>36</v>
      </c>
      <c r="B30" s="31">
        <v>11999</v>
      </c>
      <c r="C30" s="31">
        <v>15569</v>
      </c>
      <c r="D30" s="31">
        <v>15569</v>
      </c>
      <c r="E30" s="31">
        <v>13594.1</v>
      </c>
      <c r="F30" s="31">
        <v>13594.1</v>
      </c>
      <c r="G30" s="31">
        <v>11213.75</v>
      </c>
      <c r="H30" s="31">
        <v>0</v>
      </c>
      <c r="I30" s="11">
        <f t="shared" si="14"/>
        <v>1974.8999999999996</v>
      </c>
      <c r="J30" s="11">
        <f t="shared" si="15"/>
        <v>1974.8999999999996</v>
      </c>
      <c r="K30" s="39">
        <f t="shared" si="12"/>
        <v>0.87315177596505877</v>
      </c>
      <c r="L30" s="39">
        <f t="shared" si="13"/>
        <v>0.87315177596505877</v>
      </c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s="6" customFormat="1" x14ac:dyDescent="0.3">
      <c r="A31" s="17" t="s">
        <v>37</v>
      </c>
      <c r="B31" s="31">
        <v>102700</v>
      </c>
      <c r="C31" s="31">
        <v>169483</v>
      </c>
      <c r="D31" s="31">
        <v>169483</v>
      </c>
      <c r="E31" s="31">
        <v>169140.22</v>
      </c>
      <c r="F31" s="31">
        <v>168875.89</v>
      </c>
      <c r="G31" s="31">
        <v>154461.19</v>
      </c>
      <c r="H31" s="31">
        <v>0</v>
      </c>
      <c r="I31" s="11">
        <f t="shared" si="14"/>
        <v>342.77999999999884</v>
      </c>
      <c r="J31" s="11">
        <f t="shared" si="15"/>
        <v>342.77999999999884</v>
      </c>
      <c r="K31" s="39">
        <f t="shared" si="12"/>
        <v>0.99641787081890232</v>
      </c>
      <c r="L31" s="39">
        <f t="shared" si="13"/>
        <v>0.99641787081890232</v>
      </c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s="6" customFormat="1" x14ac:dyDescent="0.3">
      <c r="A32" s="17" t="s">
        <v>38</v>
      </c>
      <c r="B32" s="31">
        <v>32000</v>
      </c>
      <c r="C32" s="31">
        <v>19930</v>
      </c>
      <c r="D32" s="31">
        <v>19930</v>
      </c>
      <c r="E32" s="31">
        <v>17257.34</v>
      </c>
      <c r="F32" s="31">
        <v>17257.3</v>
      </c>
      <c r="G32" s="31">
        <v>14381.099999999999</v>
      </c>
      <c r="H32" s="31">
        <v>0</v>
      </c>
      <c r="I32" s="11">
        <f t="shared" si="14"/>
        <v>2672.66</v>
      </c>
      <c r="J32" s="11">
        <f t="shared" si="15"/>
        <v>2672.66</v>
      </c>
      <c r="K32" s="39">
        <f t="shared" si="12"/>
        <v>0.86589563472152531</v>
      </c>
      <c r="L32" s="39">
        <f t="shared" si="13"/>
        <v>0.86589563472152531</v>
      </c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s="6" customFormat="1" x14ac:dyDescent="0.3">
      <c r="A33" s="17" t="s">
        <v>39</v>
      </c>
      <c r="B33" s="31">
        <v>11200</v>
      </c>
      <c r="C33" s="31">
        <v>8525</v>
      </c>
      <c r="D33" s="31">
        <v>8525</v>
      </c>
      <c r="E33" s="31">
        <v>4574.75</v>
      </c>
      <c r="F33" s="31">
        <v>4574.75</v>
      </c>
      <c r="G33" s="31">
        <v>4574.75</v>
      </c>
      <c r="H33" s="31">
        <v>2818.0299999999997</v>
      </c>
      <c r="I33" s="11">
        <f t="shared" si="14"/>
        <v>1132.2200000000003</v>
      </c>
      <c r="J33" s="11">
        <f t="shared" si="15"/>
        <v>1132.2200000000003</v>
      </c>
      <c r="K33" s="39">
        <f t="shared" si="12"/>
        <v>0.80160750801213254</v>
      </c>
      <c r="L33" s="39">
        <f t="shared" si="13"/>
        <v>0.80160750801213254</v>
      </c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s="6" customFormat="1" x14ac:dyDescent="0.3">
      <c r="A34" s="17" t="s">
        <v>40</v>
      </c>
      <c r="B34" s="31">
        <v>24000</v>
      </c>
      <c r="C34" s="31">
        <v>20</v>
      </c>
      <c r="D34" s="31">
        <v>20</v>
      </c>
      <c r="E34" s="31">
        <v>19.260000000000002</v>
      </c>
      <c r="F34" s="31">
        <v>19.260000000000002</v>
      </c>
      <c r="G34" s="31">
        <v>19.260000000000002</v>
      </c>
      <c r="H34" s="31">
        <v>0</v>
      </c>
      <c r="I34" s="11">
        <f t="shared" si="14"/>
        <v>0.73999999999999844</v>
      </c>
      <c r="J34" s="11">
        <f t="shared" si="15"/>
        <v>0.73999999999999844</v>
      </c>
      <c r="K34" s="39">
        <v>0</v>
      </c>
      <c r="L34" s="39">
        <v>0</v>
      </c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s="6" customFormat="1" x14ac:dyDescent="0.3">
      <c r="A35" s="17" t="s">
        <v>41</v>
      </c>
      <c r="B35" s="31">
        <v>53000</v>
      </c>
      <c r="C35" s="31">
        <v>0</v>
      </c>
      <c r="D35" s="31">
        <v>0</v>
      </c>
      <c r="E35" s="31">
        <v>0</v>
      </c>
      <c r="F35" s="31">
        <v>0</v>
      </c>
      <c r="G35" s="31">
        <v>0</v>
      </c>
      <c r="H35" s="31">
        <v>0</v>
      </c>
      <c r="I35" s="11">
        <f t="shared" si="14"/>
        <v>0</v>
      </c>
      <c r="J35" s="11">
        <f t="shared" si="15"/>
        <v>0</v>
      </c>
      <c r="K35" s="39">
        <v>0</v>
      </c>
      <c r="L35" s="39">
        <v>0</v>
      </c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s="6" customFormat="1" x14ac:dyDescent="0.3">
      <c r="A36" s="17" t="s">
        <v>42</v>
      </c>
      <c r="B36" s="31">
        <v>32432</v>
      </c>
      <c r="C36" s="31">
        <v>11928</v>
      </c>
      <c r="D36" s="31">
        <v>11928</v>
      </c>
      <c r="E36" s="31">
        <v>7010</v>
      </c>
      <c r="F36" s="31">
        <v>7010</v>
      </c>
      <c r="G36" s="31">
        <v>6929</v>
      </c>
      <c r="H36" s="31">
        <v>700</v>
      </c>
      <c r="I36" s="11">
        <f t="shared" si="14"/>
        <v>4218</v>
      </c>
      <c r="J36" s="11">
        <f t="shared" si="15"/>
        <v>4218</v>
      </c>
      <c r="K36" s="39">
        <f>F36/(D36-H36)</f>
        <v>0.62433202707516922</v>
      </c>
      <c r="L36" s="39">
        <f>F36/(C36-H36)</f>
        <v>0.62433202707516922</v>
      </c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s="6" customFormat="1" x14ac:dyDescent="0.3">
      <c r="A37" s="17" t="s">
        <v>43</v>
      </c>
      <c r="B37" s="31">
        <v>21000</v>
      </c>
      <c r="C37" s="31">
        <v>11000</v>
      </c>
      <c r="D37" s="31">
        <v>11000</v>
      </c>
      <c r="E37" s="31">
        <v>3400</v>
      </c>
      <c r="F37" s="31">
        <v>3400</v>
      </c>
      <c r="G37" s="31">
        <v>2800</v>
      </c>
      <c r="H37" s="31">
        <v>0</v>
      </c>
      <c r="I37" s="11">
        <f t="shared" si="14"/>
        <v>7600</v>
      </c>
      <c r="J37" s="11">
        <f t="shared" si="15"/>
        <v>7600</v>
      </c>
      <c r="K37" s="39">
        <v>0</v>
      </c>
      <c r="L37" s="39">
        <f>F37/(C37-H37)</f>
        <v>0.30909090909090908</v>
      </c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s="6" customFormat="1" x14ac:dyDescent="0.3">
      <c r="A38" s="17" t="s">
        <v>44</v>
      </c>
      <c r="B38" s="24">
        <v>6100</v>
      </c>
      <c r="C38" s="24">
        <v>8433</v>
      </c>
      <c r="D38" s="24">
        <v>8433</v>
      </c>
      <c r="E38" s="24">
        <v>6330.2000000000007</v>
      </c>
      <c r="F38" s="24">
        <v>6330.2000000000007</v>
      </c>
      <c r="G38" s="24">
        <v>5788.2</v>
      </c>
      <c r="H38" s="24">
        <v>1989.71</v>
      </c>
      <c r="I38" s="11">
        <f t="shared" si="14"/>
        <v>113.08999999999924</v>
      </c>
      <c r="J38" s="11">
        <f t="shared" si="15"/>
        <v>113.08999999999924</v>
      </c>
      <c r="K38" s="39">
        <f>F38/(D38-H38)</f>
        <v>0.98244840756818341</v>
      </c>
      <c r="L38" s="39">
        <f>F38/(C38-H38)</f>
        <v>0.98244840756818341</v>
      </c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s="6" customFormat="1" x14ac:dyDescent="0.3">
      <c r="A39" s="17" t="s">
        <v>45</v>
      </c>
      <c r="B39" s="24">
        <v>15000</v>
      </c>
      <c r="C39" s="24">
        <v>6700</v>
      </c>
      <c r="D39" s="24">
        <v>6700</v>
      </c>
      <c r="E39" s="24">
        <v>4553</v>
      </c>
      <c r="F39" s="24">
        <v>4019</v>
      </c>
      <c r="G39" s="24">
        <v>4019</v>
      </c>
      <c r="H39" s="24">
        <v>0</v>
      </c>
      <c r="I39" s="11">
        <f t="shared" si="14"/>
        <v>2147</v>
      </c>
      <c r="J39" s="11">
        <f t="shared" si="15"/>
        <v>2147</v>
      </c>
      <c r="K39" s="39">
        <v>0</v>
      </c>
      <c r="L39" s="39">
        <v>0</v>
      </c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s="6" customFormat="1" x14ac:dyDescent="0.3">
      <c r="A40" s="17" t="s">
        <v>46</v>
      </c>
      <c r="B40" s="24">
        <v>10000</v>
      </c>
      <c r="C40" s="24">
        <v>3609</v>
      </c>
      <c r="D40" s="24">
        <v>3609</v>
      </c>
      <c r="E40" s="24">
        <v>3607.77</v>
      </c>
      <c r="F40" s="24">
        <v>3607.77</v>
      </c>
      <c r="G40" s="24">
        <v>3566.19</v>
      </c>
      <c r="H40" s="24">
        <v>0.80999999999994543</v>
      </c>
      <c r="I40" s="11">
        <f t="shared" si="14"/>
        <v>0.42000000000007276</v>
      </c>
      <c r="J40" s="11">
        <f t="shared" si="15"/>
        <v>0.42000000000007276</v>
      </c>
      <c r="K40" s="39">
        <f>F40/(D40-H40)</f>
        <v>0.99988359814754768</v>
      </c>
      <c r="L40" s="39">
        <f>F40/(C40-H40)</f>
        <v>0.99988359814754768</v>
      </c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s="6" customFormat="1" x14ac:dyDescent="0.3">
      <c r="A41" s="17" t="s">
        <v>47</v>
      </c>
      <c r="B41" s="24">
        <v>103437</v>
      </c>
      <c r="C41" s="24">
        <v>89675</v>
      </c>
      <c r="D41" s="24">
        <v>89675</v>
      </c>
      <c r="E41" s="24">
        <v>85375.38</v>
      </c>
      <c r="F41" s="24">
        <v>85081.13</v>
      </c>
      <c r="G41" s="24">
        <v>68977.240000000005</v>
      </c>
      <c r="H41" s="24">
        <v>679.36000000000013</v>
      </c>
      <c r="I41" s="11">
        <f t="shared" si="14"/>
        <v>3620.2599999999952</v>
      </c>
      <c r="J41" s="11">
        <f t="shared" si="15"/>
        <v>3620.2599999999952</v>
      </c>
      <c r="K41" s="39">
        <f>F41/(D41-H41)</f>
        <v>0.95601458678200424</v>
      </c>
      <c r="L41" s="39">
        <f>F41/(C41-H41)</f>
        <v>0.95601458678200424</v>
      </c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s="6" customFormat="1" x14ac:dyDescent="0.3">
      <c r="A42" s="17" t="s">
        <v>48</v>
      </c>
      <c r="B42" s="24">
        <v>20000</v>
      </c>
      <c r="C42" s="24">
        <v>8623</v>
      </c>
      <c r="D42" s="24">
        <v>8623</v>
      </c>
      <c r="E42" s="24">
        <v>5903.08</v>
      </c>
      <c r="F42" s="24">
        <v>5903.0700000000006</v>
      </c>
      <c r="G42" s="24">
        <v>4605.41</v>
      </c>
      <c r="H42" s="24">
        <v>0.59999999999990905</v>
      </c>
      <c r="I42" s="11">
        <f t="shared" si="14"/>
        <v>2719.32</v>
      </c>
      <c r="J42" s="11">
        <f t="shared" si="15"/>
        <v>2719.32</v>
      </c>
      <c r="K42" s="39">
        <f>F42/(D42-H42)</f>
        <v>0.68462029133419944</v>
      </c>
      <c r="L42" s="39">
        <f>F42/(C42-H42)</f>
        <v>0.68462029133419944</v>
      </c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s="6" customFormat="1" x14ac:dyDescent="0.3">
      <c r="A43" s="17" t="s">
        <v>49</v>
      </c>
      <c r="B43" s="24">
        <v>100000</v>
      </c>
      <c r="C43" s="24">
        <v>0</v>
      </c>
      <c r="D43" s="24">
        <v>0</v>
      </c>
      <c r="E43" s="24">
        <v>0</v>
      </c>
      <c r="F43" s="24">
        <v>0</v>
      </c>
      <c r="G43" s="24">
        <v>0</v>
      </c>
      <c r="H43" s="24">
        <v>0</v>
      </c>
      <c r="I43" s="11">
        <f t="shared" si="14"/>
        <v>0</v>
      </c>
      <c r="J43" s="11">
        <f t="shared" si="15"/>
        <v>0</v>
      </c>
      <c r="K43" s="39">
        <v>0</v>
      </c>
      <c r="L43" s="39">
        <v>0</v>
      </c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s="6" customFormat="1" x14ac:dyDescent="0.3">
      <c r="A44" s="17" t="s">
        <v>50</v>
      </c>
      <c r="B44" s="24">
        <v>142800</v>
      </c>
      <c r="C44" s="24">
        <v>197983</v>
      </c>
      <c r="D44" s="24">
        <v>197983</v>
      </c>
      <c r="E44" s="24">
        <v>90350</v>
      </c>
      <c r="F44" s="24">
        <v>90350</v>
      </c>
      <c r="G44" s="24">
        <v>46856.08</v>
      </c>
      <c r="H44" s="24">
        <v>92633</v>
      </c>
      <c r="I44" s="11">
        <f t="shared" si="14"/>
        <v>15000</v>
      </c>
      <c r="J44" s="11">
        <f t="shared" si="15"/>
        <v>15000</v>
      </c>
      <c r="K44" s="39">
        <f t="shared" ref="K44:K55" si="16">F44/(D44-H44)</f>
        <v>0.85761746559088747</v>
      </c>
      <c r="L44" s="39">
        <f t="shared" ref="L44:L55" si="17">F44/(C44-H44)</f>
        <v>0.85761746559088747</v>
      </c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s="6" customFormat="1" x14ac:dyDescent="0.3">
      <c r="A45" s="17" t="s">
        <v>51</v>
      </c>
      <c r="B45" s="24">
        <v>97000</v>
      </c>
      <c r="C45" s="24">
        <v>66353</v>
      </c>
      <c r="D45" s="24">
        <v>66353</v>
      </c>
      <c r="E45" s="24">
        <v>0</v>
      </c>
      <c r="F45" s="24">
        <v>0</v>
      </c>
      <c r="G45" s="24">
        <v>0</v>
      </c>
      <c r="H45" s="24">
        <v>0</v>
      </c>
      <c r="I45" s="11">
        <f t="shared" si="14"/>
        <v>66353</v>
      </c>
      <c r="J45" s="11">
        <f t="shared" si="15"/>
        <v>66353</v>
      </c>
      <c r="K45" s="39">
        <f t="shared" si="16"/>
        <v>0</v>
      </c>
      <c r="L45" s="39">
        <f t="shared" si="17"/>
        <v>0</v>
      </c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s="6" customFormat="1" x14ac:dyDescent="0.3">
      <c r="A46" s="17" t="s">
        <v>52</v>
      </c>
      <c r="B46" s="24">
        <v>18000</v>
      </c>
      <c r="C46" s="24">
        <v>22496</v>
      </c>
      <c r="D46" s="24">
        <v>22496</v>
      </c>
      <c r="E46" s="24">
        <v>21987.24</v>
      </c>
      <c r="F46" s="24">
        <v>21660.1</v>
      </c>
      <c r="G46" s="24">
        <v>16226.66</v>
      </c>
      <c r="H46" s="24">
        <v>8.6700000000000728</v>
      </c>
      <c r="I46" s="11">
        <f t="shared" si="14"/>
        <v>500.08999999999833</v>
      </c>
      <c r="J46" s="11">
        <f t="shared" si="15"/>
        <v>500.08999999999833</v>
      </c>
      <c r="K46" s="39">
        <f t="shared" si="16"/>
        <v>0.96321350733946609</v>
      </c>
      <c r="L46" s="39">
        <f t="shared" si="17"/>
        <v>0.96321350733946609</v>
      </c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s="6" customFormat="1" x14ac:dyDescent="0.3">
      <c r="A47" s="17" t="s">
        <v>53</v>
      </c>
      <c r="B47" s="24">
        <v>387826</v>
      </c>
      <c r="C47" s="24">
        <v>177649</v>
      </c>
      <c r="D47" s="24">
        <v>177649</v>
      </c>
      <c r="E47" s="24">
        <v>177070.94</v>
      </c>
      <c r="F47" s="24">
        <v>168059.49</v>
      </c>
      <c r="G47" s="24">
        <v>145369.82999999999</v>
      </c>
      <c r="H47" s="24">
        <v>77</v>
      </c>
      <c r="I47" s="11">
        <f t="shared" si="14"/>
        <v>501.05999999999767</v>
      </c>
      <c r="J47" s="11">
        <f t="shared" si="15"/>
        <v>501.05999999999767</v>
      </c>
      <c r="K47" s="39">
        <f t="shared" si="16"/>
        <v>0.94643012411866734</v>
      </c>
      <c r="L47" s="39">
        <f t="shared" si="17"/>
        <v>0.94643012411866734</v>
      </c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s="6" customFormat="1" x14ac:dyDescent="0.3">
      <c r="A48" s="47" t="s">
        <v>108</v>
      </c>
      <c r="B48" s="24">
        <v>0</v>
      </c>
      <c r="C48" s="24">
        <v>1068</v>
      </c>
      <c r="D48" s="24">
        <v>1068</v>
      </c>
      <c r="E48" s="24">
        <v>1067.8599999999999</v>
      </c>
      <c r="F48" s="24">
        <v>1067.8599999999999</v>
      </c>
      <c r="G48" s="24">
        <v>1067.8599999999999</v>
      </c>
      <c r="H48" s="24">
        <v>0</v>
      </c>
      <c r="I48" s="11">
        <f t="shared" si="14"/>
        <v>0.14000000000010004</v>
      </c>
      <c r="J48" s="11">
        <f t="shared" si="15"/>
        <v>0.14000000000010004</v>
      </c>
      <c r="K48" s="39">
        <f t="shared" si="16"/>
        <v>0.99986891385767784</v>
      </c>
      <c r="L48" s="39">
        <f t="shared" si="17"/>
        <v>0.99986891385767784</v>
      </c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s="6" customFormat="1" x14ac:dyDescent="0.3">
      <c r="A49" s="47" t="s">
        <v>109</v>
      </c>
      <c r="B49" s="24">
        <v>0</v>
      </c>
      <c r="C49" s="24">
        <v>13722</v>
      </c>
      <c r="D49" s="24">
        <v>13722</v>
      </c>
      <c r="E49" s="24">
        <v>8476.7999999999993</v>
      </c>
      <c r="F49" s="24">
        <v>8476.7999999999993</v>
      </c>
      <c r="G49" s="24">
        <v>8476.7999999999993</v>
      </c>
      <c r="H49" s="24">
        <v>0</v>
      </c>
      <c r="I49" s="11">
        <f t="shared" si="14"/>
        <v>5245.2000000000007</v>
      </c>
      <c r="J49" s="11">
        <f t="shared" si="15"/>
        <v>5245.2000000000007</v>
      </c>
      <c r="K49" s="39">
        <f t="shared" si="16"/>
        <v>0.61775251421075639</v>
      </c>
      <c r="L49" s="39">
        <f t="shared" si="17"/>
        <v>0.61775251421075639</v>
      </c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s="6" customFormat="1" x14ac:dyDescent="0.3">
      <c r="A50" s="47" t="s">
        <v>110</v>
      </c>
      <c r="B50" s="24">
        <v>0</v>
      </c>
      <c r="C50" s="24">
        <v>320</v>
      </c>
      <c r="D50" s="24">
        <v>320</v>
      </c>
      <c r="E50" s="24">
        <v>319.93</v>
      </c>
      <c r="F50" s="24">
        <v>196.88</v>
      </c>
      <c r="G50" s="24">
        <v>196.88</v>
      </c>
      <c r="H50" s="24">
        <v>0</v>
      </c>
      <c r="I50" s="11">
        <f t="shared" si="14"/>
        <v>6.9999999999993179E-2</v>
      </c>
      <c r="J50" s="11">
        <f t="shared" si="15"/>
        <v>6.9999999999993179E-2</v>
      </c>
      <c r="K50" s="39">
        <f t="shared" si="16"/>
        <v>0.61524999999999996</v>
      </c>
      <c r="L50" s="39">
        <f t="shared" si="17"/>
        <v>0.61524999999999996</v>
      </c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s="6" customFormat="1" x14ac:dyDescent="0.3">
      <c r="A51" s="17" t="s">
        <v>97</v>
      </c>
      <c r="B51" s="24">
        <v>0</v>
      </c>
      <c r="C51" s="24">
        <v>77</v>
      </c>
      <c r="D51" s="24">
        <v>77</v>
      </c>
      <c r="E51" s="24">
        <v>77</v>
      </c>
      <c r="F51" s="24">
        <v>77</v>
      </c>
      <c r="G51" s="24">
        <v>77</v>
      </c>
      <c r="H51" s="24">
        <v>0</v>
      </c>
      <c r="I51" s="11">
        <f t="shared" si="14"/>
        <v>0</v>
      </c>
      <c r="J51" s="11">
        <f t="shared" si="15"/>
        <v>0</v>
      </c>
      <c r="K51" s="39">
        <f t="shared" si="16"/>
        <v>1</v>
      </c>
      <c r="L51" s="39">
        <f t="shared" si="17"/>
        <v>1</v>
      </c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s="6" customFormat="1" x14ac:dyDescent="0.3">
      <c r="A52" s="17" t="s">
        <v>98</v>
      </c>
      <c r="B52" s="24">
        <v>0</v>
      </c>
      <c r="C52" s="24">
        <v>412</v>
      </c>
      <c r="D52" s="24">
        <v>412</v>
      </c>
      <c r="E52" s="24">
        <v>407</v>
      </c>
      <c r="F52" s="24">
        <v>407</v>
      </c>
      <c r="G52" s="24">
        <v>407</v>
      </c>
      <c r="H52" s="24">
        <v>0</v>
      </c>
      <c r="I52" s="11">
        <f t="shared" si="14"/>
        <v>5</v>
      </c>
      <c r="J52" s="11">
        <f t="shared" si="15"/>
        <v>5</v>
      </c>
      <c r="K52" s="39">
        <f t="shared" si="16"/>
        <v>0.98786407766990292</v>
      </c>
      <c r="L52" s="39">
        <f t="shared" si="17"/>
        <v>0.98786407766990292</v>
      </c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s="6" customFormat="1" x14ac:dyDescent="0.3">
      <c r="A53" s="17" t="s">
        <v>96</v>
      </c>
      <c r="B53" s="24">
        <v>0</v>
      </c>
      <c r="C53" s="24">
        <v>4680</v>
      </c>
      <c r="D53" s="24">
        <v>4680</v>
      </c>
      <c r="E53" s="24">
        <v>4573.04</v>
      </c>
      <c r="F53" s="24">
        <v>4573.04</v>
      </c>
      <c r="G53" s="24">
        <v>4573.04</v>
      </c>
      <c r="H53" s="24">
        <v>0</v>
      </c>
      <c r="I53" s="11">
        <f t="shared" si="14"/>
        <v>106.96000000000004</v>
      </c>
      <c r="J53" s="11">
        <f t="shared" si="15"/>
        <v>106.96000000000004</v>
      </c>
      <c r="K53" s="39">
        <f t="shared" si="16"/>
        <v>0.97714529914529913</v>
      </c>
      <c r="L53" s="39">
        <f t="shared" si="17"/>
        <v>0.97714529914529913</v>
      </c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s="6" customFormat="1" x14ac:dyDescent="0.3">
      <c r="A54" s="17" t="s">
        <v>146</v>
      </c>
      <c r="B54" s="24">
        <v>0</v>
      </c>
      <c r="C54" s="24">
        <v>12172</v>
      </c>
      <c r="D54" s="24">
        <v>12172</v>
      </c>
      <c r="E54" s="24">
        <v>12171.25</v>
      </c>
      <c r="F54" s="24">
        <v>12171.25</v>
      </c>
      <c r="G54" s="24">
        <v>12171.25</v>
      </c>
      <c r="H54" s="24">
        <v>0</v>
      </c>
      <c r="I54" s="11">
        <f t="shared" si="14"/>
        <v>0.75</v>
      </c>
      <c r="J54" s="11">
        <f t="shared" si="15"/>
        <v>0.75</v>
      </c>
      <c r="K54" s="39">
        <f t="shared" si="16"/>
        <v>0.9999383831744989</v>
      </c>
      <c r="L54" s="39">
        <f t="shared" si="17"/>
        <v>0.9999383831744989</v>
      </c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s="6" customFormat="1" x14ac:dyDescent="0.3">
      <c r="A55" s="17" t="s">
        <v>99</v>
      </c>
      <c r="B55" s="24">
        <v>0</v>
      </c>
      <c r="C55" s="24">
        <v>1659</v>
      </c>
      <c r="D55" s="24">
        <v>1659</v>
      </c>
      <c r="E55" s="24">
        <v>1519.06</v>
      </c>
      <c r="F55" s="24">
        <v>1519.06</v>
      </c>
      <c r="G55" s="24">
        <v>1519.06</v>
      </c>
      <c r="H55" s="24">
        <v>0</v>
      </c>
      <c r="I55" s="11">
        <f t="shared" si="14"/>
        <v>139.94000000000005</v>
      </c>
      <c r="J55" s="11">
        <f t="shared" si="15"/>
        <v>139.94000000000005</v>
      </c>
      <c r="K55" s="39">
        <f t="shared" si="16"/>
        <v>0.91564798071127185</v>
      </c>
      <c r="L55" s="39">
        <f t="shared" si="17"/>
        <v>0.91564798071127185</v>
      </c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s="6" customFormat="1" x14ac:dyDescent="0.3">
      <c r="A56" s="14" t="s">
        <v>23</v>
      </c>
      <c r="B56" s="12">
        <f>SUM(B57:B94)</f>
        <v>135794</v>
      </c>
      <c r="C56" s="12">
        <f t="shared" ref="C56:H56" si="18">SUM(C57:C94)</f>
        <v>150919</v>
      </c>
      <c r="D56" s="12">
        <f t="shared" si="18"/>
        <v>150919</v>
      </c>
      <c r="E56" s="12">
        <f t="shared" si="18"/>
        <v>69793.08</v>
      </c>
      <c r="F56" s="12">
        <f t="shared" si="18"/>
        <v>67711.89999999998</v>
      </c>
      <c r="G56" s="12">
        <f t="shared" si="18"/>
        <v>55198.139999999992</v>
      </c>
      <c r="H56" s="12">
        <f t="shared" si="18"/>
        <v>63798.130000000005</v>
      </c>
      <c r="I56" s="12">
        <f>D56-E56-H56</f>
        <v>17327.789999999994</v>
      </c>
      <c r="J56" s="12">
        <f>C56-E56-H56</f>
        <v>17327.789999999994</v>
      </c>
      <c r="K56" s="38">
        <f>F56/(D56)</f>
        <v>0.44866385279520787</v>
      </c>
      <c r="L56" s="38">
        <f>F56/(C56)</f>
        <v>0.44866385279520787</v>
      </c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s="6" customFormat="1" x14ac:dyDescent="0.3">
      <c r="A57" s="17" t="s">
        <v>54</v>
      </c>
      <c r="B57" s="26">
        <v>9000</v>
      </c>
      <c r="C57" s="26">
        <v>7128</v>
      </c>
      <c r="D57" s="26">
        <v>7128</v>
      </c>
      <c r="E57" s="26">
        <v>6052.6900000000005</v>
      </c>
      <c r="F57" s="26">
        <v>6052.6900000000005</v>
      </c>
      <c r="G57" s="26">
        <v>4306.42</v>
      </c>
      <c r="H57" s="26">
        <v>0</v>
      </c>
      <c r="I57" s="11">
        <f t="shared" ref="I57" si="19">D57-E57-H57</f>
        <v>1075.3099999999995</v>
      </c>
      <c r="J57" s="11">
        <f t="shared" ref="J57" si="20">C57-E57-H57</f>
        <v>1075.3099999999995</v>
      </c>
      <c r="K57" s="39">
        <f>F57/(D57-H57)</f>
        <v>0.8491428170594838</v>
      </c>
      <c r="L57" s="39">
        <f>F57/(C57-H57)</f>
        <v>0.8491428170594838</v>
      </c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s="6" customFormat="1" x14ac:dyDescent="0.3">
      <c r="A58" s="17" t="s">
        <v>55</v>
      </c>
      <c r="B58" s="26">
        <v>3600</v>
      </c>
      <c r="C58" s="26">
        <v>4538</v>
      </c>
      <c r="D58" s="26">
        <v>4538</v>
      </c>
      <c r="E58" s="26">
        <v>4377.38</v>
      </c>
      <c r="F58" s="26">
        <v>4377.38</v>
      </c>
      <c r="G58" s="26">
        <v>2899.88</v>
      </c>
      <c r="H58" s="26">
        <v>0</v>
      </c>
      <c r="I58" s="11">
        <f t="shared" ref="I58:I94" si="21">D58-E58-H58</f>
        <v>160.61999999999989</v>
      </c>
      <c r="J58" s="11">
        <f t="shared" ref="J58:J94" si="22">C58-E58-H58</f>
        <v>160.61999999999989</v>
      </c>
      <c r="K58" s="39">
        <f>F58/(D58-H58)</f>
        <v>0.96460555310709561</v>
      </c>
      <c r="L58" s="39">
        <f>F58/(C58-H58)</f>
        <v>0.96460555310709561</v>
      </c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s="6" customFormat="1" x14ac:dyDescent="0.3">
      <c r="A59" s="17" t="s">
        <v>56</v>
      </c>
      <c r="B59" s="26">
        <v>500</v>
      </c>
      <c r="C59" s="26">
        <v>1566</v>
      </c>
      <c r="D59" s="26">
        <v>1566</v>
      </c>
      <c r="E59" s="26">
        <v>1241.42</v>
      </c>
      <c r="F59" s="26">
        <v>1241.42</v>
      </c>
      <c r="G59" s="26">
        <v>366.42</v>
      </c>
      <c r="H59" s="26">
        <v>322.18</v>
      </c>
      <c r="I59" s="11">
        <f t="shared" si="21"/>
        <v>2.3999999999999204</v>
      </c>
      <c r="J59" s="11">
        <f t="shared" si="22"/>
        <v>2.3999999999999204</v>
      </c>
      <c r="K59" s="39">
        <f>F59/(D59-H59)</f>
        <v>0.99807046035600022</v>
      </c>
      <c r="L59" s="39">
        <f>F59/(C59-H59)</f>
        <v>0.99807046035600022</v>
      </c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s="6" customFormat="1" x14ac:dyDescent="0.3">
      <c r="A60" s="17" t="s">
        <v>57</v>
      </c>
      <c r="B60" s="26">
        <v>300</v>
      </c>
      <c r="C60" s="26">
        <v>568</v>
      </c>
      <c r="D60" s="26">
        <v>568</v>
      </c>
      <c r="E60" s="26">
        <v>178.16</v>
      </c>
      <c r="F60" s="26">
        <v>178.16</v>
      </c>
      <c r="G60" s="26">
        <v>0</v>
      </c>
      <c r="H60" s="26">
        <v>210</v>
      </c>
      <c r="I60" s="11">
        <f t="shared" si="21"/>
        <v>179.84000000000003</v>
      </c>
      <c r="J60" s="11">
        <f t="shared" si="22"/>
        <v>179.84000000000003</v>
      </c>
      <c r="K60" s="39">
        <v>0</v>
      </c>
      <c r="L60" s="39">
        <v>0</v>
      </c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s="6" customFormat="1" x14ac:dyDescent="0.3">
      <c r="A61" s="17" t="s">
        <v>58</v>
      </c>
      <c r="B61" s="26">
        <v>10000</v>
      </c>
      <c r="C61" s="26">
        <v>2648</v>
      </c>
      <c r="D61" s="26">
        <v>2648</v>
      </c>
      <c r="E61" s="26">
        <v>2646.96</v>
      </c>
      <c r="F61" s="26">
        <v>2646.96</v>
      </c>
      <c r="G61" s="26">
        <v>2519.21</v>
      </c>
      <c r="H61" s="26">
        <v>0.79</v>
      </c>
      <c r="I61" s="11">
        <f t="shared" si="21"/>
        <v>0.24999999999996358</v>
      </c>
      <c r="J61" s="11">
        <f t="shared" si="22"/>
        <v>0.24999999999996358</v>
      </c>
      <c r="K61" s="39">
        <f t="shared" ref="K61:K74" si="23">F61/(D61-H61)</f>
        <v>0.99990556094907468</v>
      </c>
      <c r="L61" s="39">
        <f t="shared" ref="L61:L100" si="24">F61/(C61-H61)</f>
        <v>0.99990556094907468</v>
      </c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s="6" customFormat="1" x14ac:dyDescent="0.3">
      <c r="A62" s="57" t="s">
        <v>59</v>
      </c>
      <c r="B62" s="26">
        <v>15000</v>
      </c>
      <c r="C62" s="26">
        <v>14395</v>
      </c>
      <c r="D62" s="26">
        <v>14395</v>
      </c>
      <c r="E62" s="26">
        <v>6231.52</v>
      </c>
      <c r="F62" s="26">
        <v>6231.52</v>
      </c>
      <c r="G62" s="26">
        <v>5604.33</v>
      </c>
      <c r="H62" s="26">
        <v>7496</v>
      </c>
      <c r="I62" s="11">
        <f t="shared" si="21"/>
        <v>667.47999999999956</v>
      </c>
      <c r="J62" s="11">
        <f t="shared" si="22"/>
        <v>667.47999999999956</v>
      </c>
      <c r="K62" s="39">
        <f t="shared" si="23"/>
        <v>0.9032497463400494</v>
      </c>
      <c r="L62" s="39">
        <f t="shared" si="24"/>
        <v>0.9032497463400494</v>
      </c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s="6" customFormat="1" x14ac:dyDescent="0.3">
      <c r="A63" s="57" t="s">
        <v>60</v>
      </c>
      <c r="B63" s="26">
        <v>10000</v>
      </c>
      <c r="C63" s="26">
        <v>10438</v>
      </c>
      <c r="D63" s="26">
        <v>10438</v>
      </c>
      <c r="E63" s="26">
        <v>3419.76</v>
      </c>
      <c r="F63" s="26">
        <v>3419.76</v>
      </c>
      <c r="G63" s="26">
        <v>3217.01</v>
      </c>
      <c r="H63" s="26">
        <v>6476.59</v>
      </c>
      <c r="I63" s="11">
        <f t="shared" si="21"/>
        <v>541.64999999999964</v>
      </c>
      <c r="J63" s="11">
        <f t="shared" si="22"/>
        <v>541.64999999999964</v>
      </c>
      <c r="K63" s="39">
        <f t="shared" si="23"/>
        <v>0.86326838171257214</v>
      </c>
      <c r="L63" s="39">
        <f t="shared" si="24"/>
        <v>0.86326838171257214</v>
      </c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s="6" customFormat="1" x14ac:dyDescent="0.3">
      <c r="A64" s="17" t="s">
        <v>61</v>
      </c>
      <c r="B64" s="26">
        <v>800</v>
      </c>
      <c r="C64" s="26">
        <v>1190</v>
      </c>
      <c r="D64" s="26">
        <v>1190</v>
      </c>
      <c r="E64" s="26">
        <v>673.75</v>
      </c>
      <c r="F64" s="26">
        <v>673.73</v>
      </c>
      <c r="G64" s="26">
        <v>673.73</v>
      </c>
      <c r="H64" s="26">
        <v>327.31</v>
      </c>
      <c r="I64" s="11">
        <f t="shared" si="21"/>
        <v>188.94</v>
      </c>
      <c r="J64" s="11">
        <f t="shared" si="22"/>
        <v>188.94</v>
      </c>
      <c r="K64" s="39">
        <f t="shared" si="23"/>
        <v>0.78096419339507817</v>
      </c>
      <c r="L64" s="39">
        <f t="shared" si="24"/>
        <v>0.78096419339507817</v>
      </c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s="6" customFormat="1" x14ac:dyDescent="0.3">
      <c r="A65" s="17" t="s">
        <v>62</v>
      </c>
      <c r="B65" s="26">
        <v>8500</v>
      </c>
      <c r="C65" s="26">
        <v>2997</v>
      </c>
      <c r="D65" s="26">
        <v>2997</v>
      </c>
      <c r="E65" s="26">
        <v>275.65999999999997</v>
      </c>
      <c r="F65" s="26">
        <v>275.65999999999997</v>
      </c>
      <c r="G65" s="26">
        <v>203.02999999999997</v>
      </c>
      <c r="H65" s="26">
        <v>2713.89</v>
      </c>
      <c r="I65" s="11">
        <f t="shared" si="21"/>
        <v>7.4500000000002728</v>
      </c>
      <c r="J65" s="11">
        <f t="shared" si="22"/>
        <v>7.4500000000002728</v>
      </c>
      <c r="K65" s="39">
        <f t="shared" si="23"/>
        <v>0.97368514005156948</v>
      </c>
      <c r="L65" s="39">
        <f t="shared" si="24"/>
        <v>0.97368514005156948</v>
      </c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s="6" customFormat="1" x14ac:dyDescent="0.3">
      <c r="A66" s="17" t="s">
        <v>63</v>
      </c>
      <c r="B66" s="26">
        <v>4500</v>
      </c>
      <c r="C66" s="26">
        <v>6450</v>
      </c>
      <c r="D66" s="26">
        <v>6450</v>
      </c>
      <c r="E66" s="26">
        <v>1924.5900000000001</v>
      </c>
      <c r="F66" s="26">
        <v>1924.5900000000001</v>
      </c>
      <c r="G66" s="26">
        <v>1790.22</v>
      </c>
      <c r="H66" s="26">
        <v>3683.48</v>
      </c>
      <c r="I66" s="11">
        <f t="shared" si="21"/>
        <v>841.92999999999984</v>
      </c>
      <c r="J66" s="11">
        <f t="shared" si="22"/>
        <v>841.92999999999984</v>
      </c>
      <c r="K66" s="39">
        <f t="shared" si="23"/>
        <v>0.695671818747018</v>
      </c>
      <c r="L66" s="39">
        <f t="shared" si="24"/>
        <v>0.695671818747018</v>
      </c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s="6" customFormat="1" x14ac:dyDescent="0.3">
      <c r="A67" s="17" t="s">
        <v>64</v>
      </c>
      <c r="B67" s="26">
        <v>2000</v>
      </c>
      <c r="C67" s="26">
        <v>2126</v>
      </c>
      <c r="D67" s="26">
        <v>2126</v>
      </c>
      <c r="E67" s="26">
        <v>801.05</v>
      </c>
      <c r="F67" s="26">
        <v>801.04</v>
      </c>
      <c r="G67" s="26">
        <v>691.9</v>
      </c>
      <c r="H67" s="26">
        <v>1259.07</v>
      </c>
      <c r="I67" s="11">
        <f t="shared" si="21"/>
        <v>65.880000000000109</v>
      </c>
      <c r="J67" s="11">
        <f t="shared" si="22"/>
        <v>65.880000000000109</v>
      </c>
      <c r="K67" s="39">
        <f t="shared" si="23"/>
        <v>0.92399617039438009</v>
      </c>
      <c r="L67" s="39">
        <f t="shared" si="24"/>
        <v>0.92399617039438009</v>
      </c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s="6" customFormat="1" x14ac:dyDescent="0.3">
      <c r="A68" s="17" t="s">
        <v>143</v>
      </c>
      <c r="B68" s="26">
        <v>0</v>
      </c>
      <c r="C68" s="26">
        <v>48</v>
      </c>
      <c r="D68" s="26">
        <v>48</v>
      </c>
      <c r="E68" s="26">
        <v>44.51</v>
      </c>
      <c r="F68" s="26">
        <v>44.51</v>
      </c>
      <c r="G68" s="26">
        <v>44.51</v>
      </c>
      <c r="H68" s="26">
        <v>0</v>
      </c>
      <c r="I68" s="11">
        <f t="shared" si="21"/>
        <v>3.490000000000002</v>
      </c>
      <c r="J68" s="11">
        <f t="shared" si="22"/>
        <v>3.490000000000002</v>
      </c>
      <c r="K68" s="39">
        <f t="shared" si="23"/>
        <v>0.92729166666666663</v>
      </c>
      <c r="L68" s="39">
        <f t="shared" si="24"/>
        <v>0.92729166666666663</v>
      </c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s="6" customFormat="1" x14ac:dyDescent="0.3">
      <c r="A69" s="17" t="s">
        <v>65</v>
      </c>
      <c r="B69" s="26">
        <v>600</v>
      </c>
      <c r="C69" s="26">
        <v>880</v>
      </c>
      <c r="D69" s="26">
        <v>880</v>
      </c>
      <c r="E69" s="26">
        <v>449.3</v>
      </c>
      <c r="F69" s="26">
        <v>449.3</v>
      </c>
      <c r="G69" s="26">
        <v>449.3</v>
      </c>
      <c r="H69" s="26">
        <v>420</v>
      </c>
      <c r="I69" s="11">
        <f t="shared" si="21"/>
        <v>10.699999999999989</v>
      </c>
      <c r="J69" s="11">
        <f t="shared" si="22"/>
        <v>10.699999999999989</v>
      </c>
      <c r="K69" s="39">
        <f t="shared" si="23"/>
        <v>0.97673913043478267</v>
      </c>
      <c r="L69" s="39">
        <f t="shared" si="24"/>
        <v>0.97673913043478267</v>
      </c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s="6" customFormat="1" x14ac:dyDescent="0.3">
      <c r="A70" s="17" t="s">
        <v>66</v>
      </c>
      <c r="B70" s="26">
        <v>500</v>
      </c>
      <c r="C70" s="26">
        <v>400</v>
      </c>
      <c r="D70" s="26">
        <v>400</v>
      </c>
      <c r="E70" s="26">
        <v>48.64</v>
      </c>
      <c r="F70" s="26">
        <v>48.64</v>
      </c>
      <c r="G70" s="26">
        <v>48.64</v>
      </c>
      <c r="H70" s="26">
        <v>350</v>
      </c>
      <c r="I70" s="11">
        <f t="shared" si="21"/>
        <v>1.3600000000000136</v>
      </c>
      <c r="J70" s="11">
        <f t="shared" si="22"/>
        <v>1.3600000000000136</v>
      </c>
      <c r="K70" s="39">
        <f t="shared" si="23"/>
        <v>0.9728</v>
      </c>
      <c r="L70" s="39">
        <f t="shared" si="24"/>
        <v>0.9728</v>
      </c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s="6" customFormat="1" x14ac:dyDescent="0.3">
      <c r="A71" s="17" t="s">
        <v>67</v>
      </c>
      <c r="B71" s="26">
        <v>2004</v>
      </c>
      <c r="C71" s="26">
        <v>2259</v>
      </c>
      <c r="D71" s="26">
        <v>2259</v>
      </c>
      <c r="E71" s="26">
        <v>1248.75</v>
      </c>
      <c r="F71" s="26">
        <v>1248.75</v>
      </c>
      <c r="G71" s="26">
        <v>1001.28</v>
      </c>
      <c r="H71" s="26">
        <v>1005.8199999999999</v>
      </c>
      <c r="I71" s="11">
        <f t="shared" si="21"/>
        <v>4.4300000000000637</v>
      </c>
      <c r="J71" s="11">
        <f t="shared" si="22"/>
        <v>4.4300000000000637</v>
      </c>
      <c r="K71" s="39">
        <f t="shared" si="23"/>
        <v>0.99646499305766123</v>
      </c>
      <c r="L71" s="39">
        <f t="shared" si="24"/>
        <v>0.99646499305766123</v>
      </c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s="6" customFormat="1" x14ac:dyDescent="0.3">
      <c r="A72" s="47" t="s">
        <v>118</v>
      </c>
      <c r="B72" s="26">
        <v>0</v>
      </c>
      <c r="C72" s="26">
        <v>176</v>
      </c>
      <c r="D72" s="26">
        <v>176</v>
      </c>
      <c r="E72" s="26">
        <v>166.92</v>
      </c>
      <c r="F72" s="26">
        <v>166.92</v>
      </c>
      <c r="G72" s="26">
        <v>166.92</v>
      </c>
      <c r="H72" s="26">
        <v>0</v>
      </c>
      <c r="I72" s="11">
        <f t="shared" si="21"/>
        <v>9.0800000000000125</v>
      </c>
      <c r="J72" s="11">
        <f t="shared" si="22"/>
        <v>9.0800000000000125</v>
      </c>
      <c r="K72" s="39">
        <f t="shared" si="23"/>
        <v>0.94840909090909087</v>
      </c>
      <c r="L72" s="39">
        <f t="shared" si="24"/>
        <v>0.94840909090909087</v>
      </c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s="6" customFormat="1" x14ac:dyDescent="0.3">
      <c r="A73" s="17" t="s">
        <v>68</v>
      </c>
      <c r="B73" s="26">
        <v>1000</v>
      </c>
      <c r="C73" s="26">
        <v>2262</v>
      </c>
      <c r="D73" s="26">
        <v>2262</v>
      </c>
      <c r="E73" s="26">
        <v>1683.36</v>
      </c>
      <c r="F73" s="26">
        <v>1683.36</v>
      </c>
      <c r="G73" s="26">
        <v>1348.61</v>
      </c>
      <c r="H73" s="26">
        <v>416.61</v>
      </c>
      <c r="I73" s="11">
        <f t="shared" si="21"/>
        <v>162.03000000000009</v>
      </c>
      <c r="J73" s="11">
        <f t="shared" si="22"/>
        <v>162.03000000000009</v>
      </c>
      <c r="K73" s="39">
        <f t="shared" si="23"/>
        <v>0.91219742168322149</v>
      </c>
      <c r="L73" s="39">
        <f t="shared" si="24"/>
        <v>0.91219742168322149</v>
      </c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s="6" customFormat="1" x14ac:dyDescent="0.3">
      <c r="A74" s="17" t="s">
        <v>69</v>
      </c>
      <c r="B74" s="26">
        <v>0</v>
      </c>
      <c r="C74" s="26">
        <v>6890</v>
      </c>
      <c r="D74" s="26">
        <v>6890</v>
      </c>
      <c r="E74" s="26">
        <v>42.8</v>
      </c>
      <c r="F74" s="26">
        <v>42.8</v>
      </c>
      <c r="G74" s="26">
        <v>42.8</v>
      </c>
      <c r="H74" s="26">
        <v>0</v>
      </c>
      <c r="I74" s="11">
        <f t="shared" si="21"/>
        <v>6847.2</v>
      </c>
      <c r="J74" s="11">
        <f t="shared" si="22"/>
        <v>6847.2</v>
      </c>
      <c r="K74" s="39">
        <f t="shared" si="23"/>
        <v>6.2119013062409282E-3</v>
      </c>
      <c r="L74" s="39">
        <f t="shared" si="24"/>
        <v>6.2119013062409282E-3</v>
      </c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s="6" customFormat="1" x14ac:dyDescent="0.3">
      <c r="A75" s="17" t="s">
        <v>148</v>
      </c>
      <c r="B75" s="26">
        <v>0</v>
      </c>
      <c r="C75" s="26">
        <v>125</v>
      </c>
      <c r="D75" s="26">
        <v>125</v>
      </c>
      <c r="E75" s="26">
        <v>123.02</v>
      </c>
      <c r="F75" s="26">
        <v>123.02</v>
      </c>
      <c r="G75" s="26">
        <v>123.02</v>
      </c>
      <c r="H75" s="26">
        <v>0</v>
      </c>
      <c r="I75" s="11">
        <f t="shared" si="21"/>
        <v>1.980000000000004</v>
      </c>
      <c r="J75" s="11">
        <f t="shared" si="22"/>
        <v>1.980000000000004</v>
      </c>
      <c r="K75" s="39">
        <v>0</v>
      </c>
      <c r="L75" s="39">
        <f t="shared" si="24"/>
        <v>0.98415999999999992</v>
      </c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s="6" customFormat="1" x14ac:dyDescent="0.3">
      <c r="A76" s="17" t="s">
        <v>70</v>
      </c>
      <c r="B76" s="26">
        <v>500</v>
      </c>
      <c r="C76" s="26">
        <v>414</v>
      </c>
      <c r="D76" s="26">
        <v>414</v>
      </c>
      <c r="E76" s="26">
        <v>84.89</v>
      </c>
      <c r="F76" s="26">
        <v>84.89</v>
      </c>
      <c r="G76" s="26">
        <v>84.89</v>
      </c>
      <c r="H76" s="26">
        <v>326.47000000000003</v>
      </c>
      <c r="I76" s="11">
        <f t="shared" si="21"/>
        <v>2.6399999999999864</v>
      </c>
      <c r="J76" s="11">
        <f t="shared" si="22"/>
        <v>2.6399999999999864</v>
      </c>
      <c r="K76" s="39">
        <f t="shared" ref="K76:K100" si="25">F76/(D76-H76)</f>
        <v>0.96983891237290099</v>
      </c>
      <c r="L76" s="39">
        <f t="shared" si="24"/>
        <v>0.96983891237290099</v>
      </c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s="6" customFormat="1" x14ac:dyDescent="0.3">
      <c r="A77" s="17" t="s">
        <v>71</v>
      </c>
      <c r="B77" s="26">
        <v>2500</v>
      </c>
      <c r="C77" s="26">
        <v>1383</v>
      </c>
      <c r="D77" s="26">
        <v>1383</v>
      </c>
      <c r="E77" s="26">
        <v>32.049999999999997</v>
      </c>
      <c r="F77" s="26">
        <v>32.049999999999997</v>
      </c>
      <c r="G77" s="26">
        <v>32.049999999999997</v>
      </c>
      <c r="H77" s="26">
        <v>1350.95</v>
      </c>
      <c r="I77" s="11">
        <f t="shared" si="21"/>
        <v>0</v>
      </c>
      <c r="J77" s="11">
        <f t="shared" si="22"/>
        <v>0</v>
      </c>
      <c r="K77" s="39">
        <f t="shared" si="25"/>
        <v>1.0000000000000013</v>
      </c>
      <c r="L77" s="39">
        <f t="shared" si="24"/>
        <v>1.0000000000000013</v>
      </c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s="6" customFormat="1" x14ac:dyDescent="0.3">
      <c r="A78" s="17" t="s">
        <v>72</v>
      </c>
      <c r="B78" s="26">
        <v>490</v>
      </c>
      <c r="C78" s="26">
        <v>694</v>
      </c>
      <c r="D78" s="26">
        <v>694</v>
      </c>
      <c r="E78" s="26">
        <v>304.31</v>
      </c>
      <c r="F78" s="26">
        <v>304.31</v>
      </c>
      <c r="G78" s="26">
        <v>293.14999999999998</v>
      </c>
      <c r="H78" s="26">
        <v>315.93</v>
      </c>
      <c r="I78" s="11">
        <f t="shared" si="21"/>
        <v>73.759999999999991</v>
      </c>
      <c r="J78" s="11">
        <f t="shared" si="22"/>
        <v>73.759999999999991</v>
      </c>
      <c r="K78" s="39">
        <f t="shared" si="25"/>
        <v>0.80490385378369089</v>
      </c>
      <c r="L78" s="39">
        <f t="shared" si="24"/>
        <v>0.80490385378369089</v>
      </c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s="6" customFormat="1" x14ac:dyDescent="0.3">
      <c r="A79" s="17" t="s">
        <v>73</v>
      </c>
      <c r="B79" s="26">
        <v>31500</v>
      </c>
      <c r="C79" s="26">
        <v>26616</v>
      </c>
      <c r="D79" s="26">
        <v>26616</v>
      </c>
      <c r="E79" s="26">
        <v>8185.0100000000011</v>
      </c>
      <c r="F79" s="26">
        <v>8185.0100000000011</v>
      </c>
      <c r="G79" s="26">
        <v>7320.1000000000013</v>
      </c>
      <c r="H79" s="26">
        <v>16936.649999999998</v>
      </c>
      <c r="I79" s="11">
        <f t="shared" si="21"/>
        <v>1494.3400000000001</v>
      </c>
      <c r="J79" s="11">
        <f t="shared" si="22"/>
        <v>1494.3400000000001</v>
      </c>
      <c r="K79" s="39">
        <f t="shared" si="25"/>
        <v>0.84561566634123153</v>
      </c>
      <c r="L79" s="39">
        <f t="shared" si="24"/>
        <v>0.84561566634123153</v>
      </c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s="6" customFormat="1" x14ac:dyDescent="0.3">
      <c r="A80" s="17" t="s">
        <v>74</v>
      </c>
      <c r="B80" s="26">
        <v>3000</v>
      </c>
      <c r="C80" s="26">
        <v>2962</v>
      </c>
      <c r="D80" s="26">
        <v>2962</v>
      </c>
      <c r="E80" s="26">
        <v>760.23</v>
      </c>
      <c r="F80" s="26">
        <v>760.23</v>
      </c>
      <c r="G80" s="26">
        <v>245.82999999999998</v>
      </c>
      <c r="H80" s="26">
        <v>1988.32</v>
      </c>
      <c r="I80" s="11">
        <f t="shared" si="21"/>
        <v>213.45000000000005</v>
      </c>
      <c r="J80" s="11">
        <f t="shared" si="22"/>
        <v>213.45000000000005</v>
      </c>
      <c r="K80" s="39">
        <f t="shared" si="25"/>
        <v>0.78078013310327821</v>
      </c>
      <c r="L80" s="39">
        <f t="shared" si="24"/>
        <v>0.78078013310327821</v>
      </c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s="6" customFormat="1" x14ac:dyDescent="0.3">
      <c r="A81" s="17" t="s">
        <v>75</v>
      </c>
      <c r="B81" s="26">
        <v>1500</v>
      </c>
      <c r="C81" s="26">
        <v>2037</v>
      </c>
      <c r="D81" s="26">
        <v>2037</v>
      </c>
      <c r="E81" s="26">
        <v>686.33</v>
      </c>
      <c r="F81" s="26">
        <v>686.33</v>
      </c>
      <c r="G81" s="26">
        <v>207.59</v>
      </c>
      <c r="H81" s="26">
        <v>1050</v>
      </c>
      <c r="I81" s="11">
        <f t="shared" si="21"/>
        <v>300.67000000000007</v>
      </c>
      <c r="J81" s="11">
        <f t="shared" si="22"/>
        <v>300.67000000000007</v>
      </c>
      <c r="K81" s="39">
        <f t="shared" si="25"/>
        <v>0.69536980749746713</v>
      </c>
      <c r="L81" s="39">
        <f t="shared" si="24"/>
        <v>0.69536980749746713</v>
      </c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s="6" customFormat="1" x14ac:dyDescent="0.3">
      <c r="A82" s="17" t="s">
        <v>76</v>
      </c>
      <c r="B82" s="26">
        <v>6000</v>
      </c>
      <c r="C82" s="26">
        <v>13924</v>
      </c>
      <c r="D82" s="26">
        <v>13924</v>
      </c>
      <c r="E82" s="26">
        <v>8481.9399999999987</v>
      </c>
      <c r="F82" s="26">
        <v>8481.9399999999987</v>
      </c>
      <c r="G82" s="26">
        <v>7395.09</v>
      </c>
      <c r="H82" s="26">
        <v>5440.71</v>
      </c>
      <c r="I82" s="11">
        <f t="shared" si="21"/>
        <v>1.3500000000012733</v>
      </c>
      <c r="J82" s="11">
        <f t="shared" si="22"/>
        <v>1.3500000000012733</v>
      </c>
      <c r="K82" s="39">
        <f t="shared" si="25"/>
        <v>0.99984086362720093</v>
      </c>
      <c r="L82" s="39">
        <f t="shared" si="24"/>
        <v>0.99984086362720093</v>
      </c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s="6" customFormat="1" x14ac:dyDescent="0.3">
      <c r="A83" s="17" t="s">
        <v>144</v>
      </c>
      <c r="B83" s="26">
        <v>0</v>
      </c>
      <c r="C83" s="26">
        <v>15</v>
      </c>
      <c r="D83" s="26">
        <v>15</v>
      </c>
      <c r="E83" s="26">
        <v>12.83</v>
      </c>
      <c r="F83" s="26">
        <v>12.83</v>
      </c>
      <c r="G83" s="26">
        <v>12.83</v>
      </c>
      <c r="H83" s="26">
        <v>0</v>
      </c>
      <c r="I83" s="11">
        <f t="shared" si="21"/>
        <v>2.17</v>
      </c>
      <c r="J83" s="11">
        <f t="shared" si="22"/>
        <v>2.17</v>
      </c>
      <c r="K83" s="39">
        <f t="shared" si="25"/>
        <v>0.85533333333333339</v>
      </c>
      <c r="L83" s="39">
        <f t="shared" si="24"/>
        <v>0.85533333333333339</v>
      </c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s="6" customFormat="1" x14ac:dyDescent="0.3">
      <c r="A84" s="57" t="s">
        <v>77</v>
      </c>
      <c r="B84" s="26">
        <v>17000</v>
      </c>
      <c r="C84" s="26">
        <v>14509</v>
      </c>
      <c r="D84" s="26">
        <v>14509</v>
      </c>
      <c r="E84" s="26">
        <v>4013.69</v>
      </c>
      <c r="F84" s="26">
        <v>3962.33</v>
      </c>
      <c r="G84" s="26">
        <v>2688.62</v>
      </c>
      <c r="H84" s="26">
        <v>9718.25</v>
      </c>
      <c r="I84" s="11">
        <f t="shared" si="21"/>
        <v>777.05999999999949</v>
      </c>
      <c r="J84" s="11">
        <f t="shared" si="22"/>
        <v>777.05999999999949</v>
      </c>
      <c r="K84" s="39">
        <f t="shared" si="25"/>
        <v>0.82707926733809944</v>
      </c>
      <c r="L84" s="39">
        <f t="shared" si="24"/>
        <v>0.82707926733809944</v>
      </c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s="6" customFormat="1" x14ac:dyDescent="0.3">
      <c r="A85" s="17" t="s">
        <v>78</v>
      </c>
      <c r="B85" s="26">
        <v>1500</v>
      </c>
      <c r="C85" s="26">
        <v>1272</v>
      </c>
      <c r="D85" s="26">
        <v>1272</v>
      </c>
      <c r="E85" s="26">
        <v>681.52</v>
      </c>
      <c r="F85" s="26">
        <v>681.52</v>
      </c>
      <c r="G85" s="26">
        <v>681.52</v>
      </c>
      <c r="H85" s="26">
        <v>570.71</v>
      </c>
      <c r="I85" s="11">
        <f t="shared" si="21"/>
        <v>19.769999999999982</v>
      </c>
      <c r="J85" s="11">
        <f t="shared" si="22"/>
        <v>19.769999999999982</v>
      </c>
      <c r="K85" s="39">
        <f t="shared" si="25"/>
        <v>0.97180909466839682</v>
      </c>
      <c r="L85" s="39">
        <f t="shared" si="24"/>
        <v>0.97180909466839682</v>
      </c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s="6" customFormat="1" x14ac:dyDescent="0.3">
      <c r="A86" s="17" t="s">
        <v>79</v>
      </c>
      <c r="B86" s="26">
        <v>3500</v>
      </c>
      <c r="C86" s="26">
        <v>14763</v>
      </c>
      <c r="D86" s="26">
        <v>14763</v>
      </c>
      <c r="E86" s="26">
        <v>10702.42</v>
      </c>
      <c r="F86" s="26">
        <v>8672.6299999999992</v>
      </c>
      <c r="G86" s="26">
        <v>6521.62</v>
      </c>
      <c r="H86" s="26">
        <v>1418.4</v>
      </c>
      <c r="I86" s="11">
        <f t="shared" si="21"/>
        <v>2642.18</v>
      </c>
      <c r="J86" s="11">
        <f t="shared" si="22"/>
        <v>2642.18</v>
      </c>
      <c r="K86" s="39">
        <f t="shared" si="25"/>
        <v>0.64989808611723088</v>
      </c>
      <c r="L86" s="39">
        <f t="shared" si="24"/>
        <v>0.64989808611723088</v>
      </c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s="6" customFormat="1" x14ac:dyDescent="0.3">
      <c r="A87" s="17" t="s">
        <v>100</v>
      </c>
      <c r="B87" s="26">
        <v>0</v>
      </c>
      <c r="C87" s="26">
        <v>926</v>
      </c>
      <c r="D87" s="26">
        <v>926</v>
      </c>
      <c r="E87" s="26">
        <v>922.95</v>
      </c>
      <c r="F87" s="26">
        <v>922.95</v>
      </c>
      <c r="G87" s="26">
        <v>922.95</v>
      </c>
      <c r="H87" s="26">
        <v>0</v>
      </c>
      <c r="I87" s="11">
        <f t="shared" si="21"/>
        <v>3.0499999999999545</v>
      </c>
      <c r="J87" s="11">
        <f t="shared" si="22"/>
        <v>3.0499999999999545</v>
      </c>
      <c r="K87" s="39">
        <f t="shared" si="25"/>
        <v>0.99670626349892011</v>
      </c>
      <c r="L87" s="39">
        <f t="shared" si="24"/>
        <v>0.99670626349892011</v>
      </c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s="6" customFormat="1" x14ac:dyDescent="0.3">
      <c r="A88" s="47" t="s">
        <v>119</v>
      </c>
      <c r="B88" s="26">
        <v>0</v>
      </c>
      <c r="C88" s="26">
        <v>112</v>
      </c>
      <c r="D88" s="26">
        <v>112</v>
      </c>
      <c r="E88" s="26">
        <v>111.24</v>
      </c>
      <c r="F88" s="26">
        <v>111.24</v>
      </c>
      <c r="G88" s="26">
        <v>111.24</v>
      </c>
      <c r="H88" s="26">
        <v>0</v>
      </c>
      <c r="I88" s="11">
        <f t="shared" si="21"/>
        <v>0.76000000000000512</v>
      </c>
      <c r="J88" s="11">
        <f t="shared" si="22"/>
        <v>0.76000000000000512</v>
      </c>
      <c r="K88" s="39">
        <f t="shared" si="25"/>
        <v>0.99321428571428572</v>
      </c>
      <c r="L88" s="39">
        <f t="shared" si="24"/>
        <v>0.99321428571428572</v>
      </c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s="6" customFormat="1" x14ac:dyDescent="0.3">
      <c r="A89" s="47" t="s">
        <v>120</v>
      </c>
      <c r="B89" s="26">
        <v>0</v>
      </c>
      <c r="C89" s="26">
        <v>1683</v>
      </c>
      <c r="D89" s="26">
        <v>1683</v>
      </c>
      <c r="E89" s="26">
        <v>945.88</v>
      </c>
      <c r="F89" s="26">
        <v>945.88</v>
      </c>
      <c r="G89" s="26">
        <v>945.88</v>
      </c>
      <c r="H89" s="26">
        <v>0</v>
      </c>
      <c r="I89" s="11">
        <f t="shared" si="21"/>
        <v>737.12</v>
      </c>
      <c r="J89" s="11">
        <f t="shared" si="22"/>
        <v>737.12</v>
      </c>
      <c r="K89" s="39">
        <f t="shared" si="25"/>
        <v>0.56202020202020198</v>
      </c>
      <c r="L89" s="39">
        <f t="shared" si="24"/>
        <v>0.56202020202020198</v>
      </c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s="6" customFormat="1" x14ac:dyDescent="0.3">
      <c r="A90" s="17" t="s">
        <v>101</v>
      </c>
      <c r="B90" s="26">
        <v>0</v>
      </c>
      <c r="C90" s="26">
        <v>53</v>
      </c>
      <c r="D90" s="26">
        <v>53</v>
      </c>
      <c r="E90" s="26">
        <v>52.78</v>
      </c>
      <c r="F90" s="26">
        <v>52.78</v>
      </c>
      <c r="G90" s="26">
        <v>52.78</v>
      </c>
      <c r="H90" s="26">
        <v>0</v>
      </c>
      <c r="I90" s="11">
        <f t="shared" si="21"/>
        <v>0.21999999999999886</v>
      </c>
      <c r="J90" s="11">
        <f t="shared" si="22"/>
        <v>0.21999999999999886</v>
      </c>
      <c r="K90" s="39">
        <f t="shared" si="25"/>
        <v>0.99584905660377365</v>
      </c>
      <c r="L90" s="39">
        <f t="shared" si="24"/>
        <v>0.99584905660377365</v>
      </c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s="6" customFormat="1" x14ac:dyDescent="0.3">
      <c r="A91" s="17" t="s">
        <v>102</v>
      </c>
      <c r="B91" s="26">
        <v>0</v>
      </c>
      <c r="C91" s="26">
        <v>982</v>
      </c>
      <c r="D91" s="26">
        <v>982</v>
      </c>
      <c r="E91" s="26">
        <v>981.19</v>
      </c>
      <c r="F91" s="26">
        <v>981.19</v>
      </c>
      <c r="G91" s="26">
        <v>981.19</v>
      </c>
      <c r="H91" s="26">
        <v>0</v>
      </c>
      <c r="I91" s="11">
        <f t="shared" si="21"/>
        <v>0.80999999999994543</v>
      </c>
      <c r="J91" s="11">
        <f t="shared" si="22"/>
        <v>0.80999999999994543</v>
      </c>
      <c r="K91" s="39">
        <f t="shared" si="25"/>
        <v>0.99917515274949087</v>
      </c>
      <c r="L91" s="39">
        <f t="shared" si="24"/>
        <v>0.99917515274949087</v>
      </c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s="6" customFormat="1" x14ac:dyDescent="0.3">
      <c r="A92" s="17" t="s">
        <v>103</v>
      </c>
      <c r="B92" s="26">
        <v>0</v>
      </c>
      <c r="C92" s="26">
        <v>708</v>
      </c>
      <c r="D92" s="26">
        <v>708</v>
      </c>
      <c r="E92" s="26">
        <v>706.26</v>
      </c>
      <c r="F92" s="26">
        <v>706.26</v>
      </c>
      <c r="G92" s="26">
        <v>706.26</v>
      </c>
      <c r="H92" s="26">
        <v>0</v>
      </c>
      <c r="I92" s="11">
        <f t="shared" si="21"/>
        <v>1.7400000000000091</v>
      </c>
      <c r="J92" s="11">
        <f t="shared" si="22"/>
        <v>1.7400000000000091</v>
      </c>
      <c r="K92" s="39">
        <f t="shared" si="25"/>
        <v>0.99754237288135594</v>
      </c>
      <c r="L92" s="39">
        <f t="shared" si="24"/>
        <v>0.99754237288135594</v>
      </c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s="6" customFormat="1" x14ac:dyDescent="0.3">
      <c r="A93" s="17" t="s">
        <v>104</v>
      </c>
      <c r="B93" s="26">
        <v>0</v>
      </c>
      <c r="C93" s="26">
        <v>205</v>
      </c>
      <c r="D93" s="26">
        <v>205</v>
      </c>
      <c r="E93" s="26">
        <v>204.14</v>
      </c>
      <c r="F93" s="26">
        <v>204.14</v>
      </c>
      <c r="G93" s="26">
        <v>204.14</v>
      </c>
      <c r="H93" s="26">
        <v>0</v>
      </c>
      <c r="I93" s="11">
        <f t="shared" si="21"/>
        <v>0.86000000000001364</v>
      </c>
      <c r="J93" s="11">
        <f t="shared" si="22"/>
        <v>0.86000000000001364</v>
      </c>
      <c r="K93" s="39">
        <f t="shared" si="25"/>
        <v>0.99580487804878037</v>
      </c>
      <c r="L93" s="39">
        <f t="shared" si="24"/>
        <v>0.99580487804878037</v>
      </c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s="6" customFormat="1" x14ac:dyDescent="0.3">
      <c r="A94" s="47" t="s">
        <v>121</v>
      </c>
      <c r="B94" s="26">
        <v>0</v>
      </c>
      <c r="C94" s="26">
        <v>577</v>
      </c>
      <c r="D94" s="26">
        <v>577</v>
      </c>
      <c r="E94" s="26">
        <v>293.18</v>
      </c>
      <c r="F94" s="26">
        <v>293.18</v>
      </c>
      <c r="G94" s="26">
        <v>293.18</v>
      </c>
      <c r="H94" s="26">
        <v>0</v>
      </c>
      <c r="I94" s="11">
        <f t="shared" si="21"/>
        <v>283.82</v>
      </c>
      <c r="J94" s="11">
        <f t="shared" si="22"/>
        <v>283.82</v>
      </c>
      <c r="K94" s="39">
        <f t="shared" si="25"/>
        <v>0.5081109185441941</v>
      </c>
      <c r="L94" s="39">
        <f t="shared" si="24"/>
        <v>0.5081109185441941</v>
      </c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s="6" customFormat="1" x14ac:dyDescent="0.3">
      <c r="A95" s="14" t="s">
        <v>105</v>
      </c>
      <c r="B95" s="12">
        <f>SUM(B96:B101)</f>
        <v>0</v>
      </c>
      <c r="C95" s="12">
        <f t="shared" ref="C95:H95" si="26">SUM(C96:C101)</f>
        <v>27956</v>
      </c>
      <c r="D95" s="12">
        <f t="shared" si="26"/>
        <v>27956</v>
      </c>
      <c r="E95" s="12">
        <f t="shared" si="26"/>
        <v>23772.400000000005</v>
      </c>
      <c r="F95" s="12">
        <f t="shared" si="26"/>
        <v>23772.400000000005</v>
      </c>
      <c r="G95" s="12">
        <f t="shared" si="26"/>
        <v>23672.690000000002</v>
      </c>
      <c r="H95" s="12">
        <f t="shared" si="26"/>
        <v>3026</v>
      </c>
      <c r="I95" s="12">
        <f>D95-E95-H95</f>
        <v>1157.5999999999949</v>
      </c>
      <c r="J95" s="12">
        <f>C95-E95-H95</f>
        <v>1157.5999999999949</v>
      </c>
      <c r="K95" s="38">
        <f t="shared" si="25"/>
        <v>0.95356598475732068</v>
      </c>
      <c r="L95" s="38">
        <f t="shared" si="24"/>
        <v>0.95356598475732068</v>
      </c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s="6" customFormat="1" x14ac:dyDescent="0.3">
      <c r="A96" s="50" t="s">
        <v>117</v>
      </c>
      <c r="B96" s="51">
        <v>0</v>
      </c>
      <c r="C96" s="51">
        <v>2989</v>
      </c>
      <c r="D96" s="51">
        <v>2989</v>
      </c>
      <c r="E96" s="51">
        <v>2471.38</v>
      </c>
      <c r="F96" s="51">
        <v>2471.38</v>
      </c>
      <c r="G96" s="51">
        <v>2471.38</v>
      </c>
      <c r="H96" s="51">
        <v>0</v>
      </c>
      <c r="I96" s="11">
        <f t="shared" ref="I96" si="27">D96-E96-H96</f>
        <v>517.61999999999989</v>
      </c>
      <c r="J96" s="11">
        <f t="shared" ref="J96" si="28">C96-E96-H96</f>
        <v>517.61999999999989</v>
      </c>
      <c r="K96" s="39">
        <f t="shared" si="25"/>
        <v>0.82682502509200406</v>
      </c>
      <c r="L96" s="39">
        <f t="shared" si="24"/>
        <v>0.82682502509200406</v>
      </c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s="6" customFormat="1" x14ac:dyDescent="0.3">
      <c r="A97" s="50" t="s">
        <v>125</v>
      </c>
      <c r="B97" s="51">
        <v>0</v>
      </c>
      <c r="C97" s="51">
        <v>1670</v>
      </c>
      <c r="D97" s="51">
        <v>1670</v>
      </c>
      <c r="E97" s="51">
        <v>1300.3900000000001</v>
      </c>
      <c r="F97" s="51">
        <v>1300.3900000000001</v>
      </c>
      <c r="G97" s="51">
        <v>1200.68</v>
      </c>
      <c r="H97" s="51">
        <v>0</v>
      </c>
      <c r="I97" s="11">
        <f t="shared" ref="I97:I101" si="29">D97-E97-H97</f>
        <v>369.6099999999999</v>
      </c>
      <c r="J97" s="11">
        <f t="shared" ref="J97:J101" si="30">C97-E97-H97</f>
        <v>369.6099999999999</v>
      </c>
      <c r="K97" s="39">
        <f t="shared" si="25"/>
        <v>0.77867664670658687</v>
      </c>
      <c r="L97" s="39">
        <f t="shared" si="24"/>
        <v>0.77867664670658687</v>
      </c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s="6" customFormat="1" x14ac:dyDescent="0.3">
      <c r="A98" s="17" t="s">
        <v>106</v>
      </c>
      <c r="B98" s="26">
        <v>0</v>
      </c>
      <c r="C98" s="24">
        <v>15551</v>
      </c>
      <c r="D98" s="26">
        <v>15551</v>
      </c>
      <c r="E98" s="24">
        <v>15281.930000000002</v>
      </c>
      <c r="F98" s="24">
        <v>15281.930000000002</v>
      </c>
      <c r="G98" s="24">
        <v>15281.930000000002</v>
      </c>
      <c r="H98" s="51">
        <v>0</v>
      </c>
      <c r="I98" s="11">
        <f t="shared" si="29"/>
        <v>269.06999999999789</v>
      </c>
      <c r="J98" s="11">
        <f t="shared" si="30"/>
        <v>269.06999999999789</v>
      </c>
      <c r="K98" s="39">
        <f t="shared" si="25"/>
        <v>0.98269757571860339</v>
      </c>
      <c r="L98" s="39">
        <f t="shared" si="24"/>
        <v>0.98269757571860339</v>
      </c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s="6" customFormat="1" x14ac:dyDescent="0.3">
      <c r="A99" s="47" t="s">
        <v>122</v>
      </c>
      <c r="B99" s="26">
        <v>0</v>
      </c>
      <c r="C99" s="24">
        <v>1177</v>
      </c>
      <c r="D99" s="26">
        <v>1177</v>
      </c>
      <c r="E99" s="24">
        <v>1177</v>
      </c>
      <c r="F99" s="24">
        <v>1177</v>
      </c>
      <c r="G99" s="24">
        <v>1177</v>
      </c>
      <c r="H99" s="51">
        <v>0</v>
      </c>
      <c r="I99" s="11">
        <f t="shared" si="29"/>
        <v>0</v>
      </c>
      <c r="J99" s="11">
        <f t="shared" si="30"/>
        <v>0</v>
      </c>
      <c r="K99" s="39">
        <f t="shared" si="25"/>
        <v>1</v>
      </c>
      <c r="L99" s="39">
        <f t="shared" si="24"/>
        <v>1</v>
      </c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s="6" customFormat="1" x14ac:dyDescent="0.3">
      <c r="A100" s="17" t="s">
        <v>107</v>
      </c>
      <c r="B100" s="26">
        <v>0</v>
      </c>
      <c r="C100" s="24">
        <v>3543</v>
      </c>
      <c r="D100" s="26">
        <v>3543</v>
      </c>
      <c r="E100" s="24">
        <v>3541.7</v>
      </c>
      <c r="F100" s="24">
        <v>3541.7</v>
      </c>
      <c r="G100" s="24">
        <v>3541.7</v>
      </c>
      <c r="H100" s="51">
        <v>0</v>
      </c>
      <c r="I100" s="11">
        <f t="shared" si="29"/>
        <v>1.3000000000001819</v>
      </c>
      <c r="J100" s="11">
        <f t="shared" si="30"/>
        <v>1.3000000000001819</v>
      </c>
      <c r="K100" s="39">
        <f t="shared" si="25"/>
        <v>0.99963307931131806</v>
      </c>
      <c r="L100" s="39">
        <f t="shared" si="24"/>
        <v>0.99963307931131806</v>
      </c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s="6" customFormat="1" x14ac:dyDescent="0.3">
      <c r="A101" s="47" t="s">
        <v>123</v>
      </c>
      <c r="B101" s="26">
        <v>0</v>
      </c>
      <c r="C101" s="24">
        <v>3026</v>
      </c>
      <c r="D101" s="26">
        <v>3026</v>
      </c>
      <c r="E101" s="24">
        <v>0</v>
      </c>
      <c r="F101" s="24">
        <v>0</v>
      </c>
      <c r="G101" s="24">
        <v>0</v>
      </c>
      <c r="H101" s="51">
        <v>3026</v>
      </c>
      <c r="I101" s="11">
        <f t="shared" si="29"/>
        <v>0</v>
      </c>
      <c r="J101" s="11">
        <f t="shared" si="30"/>
        <v>0</v>
      </c>
      <c r="K101" s="39">
        <v>0</v>
      </c>
      <c r="L101" s="39">
        <v>0</v>
      </c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s="6" customFormat="1" x14ac:dyDescent="0.3">
      <c r="A102" s="14" t="s">
        <v>25</v>
      </c>
      <c r="B102" s="12">
        <f>SUM(B103:B106)</f>
        <v>48385</v>
      </c>
      <c r="C102" s="12">
        <f t="shared" ref="C102:H102" si="31">SUM(C103:C106)</f>
        <v>4700</v>
      </c>
      <c r="D102" s="12">
        <f t="shared" si="31"/>
        <v>4700</v>
      </c>
      <c r="E102" s="12">
        <f>SUM(E103:E106)</f>
        <v>200</v>
      </c>
      <c r="F102" s="12">
        <f t="shared" si="31"/>
        <v>200</v>
      </c>
      <c r="G102" s="12">
        <f t="shared" si="31"/>
        <v>200</v>
      </c>
      <c r="H102" s="12">
        <f t="shared" si="31"/>
        <v>0</v>
      </c>
      <c r="I102" s="12">
        <f>D102-E102-H102</f>
        <v>4500</v>
      </c>
      <c r="J102" s="12">
        <f>C102-E102-H102</f>
        <v>4500</v>
      </c>
      <c r="K102" s="38">
        <f>F102/(D102-H102)</f>
        <v>4.2553191489361701E-2</v>
      </c>
      <c r="L102" s="38">
        <f>F102/(C102-H102)</f>
        <v>4.2553191489361701E-2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s="6" customFormat="1" x14ac:dyDescent="0.3">
      <c r="A103" s="17" t="s">
        <v>81</v>
      </c>
      <c r="B103" s="26">
        <v>21724</v>
      </c>
      <c r="C103" s="24">
        <v>500</v>
      </c>
      <c r="D103" s="26">
        <v>500</v>
      </c>
      <c r="E103" s="24">
        <v>0</v>
      </c>
      <c r="F103" s="24">
        <v>0</v>
      </c>
      <c r="G103" s="24">
        <v>0</v>
      </c>
      <c r="H103" s="24">
        <v>0</v>
      </c>
      <c r="I103" s="11">
        <f t="shared" ref="I103" si="32">D103-E103-H103</f>
        <v>500</v>
      </c>
      <c r="J103" s="11">
        <f t="shared" ref="J103" si="33">C103-E103-H103</f>
        <v>500</v>
      </c>
      <c r="K103" s="39">
        <f>F103/(D103-H103)</f>
        <v>0</v>
      </c>
      <c r="L103" s="39">
        <f>F103/(C103-H103)</f>
        <v>0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s="6" customFormat="1" x14ac:dyDescent="0.3">
      <c r="A104" s="17" t="s">
        <v>149</v>
      </c>
      <c r="B104" s="26">
        <v>0</v>
      </c>
      <c r="C104" s="24">
        <v>4000</v>
      </c>
      <c r="D104" s="26">
        <v>4000</v>
      </c>
      <c r="E104" s="24">
        <v>0</v>
      </c>
      <c r="F104" s="24">
        <v>0</v>
      </c>
      <c r="G104" s="24">
        <v>0</v>
      </c>
      <c r="H104" s="24">
        <v>0</v>
      </c>
      <c r="I104" s="11">
        <f t="shared" ref="I104:I106" si="34">D104-E104-H104</f>
        <v>4000</v>
      </c>
      <c r="J104" s="11">
        <f t="shared" ref="J104:J106" si="35">C104-E104-H104</f>
        <v>4000</v>
      </c>
      <c r="K104" s="39">
        <v>0</v>
      </c>
      <c r="L104" s="39">
        <f>F104/(C104-H104)</f>
        <v>0</v>
      </c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s="6" customFormat="1" x14ac:dyDescent="0.3">
      <c r="A105" s="17" t="s">
        <v>82</v>
      </c>
      <c r="B105" s="26">
        <v>26661</v>
      </c>
      <c r="C105" s="24">
        <v>0</v>
      </c>
      <c r="D105" s="26">
        <v>0</v>
      </c>
      <c r="E105" s="24">
        <v>0</v>
      </c>
      <c r="F105" s="24">
        <v>0</v>
      </c>
      <c r="G105" s="24">
        <v>0</v>
      </c>
      <c r="H105" s="24">
        <v>0</v>
      </c>
      <c r="I105" s="11">
        <f t="shared" si="34"/>
        <v>0</v>
      </c>
      <c r="J105" s="11">
        <f t="shared" si="35"/>
        <v>0</v>
      </c>
      <c r="K105" s="39">
        <v>0</v>
      </c>
      <c r="L105" s="39">
        <v>0</v>
      </c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s="6" customFormat="1" x14ac:dyDescent="0.3">
      <c r="A106" s="17" t="s">
        <v>124</v>
      </c>
      <c r="B106" s="26">
        <v>0</v>
      </c>
      <c r="C106" s="24">
        <v>200</v>
      </c>
      <c r="D106" s="26">
        <v>200</v>
      </c>
      <c r="E106" s="24">
        <v>200</v>
      </c>
      <c r="F106" s="24">
        <v>200</v>
      </c>
      <c r="G106" s="24">
        <v>200</v>
      </c>
      <c r="H106" s="24">
        <v>0</v>
      </c>
      <c r="I106" s="11">
        <f t="shared" si="34"/>
        <v>0</v>
      </c>
      <c r="J106" s="11">
        <f t="shared" si="35"/>
        <v>0</v>
      </c>
      <c r="K106" s="39">
        <f>F106/(D106-H106)</f>
        <v>1</v>
      </c>
      <c r="L106" s="39">
        <f>F106/(C106-H106)</f>
        <v>1</v>
      </c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x14ac:dyDescent="0.3">
      <c r="A107" s="15" t="s">
        <v>26</v>
      </c>
      <c r="B107" s="9">
        <f>B108+B115+B128+B131+B137+B139+B144+B146</f>
        <v>18495929</v>
      </c>
      <c r="C107" s="9">
        <f t="shared" ref="C107:J107" si="36">C108+C115+C128+C131+C137+C139+C144+C146</f>
        <v>26157444</v>
      </c>
      <c r="D107" s="9">
        <f t="shared" si="36"/>
        <v>26157444</v>
      </c>
      <c r="E107" s="9">
        <f t="shared" si="36"/>
        <v>19131045.43</v>
      </c>
      <c r="F107" s="9">
        <f t="shared" si="36"/>
        <v>12924791.559999999</v>
      </c>
      <c r="G107" s="9">
        <f t="shared" si="36"/>
        <v>8498736.8399999999</v>
      </c>
      <c r="H107" s="9">
        <f t="shared" si="36"/>
        <v>0</v>
      </c>
      <c r="I107" s="9">
        <f>I108+I115+I128+I131+I137+I139+I144+I146</f>
        <v>7026398.5700000003</v>
      </c>
      <c r="J107" s="9">
        <f t="shared" si="36"/>
        <v>7026398.5700000003</v>
      </c>
      <c r="K107" s="37">
        <f>F107/(D107)</f>
        <v>0.49411523388906037</v>
      </c>
      <c r="L107" s="37">
        <f t="shared" ref="L107:L136" si="37">F107/(C107)</f>
        <v>0.49411523388906037</v>
      </c>
      <c r="M107" s="59"/>
    </row>
    <row r="108" spans="1:22" s="7" customFormat="1" x14ac:dyDescent="0.3">
      <c r="A108" s="14" t="s">
        <v>21</v>
      </c>
      <c r="B108" s="12">
        <f>SUM(B109:B114)</f>
        <v>907862</v>
      </c>
      <c r="C108" s="12">
        <f t="shared" ref="C108:H108" si="38">SUM(C109:C114)</f>
        <v>912682</v>
      </c>
      <c r="D108" s="12">
        <f t="shared" si="38"/>
        <v>912682</v>
      </c>
      <c r="E108" s="12">
        <f t="shared" si="38"/>
        <v>795863.02</v>
      </c>
      <c r="F108" s="12">
        <f t="shared" si="38"/>
        <v>795863.02</v>
      </c>
      <c r="G108" s="12">
        <f t="shared" si="38"/>
        <v>751290.69</v>
      </c>
      <c r="H108" s="12">
        <f t="shared" si="38"/>
        <v>0</v>
      </c>
      <c r="I108" s="12">
        <f>D108-E108-H108</f>
        <v>116818.97999999998</v>
      </c>
      <c r="J108" s="12">
        <f>C108-E108-H108</f>
        <v>116818.97999999998</v>
      </c>
      <c r="K108" s="38">
        <f>F108/(D108)</f>
        <v>0.87200472891982095</v>
      </c>
      <c r="L108" s="38">
        <f t="shared" si="37"/>
        <v>0.87200472891982095</v>
      </c>
      <c r="M108" s="60"/>
      <c r="N108" s="13"/>
      <c r="O108" s="13"/>
      <c r="P108" s="13"/>
      <c r="Q108" s="13"/>
      <c r="R108" s="13"/>
      <c r="S108" s="13"/>
      <c r="T108" s="13"/>
      <c r="U108" s="13"/>
      <c r="V108" s="13"/>
    </row>
    <row r="109" spans="1:22" x14ac:dyDescent="0.3">
      <c r="A109" s="17" t="s">
        <v>83</v>
      </c>
      <c r="B109" s="49">
        <v>770400</v>
      </c>
      <c r="C109" s="26">
        <v>766930</v>
      </c>
      <c r="D109" s="26">
        <v>766930</v>
      </c>
      <c r="E109" s="26">
        <v>671296.67</v>
      </c>
      <c r="F109" s="26">
        <v>671296.67</v>
      </c>
      <c r="G109" s="26">
        <v>642386.37</v>
      </c>
      <c r="H109" s="24">
        <v>0</v>
      </c>
      <c r="I109" s="11">
        <f>D109-E109-H109</f>
        <v>95633.329999999958</v>
      </c>
      <c r="J109" s="11">
        <f>C109-E109-H109</f>
        <v>95633.329999999958</v>
      </c>
      <c r="K109" s="39">
        <f t="shared" ref="K109:K114" si="39">F109/D109</f>
        <v>0.87530370437979998</v>
      </c>
      <c r="L109" s="39">
        <f t="shared" si="37"/>
        <v>0.87530370437979998</v>
      </c>
    </row>
    <row r="110" spans="1:22" x14ac:dyDescent="0.3">
      <c r="A110" s="17" t="s">
        <v>84</v>
      </c>
      <c r="B110" s="49">
        <v>15950</v>
      </c>
      <c r="C110" s="26">
        <v>15890</v>
      </c>
      <c r="D110" s="26">
        <v>15890</v>
      </c>
      <c r="E110" s="26">
        <v>14767.279999999999</v>
      </c>
      <c r="F110" s="26">
        <v>14767.279999999999</v>
      </c>
      <c r="G110" s="26">
        <v>13807.25</v>
      </c>
      <c r="H110" s="24">
        <v>0</v>
      </c>
      <c r="I110" s="11">
        <f t="shared" ref="I110:I114" si="40">D110-E110-H110</f>
        <v>1122.7200000000012</v>
      </c>
      <c r="J110" s="11">
        <f t="shared" ref="J110:J114" si="41">C110-E110-H110</f>
        <v>1122.7200000000012</v>
      </c>
      <c r="K110" s="39">
        <f t="shared" si="39"/>
        <v>0.92934424166142215</v>
      </c>
      <c r="L110" s="39">
        <f t="shared" si="37"/>
        <v>0.92934424166142215</v>
      </c>
    </row>
    <row r="111" spans="1:22" x14ac:dyDescent="0.3">
      <c r="A111" s="17" t="s">
        <v>85</v>
      </c>
      <c r="B111" s="49">
        <v>96089</v>
      </c>
      <c r="C111" s="26">
        <v>98028</v>
      </c>
      <c r="D111" s="26">
        <v>98028</v>
      </c>
      <c r="E111" s="26">
        <v>83821.440000000002</v>
      </c>
      <c r="F111" s="26">
        <v>83821.440000000002</v>
      </c>
      <c r="G111" s="26">
        <v>72634.39</v>
      </c>
      <c r="H111" s="24">
        <v>0</v>
      </c>
      <c r="I111" s="11">
        <f t="shared" si="40"/>
        <v>14206.559999999998</v>
      </c>
      <c r="J111" s="11">
        <f t="shared" si="41"/>
        <v>14206.559999999998</v>
      </c>
      <c r="K111" s="39">
        <f t="shared" si="39"/>
        <v>0.85507650875260133</v>
      </c>
      <c r="L111" s="39">
        <f t="shared" si="37"/>
        <v>0.85507650875260133</v>
      </c>
    </row>
    <row r="112" spans="1:22" x14ac:dyDescent="0.3">
      <c r="A112" s="17" t="s">
        <v>86</v>
      </c>
      <c r="B112" s="49">
        <v>11556</v>
      </c>
      <c r="C112" s="26">
        <v>13720</v>
      </c>
      <c r="D112" s="26">
        <v>13720</v>
      </c>
      <c r="E112" s="26">
        <v>10069.450000000001</v>
      </c>
      <c r="F112" s="26">
        <v>10069.450000000001</v>
      </c>
      <c r="G112" s="26">
        <v>8768.9500000000007</v>
      </c>
      <c r="H112" s="24">
        <v>0</v>
      </c>
      <c r="I112" s="11">
        <f t="shared" si="40"/>
        <v>3650.5499999999993</v>
      </c>
      <c r="J112" s="11">
        <f t="shared" si="41"/>
        <v>3650.5499999999993</v>
      </c>
      <c r="K112" s="39">
        <f t="shared" si="39"/>
        <v>0.73392492711370272</v>
      </c>
      <c r="L112" s="39">
        <f t="shared" si="37"/>
        <v>0.73392492711370272</v>
      </c>
    </row>
    <row r="113" spans="1:22" x14ac:dyDescent="0.3">
      <c r="A113" s="17" t="s">
        <v>87</v>
      </c>
      <c r="B113" s="49">
        <v>11556</v>
      </c>
      <c r="C113" s="26">
        <v>15796</v>
      </c>
      <c r="D113" s="26">
        <v>15796</v>
      </c>
      <c r="E113" s="26">
        <v>14097.23</v>
      </c>
      <c r="F113" s="26">
        <v>14097.23</v>
      </c>
      <c r="G113" s="26">
        <v>12276.529999999999</v>
      </c>
      <c r="H113" s="24">
        <v>0</v>
      </c>
      <c r="I113" s="11">
        <f t="shared" si="40"/>
        <v>1698.7700000000004</v>
      </c>
      <c r="J113" s="11">
        <f t="shared" si="41"/>
        <v>1698.7700000000004</v>
      </c>
      <c r="K113" s="39">
        <f t="shared" si="39"/>
        <v>0.89245568498354011</v>
      </c>
      <c r="L113" s="39">
        <f t="shared" si="37"/>
        <v>0.89245568498354011</v>
      </c>
    </row>
    <row r="114" spans="1:22" x14ac:dyDescent="0.3">
      <c r="A114" s="17" t="s">
        <v>88</v>
      </c>
      <c r="B114" s="49">
        <v>2311</v>
      </c>
      <c r="C114" s="26">
        <v>2318</v>
      </c>
      <c r="D114" s="26">
        <v>2318</v>
      </c>
      <c r="E114" s="26">
        <v>1810.95</v>
      </c>
      <c r="F114" s="26">
        <v>1810.95</v>
      </c>
      <c r="G114" s="26">
        <v>1417.2</v>
      </c>
      <c r="H114" s="24">
        <v>0</v>
      </c>
      <c r="I114" s="11">
        <f t="shared" si="40"/>
        <v>507.04999999999995</v>
      </c>
      <c r="J114" s="11">
        <f t="shared" si="41"/>
        <v>507.04999999999995</v>
      </c>
      <c r="K114" s="39">
        <f t="shared" si="39"/>
        <v>0.78125539257981025</v>
      </c>
      <c r="L114" s="39">
        <f t="shared" si="37"/>
        <v>0.78125539257981025</v>
      </c>
    </row>
    <row r="115" spans="1:22" x14ac:dyDescent="0.3">
      <c r="A115" s="14" t="s">
        <v>22</v>
      </c>
      <c r="B115" s="12">
        <f>SUM(B116:B127)</f>
        <v>10922383</v>
      </c>
      <c r="C115" s="12">
        <f t="shared" ref="C115:G115" si="42">SUM(C116:C127)</f>
        <v>13936447</v>
      </c>
      <c r="D115" s="12">
        <f t="shared" si="42"/>
        <v>13936447</v>
      </c>
      <c r="E115" s="12">
        <f t="shared" si="42"/>
        <v>11133986.41</v>
      </c>
      <c r="F115" s="12">
        <f t="shared" si="42"/>
        <v>5840645.2799999993</v>
      </c>
      <c r="G115" s="12">
        <f t="shared" si="42"/>
        <v>4375808.4000000004</v>
      </c>
      <c r="H115" s="12">
        <f t="shared" ref="H115" si="43">SUM(H116:H127)</f>
        <v>0</v>
      </c>
      <c r="I115" s="12">
        <f>D115-E115-H115</f>
        <v>2802460.59</v>
      </c>
      <c r="J115" s="12">
        <f>C115-E115-H115</f>
        <v>2802460.59</v>
      </c>
      <c r="K115" s="38">
        <f>F115/(D115)</f>
        <v>0.419091414045488</v>
      </c>
      <c r="L115" s="38">
        <f t="shared" si="37"/>
        <v>0.419091414045488</v>
      </c>
    </row>
    <row r="116" spans="1:22" customFormat="1" x14ac:dyDescent="0.3">
      <c r="A116" s="17" t="s">
        <v>36</v>
      </c>
      <c r="B116" s="26">
        <v>1618000</v>
      </c>
      <c r="C116" s="26">
        <v>1117600</v>
      </c>
      <c r="D116" s="26">
        <v>1117600</v>
      </c>
      <c r="E116" s="26">
        <v>905687.3</v>
      </c>
      <c r="F116" s="26">
        <v>905687.3</v>
      </c>
      <c r="G116" s="26">
        <v>905687.3</v>
      </c>
      <c r="H116" s="26">
        <v>0</v>
      </c>
      <c r="I116" s="11">
        <f>D116-E116-H116</f>
        <v>211912.69999999995</v>
      </c>
      <c r="J116" s="11">
        <f>C116-E116-H116</f>
        <v>211912.69999999995</v>
      </c>
      <c r="K116" s="39">
        <f t="shared" ref="K116:K127" si="44">F116/D116</f>
        <v>0.81038591624910528</v>
      </c>
      <c r="L116" s="39">
        <f t="shared" si="37"/>
        <v>0.81038591624910528</v>
      </c>
      <c r="M116" s="23"/>
      <c r="N116" s="23"/>
      <c r="O116" s="23"/>
      <c r="P116" s="23"/>
      <c r="Q116" s="23"/>
      <c r="R116" s="23"/>
      <c r="S116" s="23"/>
      <c r="T116" s="23"/>
      <c r="U116" s="23"/>
      <c r="V116" s="23"/>
    </row>
    <row r="117" spans="1:22" customFormat="1" x14ac:dyDescent="0.3">
      <c r="A117" s="17" t="s">
        <v>37</v>
      </c>
      <c r="B117" s="26">
        <v>1542000</v>
      </c>
      <c r="C117" s="26">
        <v>1577612</v>
      </c>
      <c r="D117" s="26">
        <v>1577612</v>
      </c>
      <c r="E117" s="26">
        <v>1512759.58</v>
      </c>
      <c r="F117" s="26">
        <v>1512759.58</v>
      </c>
      <c r="G117" s="26">
        <v>1474443.34</v>
      </c>
      <c r="H117" s="26">
        <v>0</v>
      </c>
      <c r="I117" s="11">
        <f t="shared" ref="I117:I127" si="45">D117-E117-H117</f>
        <v>64852.419999999925</v>
      </c>
      <c r="J117" s="11">
        <f t="shared" ref="J117:J127" si="46">C117-E117-H117</f>
        <v>64852.419999999925</v>
      </c>
      <c r="K117" s="39">
        <f t="shared" si="44"/>
        <v>0.95889203428980008</v>
      </c>
      <c r="L117" s="39">
        <f t="shared" si="37"/>
        <v>0.95889203428980008</v>
      </c>
      <c r="M117" s="23"/>
      <c r="N117" s="23"/>
      <c r="O117" s="23"/>
      <c r="P117" s="23"/>
      <c r="Q117" s="23"/>
      <c r="R117" s="23"/>
      <c r="S117" s="23"/>
      <c r="T117" s="23"/>
      <c r="U117" s="23"/>
      <c r="V117" s="23"/>
    </row>
    <row r="118" spans="1:22" s="22" customFormat="1" x14ac:dyDescent="0.3">
      <c r="A118" s="17" t="s">
        <v>145</v>
      </c>
      <c r="B118" s="26">
        <v>0</v>
      </c>
      <c r="C118" s="26">
        <v>287964</v>
      </c>
      <c r="D118" s="26">
        <v>287964</v>
      </c>
      <c r="E118" s="26">
        <v>287963.62</v>
      </c>
      <c r="F118" s="26">
        <v>0</v>
      </c>
      <c r="G118" s="26">
        <v>0</v>
      </c>
      <c r="H118" s="26">
        <v>0</v>
      </c>
      <c r="I118" s="11">
        <f t="shared" si="45"/>
        <v>0.38000000000465661</v>
      </c>
      <c r="J118" s="11">
        <f t="shared" si="46"/>
        <v>0.38000000000465661</v>
      </c>
      <c r="K118" s="39">
        <f t="shared" si="44"/>
        <v>0</v>
      </c>
      <c r="L118" s="39">
        <f t="shared" si="37"/>
        <v>0</v>
      </c>
      <c r="M118" s="23"/>
      <c r="N118" s="23"/>
      <c r="O118" s="23"/>
      <c r="P118" s="23"/>
      <c r="Q118" s="23"/>
      <c r="R118" s="23"/>
      <c r="S118" s="23"/>
      <c r="T118" s="23"/>
      <c r="U118" s="23"/>
      <c r="V118" s="23"/>
    </row>
    <row r="119" spans="1:22" customFormat="1" x14ac:dyDescent="0.3">
      <c r="A119" s="17" t="s">
        <v>41</v>
      </c>
      <c r="B119" s="26">
        <v>600000</v>
      </c>
      <c r="C119" s="26">
        <v>127300</v>
      </c>
      <c r="D119" s="26">
        <v>127300</v>
      </c>
      <c r="E119" s="26">
        <v>65247.03</v>
      </c>
      <c r="F119" s="26">
        <v>65247.03</v>
      </c>
      <c r="G119" s="26">
        <v>0</v>
      </c>
      <c r="H119" s="26">
        <v>0</v>
      </c>
      <c r="I119" s="11">
        <f t="shared" si="45"/>
        <v>62052.97</v>
      </c>
      <c r="J119" s="11">
        <f t="shared" si="46"/>
        <v>62052.97</v>
      </c>
      <c r="K119" s="39">
        <f t="shared" si="44"/>
        <v>0.51254540455616648</v>
      </c>
      <c r="L119" s="39">
        <f t="shared" si="37"/>
        <v>0.51254540455616648</v>
      </c>
      <c r="M119" s="23"/>
      <c r="N119" s="23"/>
      <c r="O119" s="23"/>
      <c r="P119" s="23"/>
      <c r="Q119" s="23"/>
      <c r="R119" s="23"/>
      <c r="S119" s="23"/>
      <c r="T119" s="23"/>
      <c r="U119" s="23"/>
      <c r="V119" s="23"/>
    </row>
    <row r="120" spans="1:22" s="22" customFormat="1" x14ac:dyDescent="0.3">
      <c r="A120" s="17" t="s">
        <v>147</v>
      </c>
      <c r="B120" s="26">
        <v>0</v>
      </c>
      <c r="C120" s="26">
        <v>8000</v>
      </c>
      <c r="D120" s="26">
        <v>8000</v>
      </c>
      <c r="E120" s="26">
        <v>7003.15</v>
      </c>
      <c r="F120" s="26">
        <v>7003.15</v>
      </c>
      <c r="G120" s="26">
        <v>0</v>
      </c>
      <c r="H120" s="26">
        <v>0</v>
      </c>
      <c r="I120" s="11">
        <f t="shared" si="45"/>
        <v>996.85000000000036</v>
      </c>
      <c r="J120" s="11">
        <f t="shared" si="46"/>
        <v>996.85000000000036</v>
      </c>
      <c r="K120" s="39">
        <f t="shared" si="44"/>
        <v>0.87539374999999997</v>
      </c>
      <c r="L120" s="39">
        <f t="shared" si="37"/>
        <v>0.87539374999999997</v>
      </c>
      <c r="M120" s="23"/>
      <c r="N120" s="23"/>
      <c r="O120" s="23"/>
      <c r="P120" s="23"/>
      <c r="Q120" s="23"/>
      <c r="R120" s="23"/>
      <c r="S120" s="23"/>
      <c r="T120" s="23"/>
      <c r="U120" s="23"/>
      <c r="V120" s="23"/>
    </row>
    <row r="121" spans="1:22" customFormat="1" x14ac:dyDescent="0.3">
      <c r="A121" s="17" t="s">
        <v>47</v>
      </c>
      <c r="B121" s="26">
        <v>573650</v>
      </c>
      <c r="C121" s="26">
        <v>1739785</v>
      </c>
      <c r="D121" s="26">
        <v>1739785</v>
      </c>
      <c r="E121" s="26">
        <v>1374297.79</v>
      </c>
      <c r="F121" s="26">
        <v>725623.26</v>
      </c>
      <c r="G121" s="26">
        <v>504068.96</v>
      </c>
      <c r="H121" s="26">
        <v>0</v>
      </c>
      <c r="I121" s="11">
        <f t="shared" si="45"/>
        <v>365487.20999999996</v>
      </c>
      <c r="J121" s="11">
        <f t="shared" si="46"/>
        <v>365487.20999999996</v>
      </c>
      <c r="K121" s="39">
        <f t="shared" si="44"/>
        <v>0.41707639737093954</v>
      </c>
      <c r="L121" s="39">
        <f t="shared" si="37"/>
        <v>0.41707639737093954</v>
      </c>
      <c r="M121" s="23"/>
      <c r="N121" s="23"/>
      <c r="O121" s="23"/>
      <c r="P121" s="23"/>
      <c r="Q121" s="23"/>
      <c r="R121" s="23"/>
      <c r="S121" s="23"/>
      <c r="T121" s="23"/>
      <c r="U121" s="23"/>
      <c r="V121" s="23"/>
    </row>
    <row r="122" spans="1:22" s="22" customFormat="1" x14ac:dyDescent="0.3">
      <c r="A122" s="17" t="s">
        <v>48</v>
      </c>
      <c r="B122" s="26">
        <v>0</v>
      </c>
      <c r="C122" s="26">
        <v>213494</v>
      </c>
      <c r="D122" s="26">
        <v>213494</v>
      </c>
      <c r="E122" s="26">
        <v>133837.97</v>
      </c>
      <c r="F122" s="26">
        <v>2397.1799999999998</v>
      </c>
      <c r="G122" s="26">
        <v>0</v>
      </c>
      <c r="H122" s="26">
        <v>0</v>
      </c>
      <c r="I122" s="11">
        <f t="shared" si="45"/>
        <v>79656.03</v>
      </c>
      <c r="J122" s="11">
        <f t="shared" si="46"/>
        <v>79656.03</v>
      </c>
      <c r="K122" s="39">
        <f t="shared" si="44"/>
        <v>1.1228324917796285E-2</v>
      </c>
      <c r="L122" s="39">
        <f t="shared" si="37"/>
        <v>1.1228324917796285E-2</v>
      </c>
      <c r="M122" s="23"/>
      <c r="N122" s="23"/>
      <c r="O122" s="23"/>
      <c r="P122" s="23"/>
      <c r="Q122" s="23"/>
      <c r="R122" s="23"/>
      <c r="S122" s="23"/>
      <c r="T122" s="23"/>
      <c r="U122" s="23"/>
      <c r="V122" s="23"/>
    </row>
    <row r="123" spans="1:22" customFormat="1" x14ac:dyDescent="0.3">
      <c r="A123" s="17" t="s">
        <v>49</v>
      </c>
      <c r="B123" s="26">
        <v>3547261</v>
      </c>
      <c r="C123" s="26">
        <v>2364244</v>
      </c>
      <c r="D123" s="26">
        <v>2364244</v>
      </c>
      <c r="E123" s="26">
        <v>1701749.49</v>
      </c>
      <c r="F123" s="26">
        <v>1325527.42</v>
      </c>
      <c r="G123" s="26">
        <v>622586.85</v>
      </c>
      <c r="H123" s="26">
        <v>0</v>
      </c>
      <c r="I123" s="11">
        <f t="shared" si="45"/>
        <v>662494.51</v>
      </c>
      <c r="J123" s="11">
        <f t="shared" si="46"/>
        <v>662494.51</v>
      </c>
      <c r="K123" s="39">
        <f t="shared" si="44"/>
        <v>0.56065593060614727</v>
      </c>
      <c r="L123" s="39">
        <f t="shared" si="37"/>
        <v>0.56065593060614727</v>
      </c>
      <c r="M123" s="23"/>
      <c r="N123" s="23"/>
      <c r="O123" s="23"/>
      <c r="P123" s="23"/>
      <c r="Q123" s="23"/>
      <c r="R123" s="23"/>
      <c r="S123" s="23"/>
      <c r="T123" s="23"/>
      <c r="U123" s="23"/>
      <c r="V123" s="23"/>
    </row>
    <row r="124" spans="1:22" customFormat="1" x14ac:dyDescent="0.3">
      <c r="A124" s="17" t="s">
        <v>53</v>
      </c>
      <c r="B124" s="26">
        <v>3041472</v>
      </c>
      <c r="C124" s="26">
        <v>5568023</v>
      </c>
      <c r="D124" s="26">
        <v>5568023</v>
      </c>
      <c r="E124" s="26">
        <v>4732498.33</v>
      </c>
      <c r="F124" s="26">
        <v>1273577.3599999999</v>
      </c>
      <c r="G124" s="26">
        <v>846198.95</v>
      </c>
      <c r="H124" s="26">
        <v>0</v>
      </c>
      <c r="I124" s="11">
        <f t="shared" si="45"/>
        <v>835524.66999999993</v>
      </c>
      <c r="J124" s="11">
        <f t="shared" si="46"/>
        <v>835524.66999999993</v>
      </c>
      <c r="K124" s="39">
        <f t="shared" si="44"/>
        <v>0.2287306212635975</v>
      </c>
      <c r="L124" s="39">
        <f t="shared" si="37"/>
        <v>0.2287306212635975</v>
      </c>
      <c r="M124" s="23"/>
      <c r="N124" s="23"/>
      <c r="O124" s="23"/>
      <c r="P124" s="23"/>
      <c r="Q124" s="23"/>
      <c r="R124" s="23"/>
      <c r="S124" s="23"/>
      <c r="T124" s="23"/>
      <c r="U124" s="23"/>
      <c r="V124" s="23"/>
    </row>
    <row r="125" spans="1:22" s="22" customFormat="1" x14ac:dyDescent="0.3">
      <c r="A125" s="32" t="s">
        <v>111</v>
      </c>
      <c r="B125" s="26">
        <v>0</v>
      </c>
      <c r="C125" s="26">
        <v>15729</v>
      </c>
      <c r="D125" s="26">
        <v>15729</v>
      </c>
      <c r="E125" s="26">
        <v>15729</v>
      </c>
      <c r="F125" s="26">
        <v>15729</v>
      </c>
      <c r="G125" s="26">
        <v>15729</v>
      </c>
      <c r="H125" s="26">
        <v>0</v>
      </c>
      <c r="I125" s="11">
        <f t="shared" si="45"/>
        <v>0</v>
      </c>
      <c r="J125" s="11">
        <f t="shared" si="46"/>
        <v>0</v>
      </c>
      <c r="K125" s="39">
        <f t="shared" si="44"/>
        <v>1</v>
      </c>
      <c r="L125" s="39">
        <f t="shared" si="37"/>
        <v>1</v>
      </c>
      <c r="M125" s="23"/>
      <c r="N125" s="23"/>
      <c r="O125" s="23"/>
      <c r="P125" s="23"/>
      <c r="Q125" s="23"/>
      <c r="R125" s="23"/>
      <c r="S125" s="23"/>
      <c r="T125" s="23"/>
      <c r="U125" s="23"/>
      <c r="V125" s="23"/>
    </row>
    <row r="126" spans="1:22" s="22" customFormat="1" x14ac:dyDescent="0.3">
      <c r="A126" s="32" t="s">
        <v>112</v>
      </c>
      <c r="B126" s="26">
        <v>0</v>
      </c>
      <c r="C126" s="26">
        <v>55289</v>
      </c>
      <c r="D126" s="26">
        <v>55289</v>
      </c>
      <c r="E126" s="26">
        <v>55289</v>
      </c>
      <c r="F126" s="26">
        <v>7094</v>
      </c>
      <c r="G126" s="26">
        <v>7094</v>
      </c>
      <c r="H126" s="26">
        <v>0</v>
      </c>
      <c r="I126" s="11">
        <f t="shared" si="45"/>
        <v>0</v>
      </c>
      <c r="J126" s="11">
        <f t="shared" si="46"/>
        <v>0</v>
      </c>
      <c r="K126" s="39">
        <f t="shared" si="44"/>
        <v>0.12830761996057083</v>
      </c>
      <c r="L126" s="39">
        <f t="shared" si="37"/>
        <v>0.12830761996057083</v>
      </c>
      <c r="M126" s="23"/>
      <c r="N126" s="23"/>
      <c r="O126" s="23"/>
      <c r="P126" s="23"/>
      <c r="Q126" s="23"/>
      <c r="R126" s="23"/>
      <c r="S126" s="23"/>
      <c r="T126" s="23"/>
      <c r="U126" s="23"/>
      <c r="V126" s="23"/>
    </row>
    <row r="127" spans="1:22" s="22" customFormat="1" ht="15" customHeight="1" x14ac:dyDescent="0.3">
      <c r="A127" s="32" t="s">
        <v>113</v>
      </c>
      <c r="B127" s="26">
        <v>0</v>
      </c>
      <c r="C127" s="26">
        <v>861407</v>
      </c>
      <c r="D127" s="26">
        <v>861407</v>
      </c>
      <c r="E127" s="26">
        <v>341924.15</v>
      </c>
      <c r="F127" s="26">
        <v>0</v>
      </c>
      <c r="G127" s="26">
        <v>0</v>
      </c>
      <c r="H127" s="26">
        <v>0</v>
      </c>
      <c r="I127" s="11">
        <f t="shared" si="45"/>
        <v>519482.85</v>
      </c>
      <c r="J127" s="11">
        <f t="shared" si="46"/>
        <v>519482.85</v>
      </c>
      <c r="K127" s="39">
        <f t="shared" si="44"/>
        <v>0</v>
      </c>
      <c r="L127" s="39">
        <f t="shared" si="37"/>
        <v>0</v>
      </c>
      <c r="M127" s="23"/>
      <c r="N127" s="23"/>
      <c r="O127" s="23"/>
      <c r="P127" s="23"/>
      <c r="Q127" s="23"/>
      <c r="R127" s="23"/>
      <c r="S127" s="23"/>
      <c r="T127" s="23"/>
      <c r="U127" s="23"/>
      <c r="V127" s="23"/>
    </row>
    <row r="128" spans="1:22" x14ac:dyDescent="0.3">
      <c r="A128" s="14" t="s">
        <v>115</v>
      </c>
      <c r="B128" s="12">
        <f>SUM(B129:B130)</f>
        <v>0</v>
      </c>
      <c r="C128" s="12">
        <f t="shared" ref="C128:H128" si="47">SUM(C129:C130)</f>
        <v>303799</v>
      </c>
      <c r="D128" s="12">
        <f t="shared" si="47"/>
        <v>303799</v>
      </c>
      <c r="E128" s="12">
        <f t="shared" si="47"/>
        <v>283909.48</v>
      </c>
      <c r="F128" s="12">
        <f t="shared" si="47"/>
        <v>41780.78</v>
      </c>
      <c r="G128" s="12">
        <f t="shared" si="47"/>
        <v>2089.71</v>
      </c>
      <c r="H128" s="12">
        <f t="shared" si="47"/>
        <v>0</v>
      </c>
      <c r="I128" s="12">
        <f>D128-E128-H128</f>
        <v>19889.520000000019</v>
      </c>
      <c r="J128" s="12">
        <f>C128-E128-H128</f>
        <v>19889.520000000019</v>
      </c>
      <c r="K128" s="38">
        <f>F128/(D128)</f>
        <v>0.13752770746447487</v>
      </c>
      <c r="L128" s="38">
        <f t="shared" si="37"/>
        <v>0.13752770746447487</v>
      </c>
    </row>
    <row r="129" spans="1:12" x14ac:dyDescent="0.3">
      <c r="A129" s="17" t="s">
        <v>116</v>
      </c>
      <c r="B129" s="26">
        <v>0</v>
      </c>
      <c r="C129" s="26">
        <v>303725</v>
      </c>
      <c r="D129" s="26">
        <v>303725</v>
      </c>
      <c r="E129" s="26">
        <v>283835.64999999997</v>
      </c>
      <c r="F129" s="26">
        <v>41706.949999999997</v>
      </c>
      <c r="G129" s="26">
        <v>2015.88</v>
      </c>
      <c r="H129" s="26">
        <v>0</v>
      </c>
      <c r="I129" s="11">
        <f>D129-E129-H129</f>
        <v>19889.350000000035</v>
      </c>
      <c r="J129" s="11">
        <f>C129-E129-H129</f>
        <v>19889.350000000035</v>
      </c>
      <c r="K129" s="39">
        <f>F129/D129</f>
        <v>0.13731813317968555</v>
      </c>
      <c r="L129" s="39">
        <f t="shared" si="37"/>
        <v>0.13731813317968555</v>
      </c>
    </row>
    <row r="130" spans="1:12" x14ac:dyDescent="0.3">
      <c r="A130" s="17" t="s">
        <v>74</v>
      </c>
      <c r="B130" s="26">
        <v>0</v>
      </c>
      <c r="C130" s="26">
        <v>74</v>
      </c>
      <c r="D130" s="26">
        <v>74</v>
      </c>
      <c r="E130" s="26">
        <v>73.83</v>
      </c>
      <c r="F130" s="26">
        <v>73.83</v>
      </c>
      <c r="G130" s="26">
        <v>73.83</v>
      </c>
      <c r="H130" s="26">
        <v>0</v>
      </c>
      <c r="I130" s="11">
        <f>D130-E130-H130</f>
        <v>0.17000000000000171</v>
      </c>
      <c r="J130" s="11">
        <f>C130-E130-H130</f>
        <v>0.17000000000000171</v>
      </c>
      <c r="K130" s="39">
        <f>F130/D130</f>
        <v>0.99770270270270267</v>
      </c>
      <c r="L130" s="39">
        <f t="shared" si="37"/>
        <v>0.99770270270270267</v>
      </c>
    </row>
    <row r="131" spans="1:12" x14ac:dyDescent="0.3">
      <c r="A131" s="14" t="s">
        <v>24</v>
      </c>
      <c r="B131" s="12">
        <f>SUM(B132:B136)</f>
        <v>3894059</v>
      </c>
      <c r="C131" s="12">
        <f t="shared" ref="C131:H131" si="48">SUM(C132:C136)</f>
        <v>3003067</v>
      </c>
      <c r="D131" s="12">
        <f t="shared" si="48"/>
        <v>3003067</v>
      </c>
      <c r="E131" s="12">
        <f t="shared" si="48"/>
        <v>2942967.06</v>
      </c>
      <c r="F131" s="12">
        <f t="shared" si="48"/>
        <v>2705253.72</v>
      </c>
      <c r="G131" s="12">
        <f t="shared" si="48"/>
        <v>2191331.98</v>
      </c>
      <c r="H131" s="12">
        <f t="shared" si="48"/>
        <v>0</v>
      </c>
      <c r="I131" s="12">
        <f>D131-E131-H131</f>
        <v>60099.939999999944</v>
      </c>
      <c r="J131" s="12">
        <f>C131-E131-H131</f>
        <v>60099.939999999944</v>
      </c>
      <c r="K131" s="38">
        <f>F131/(D131)</f>
        <v>0.90083029116566504</v>
      </c>
      <c r="L131" s="38">
        <f t="shared" si="37"/>
        <v>0.90083029116566504</v>
      </c>
    </row>
    <row r="132" spans="1:12" x14ac:dyDescent="0.3">
      <c r="A132" s="50" t="s">
        <v>126</v>
      </c>
      <c r="B132" s="51">
        <v>0</v>
      </c>
      <c r="C132" s="51">
        <v>1000</v>
      </c>
      <c r="D132" s="51">
        <v>1000</v>
      </c>
      <c r="E132" s="51">
        <v>0</v>
      </c>
      <c r="F132" s="51">
        <v>0</v>
      </c>
      <c r="G132" s="51">
        <v>0</v>
      </c>
      <c r="H132" s="26">
        <v>0</v>
      </c>
      <c r="I132" s="11">
        <f>D132-E132-H132</f>
        <v>1000</v>
      </c>
      <c r="J132" s="11">
        <f>C132-E132-H132</f>
        <v>1000</v>
      </c>
      <c r="K132" s="39">
        <f>F132/D132</f>
        <v>0</v>
      </c>
      <c r="L132" s="39">
        <f t="shared" si="37"/>
        <v>0</v>
      </c>
    </row>
    <row r="133" spans="1:12" x14ac:dyDescent="0.3">
      <c r="A133" s="50" t="s">
        <v>127</v>
      </c>
      <c r="B133" s="51">
        <v>0</v>
      </c>
      <c r="C133" s="51">
        <v>6706</v>
      </c>
      <c r="D133" s="51">
        <v>6706</v>
      </c>
      <c r="E133" s="51">
        <v>1505.49</v>
      </c>
      <c r="F133" s="51">
        <v>1505.49</v>
      </c>
      <c r="G133" s="51">
        <v>1505.49</v>
      </c>
      <c r="H133" s="26">
        <v>0</v>
      </c>
      <c r="I133" s="11">
        <f t="shared" ref="I133:I136" si="49">D133-E133-H133</f>
        <v>5200.51</v>
      </c>
      <c r="J133" s="11">
        <f t="shared" ref="J133:J136" si="50">C133-E133-H133</f>
        <v>5200.51</v>
      </c>
      <c r="K133" s="39">
        <f>F133/D133</f>
        <v>0.22449895615866389</v>
      </c>
      <c r="L133" s="39">
        <f t="shared" si="37"/>
        <v>0.22449895615866389</v>
      </c>
    </row>
    <row r="134" spans="1:12" x14ac:dyDescent="0.3">
      <c r="A134" s="50" t="s">
        <v>117</v>
      </c>
      <c r="B134" s="51">
        <v>0</v>
      </c>
      <c r="C134" s="51">
        <v>11997</v>
      </c>
      <c r="D134" s="51">
        <v>11997</v>
      </c>
      <c r="E134" s="51">
        <v>11996.65</v>
      </c>
      <c r="F134" s="51">
        <v>11996.65</v>
      </c>
      <c r="G134" s="51">
        <v>0</v>
      </c>
      <c r="H134" s="26">
        <v>0</v>
      </c>
      <c r="I134" s="11">
        <f t="shared" si="49"/>
        <v>0.3500000000003638</v>
      </c>
      <c r="J134" s="11">
        <f t="shared" si="50"/>
        <v>0.3500000000003638</v>
      </c>
      <c r="K134" s="39">
        <f>F134/D134</f>
        <v>0.99997082603984322</v>
      </c>
      <c r="L134" s="39">
        <f t="shared" si="37"/>
        <v>0.99997082603984322</v>
      </c>
    </row>
    <row r="135" spans="1:12" x14ac:dyDescent="0.3">
      <c r="A135" s="17" t="s">
        <v>89</v>
      </c>
      <c r="B135" s="26">
        <v>3894059</v>
      </c>
      <c r="C135" s="26">
        <v>2974825</v>
      </c>
      <c r="D135" s="26">
        <v>2974825</v>
      </c>
      <c r="E135" s="26">
        <v>2920926.32</v>
      </c>
      <c r="F135" s="26">
        <v>2691751.58</v>
      </c>
      <c r="G135" s="26">
        <v>2189826.4899999998</v>
      </c>
      <c r="H135" s="26">
        <v>0</v>
      </c>
      <c r="I135" s="11">
        <f t="shared" si="49"/>
        <v>53898.680000000168</v>
      </c>
      <c r="J135" s="11">
        <f t="shared" si="50"/>
        <v>53898.680000000168</v>
      </c>
      <c r="K135" s="39">
        <f>F135/D135</f>
        <v>0.90484367315724457</v>
      </c>
      <c r="L135" s="39">
        <f t="shared" si="37"/>
        <v>0.90484367315724457</v>
      </c>
    </row>
    <row r="136" spans="1:12" x14ac:dyDescent="0.3">
      <c r="A136" s="17" t="s">
        <v>128</v>
      </c>
      <c r="B136" s="26">
        <v>0</v>
      </c>
      <c r="C136" s="26">
        <v>8539</v>
      </c>
      <c r="D136" s="26">
        <v>8539</v>
      </c>
      <c r="E136" s="26">
        <v>8538.6</v>
      </c>
      <c r="F136" s="26">
        <v>0</v>
      </c>
      <c r="G136" s="26">
        <v>0</v>
      </c>
      <c r="H136" s="26">
        <v>0</v>
      </c>
      <c r="I136" s="11">
        <f t="shared" si="49"/>
        <v>0.3999999999996362</v>
      </c>
      <c r="J136" s="11">
        <f t="shared" si="50"/>
        <v>0.3999999999996362</v>
      </c>
      <c r="K136" s="39">
        <f>F136/D136</f>
        <v>0</v>
      </c>
      <c r="L136" s="39">
        <f t="shared" si="37"/>
        <v>0</v>
      </c>
    </row>
    <row r="137" spans="1:12" x14ac:dyDescent="0.3">
      <c r="A137" s="14" t="s">
        <v>27</v>
      </c>
      <c r="B137" s="12">
        <f>B138</f>
        <v>800000</v>
      </c>
      <c r="C137" s="12">
        <f t="shared" ref="C137:H137" si="51">C138</f>
        <v>0</v>
      </c>
      <c r="D137" s="12">
        <f t="shared" si="51"/>
        <v>0</v>
      </c>
      <c r="E137" s="12">
        <f t="shared" si="51"/>
        <v>0</v>
      </c>
      <c r="F137" s="12">
        <f t="shared" si="51"/>
        <v>0</v>
      </c>
      <c r="G137" s="12">
        <f t="shared" si="51"/>
        <v>0</v>
      </c>
      <c r="H137" s="12">
        <f t="shared" si="51"/>
        <v>0</v>
      </c>
      <c r="I137" s="12">
        <f>D137-E137-H137</f>
        <v>0</v>
      </c>
      <c r="J137" s="12">
        <f>C137-E137-H137</f>
        <v>0</v>
      </c>
      <c r="K137" s="38">
        <v>0</v>
      </c>
      <c r="L137" s="38">
        <v>0</v>
      </c>
    </row>
    <row r="138" spans="1:12" x14ac:dyDescent="0.3">
      <c r="A138" s="17" t="s">
        <v>90</v>
      </c>
      <c r="B138" s="26">
        <v>800000</v>
      </c>
      <c r="C138" s="26">
        <v>0</v>
      </c>
      <c r="D138" s="26">
        <v>0</v>
      </c>
      <c r="E138" s="26">
        <v>0</v>
      </c>
      <c r="F138" s="26">
        <v>0</v>
      </c>
      <c r="G138" s="26">
        <v>0</v>
      </c>
      <c r="H138" s="26">
        <v>0</v>
      </c>
      <c r="I138" s="11">
        <f>D138-E138-H138</f>
        <v>0</v>
      </c>
      <c r="J138" s="11">
        <f>C138-E138-H138</f>
        <v>0</v>
      </c>
      <c r="K138" s="39">
        <v>0</v>
      </c>
      <c r="L138" s="39">
        <v>0</v>
      </c>
    </row>
    <row r="139" spans="1:12" x14ac:dyDescent="0.3">
      <c r="A139" s="14" t="s">
        <v>25</v>
      </c>
      <c r="B139" s="12">
        <f t="shared" ref="B139:H139" si="52">SUM(B140:B143)</f>
        <v>1227625</v>
      </c>
      <c r="C139" s="12">
        <f t="shared" si="52"/>
        <v>1245614</v>
      </c>
      <c r="D139" s="12">
        <f t="shared" si="52"/>
        <v>1245614</v>
      </c>
      <c r="E139" s="12">
        <f t="shared" si="52"/>
        <v>1071162.9100000001</v>
      </c>
      <c r="F139" s="12">
        <f t="shared" si="52"/>
        <v>1010737.91</v>
      </c>
      <c r="G139" s="12">
        <f t="shared" si="52"/>
        <v>201070</v>
      </c>
      <c r="H139" s="12">
        <f t="shared" si="52"/>
        <v>0</v>
      </c>
      <c r="I139" s="12">
        <f>D139-E139-H139</f>
        <v>174451.08999999985</v>
      </c>
      <c r="J139" s="12">
        <f>C139-E139-H139</f>
        <v>174451.08999999985</v>
      </c>
      <c r="K139" s="38">
        <f>F139/(D139)</f>
        <v>0.81143749989964786</v>
      </c>
      <c r="L139" s="38">
        <f t="shared" ref="L139:L147" si="53">F139/(C139)</f>
        <v>0.81143749989964786</v>
      </c>
    </row>
    <row r="140" spans="1:12" x14ac:dyDescent="0.3">
      <c r="A140" s="17" t="s">
        <v>81</v>
      </c>
      <c r="B140" s="26">
        <v>1107625</v>
      </c>
      <c r="C140" s="26">
        <v>1161614</v>
      </c>
      <c r="D140" s="26">
        <v>1161614</v>
      </c>
      <c r="E140" s="26">
        <v>994662.91</v>
      </c>
      <c r="F140" s="26">
        <v>934237.91</v>
      </c>
      <c r="G140" s="26">
        <v>129470</v>
      </c>
      <c r="H140" s="26">
        <v>0</v>
      </c>
      <c r="I140" s="11">
        <f>D140-E140-H140</f>
        <v>166951.08999999997</v>
      </c>
      <c r="J140" s="11">
        <f>C140-E140-H140</f>
        <v>166951.08999999997</v>
      </c>
      <c r="K140" s="39">
        <f>F140/D140</f>
        <v>0.80425848001143241</v>
      </c>
      <c r="L140" s="39">
        <f t="shared" si="53"/>
        <v>0.80425848001143241</v>
      </c>
    </row>
    <row r="141" spans="1:12" x14ac:dyDescent="0.3">
      <c r="A141" s="17" t="s">
        <v>91</v>
      </c>
      <c r="B141" s="26">
        <v>120000</v>
      </c>
      <c r="C141" s="26">
        <v>71100</v>
      </c>
      <c r="D141" s="26">
        <v>71100</v>
      </c>
      <c r="E141" s="26">
        <v>63600</v>
      </c>
      <c r="F141" s="26">
        <v>63600</v>
      </c>
      <c r="G141" s="26">
        <v>61200</v>
      </c>
      <c r="H141" s="26">
        <v>0</v>
      </c>
      <c r="I141" s="11">
        <f t="shared" ref="I141:I143" si="54">D141-E141-H141</f>
        <v>7500</v>
      </c>
      <c r="J141" s="11">
        <f t="shared" ref="J141:J143" si="55">C141-E141-H141</f>
        <v>7500</v>
      </c>
      <c r="K141" s="39">
        <f>F141/D141</f>
        <v>0.89451476793248941</v>
      </c>
      <c r="L141" s="39">
        <f t="shared" si="53"/>
        <v>0.89451476793248941</v>
      </c>
    </row>
    <row r="142" spans="1:12" x14ac:dyDescent="0.3">
      <c r="A142" s="17" t="s">
        <v>149</v>
      </c>
      <c r="B142" s="26">
        <v>0</v>
      </c>
      <c r="C142" s="26">
        <v>2500</v>
      </c>
      <c r="D142" s="26">
        <v>2500</v>
      </c>
      <c r="E142" s="26">
        <v>2500</v>
      </c>
      <c r="F142" s="26">
        <v>2500</v>
      </c>
      <c r="G142" s="26">
        <v>0</v>
      </c>
      <c r="H142" s="26">
        <v>0</v>
      </c>
      <c r="I142" s="11">
        <f t="shared" si="54"/>
        <v>0</v>
      </c>
      <c r="J142" s="11">
        <f t="shared" si="55"/>
        <v>0</v>
      </c>
      <c r="K142" s="39">
        <f>F142/D142</f>
        <v>1</v>
      </c>
      <c r="L142" s="39">
        <f t="shared" si="53"/>
        <v>1</v>
      </c>
    </row>
    <row r="143" spans="1:12" x14ac:dyDescent="0.3">
      <c r="A143" s="17" t="s">
        <v>114</v>
      </c>
      <c r="B143" s="26">
        <v>0</v>
      </c>
      <c r="C143" s="26">
        <v>10400</v>
      </c>
      <c r="D143" s="26">
        <v>10400</v>
      </c>
      <c r="E143" s="26">
        <v>10400</v>
      </c>
      <c r="F143" s="26">
        <v>10400</v>
      </c>
      <c r="G143" s="26">
        <v>10400</v>
      </c>
      <c r="H143" s="26">
        <v>0</v>
      </c>
      <c r="I143" s="11">
        <f t="shared" si="54"/>
        <v>0</v>
      </c>
      <c r="J143" s="11">
        <f t="shared" si="55"/>
        <v>0</v>
      </c>
      <c r="K143" s="39">
        <f>F143/D143</f>
        <v>1</v>
      </c>
      <c r="L143" s="39">
        <f t="shared" si="53"/>
        <v>1</v>
      </c>
    </row>
    <row r="144" spans="1:12" x14ac:dyDescent="0.3">
      <c r="A144" s="14" t="s">
        <v>28</v>
      </c>
      <c r="B144" s="12">
        <f>SUM(B145:B145)</f>
        <v>744000</v>
      </c>
      <c r="C144" s="12">
        <f t="shared" ref="C144:H144" si="56">SUM(C145:C145)</f>
        <v>358100</v>
      </c>
      <c r="D144" s="12">
        <f t="shared" si="56"/>
        <v>358100</v>
      </c>
      <c r="E144" s="12">
        <f t="shared" si="56"/>
        <v>0</v>
      </c>
      <c r="F144" s="12">
        <f t="shared" si="56"/>
        <v>0</v>
      </c>
      <c r="G144" s="12">
        <f t="shared" si="56"/>
        <v>0</v>
      </c>
      <c r="H144" s="12">
        <f t="shared" si="56"/>
        <v>0</v>
      </c>
      <c r="I144" s="12">
        <f>D144-E144-H144</f>
        <v>358100</v>
      </c>
      <c r="J144" s="12">
        <f>C144-E144-H144</f>
        <v>358100</v>
      </c>
      <c r="K144" s="38">
        <f>F144/(D144)</f>
        <v>0</v>
      </c>
      <c r="L144" s="38">
        <f t="shared" si="53"/>
        <v>0</v>
      </c>
    </row>
    <row r="145" spans="1:12" x14ac:dyDescent="0.3">
      <c r="A145" s="34" t="s">
        <v>92</v>
      </c>
      <c r="B145" s="35">
        <v>744000</v>
      </c>
      <c r="C145" s="35">
        <v>358100</v>
      </c>
      <c r="D145" s="27">
        <v>358100</v>
      </c>
      <c r="E145" s="35">
        <v>0</v>
      </c>
      <c r="F145" s="35">
        <v>0</v>
      </c>
      <c r="G145" s="35">
        <v>0</v>
      </c>
      <c r="H145" s="35">
        <v>0</v>
      </c>
      <c r="I145" s="11">
        <v>0</v>
      </c>
      <c r="J145" s="43">
        <f>C145-E145-H145</f>
        <v>358100</v>
      </c>
      <c r="K145" s="39">
        <f>F145/D145</f>
        <v>0</v>
      </c>
      <c r="L145" s="39">
        <f t="shared" si="53"/>
        <v>0</v>
      </c>
    </row>
    <row r="146" spans="1:12" x14ac:dyDescent="0.3">
      <c r="A146" s="52" t="s">
        <v>129</v>
      </c>
      <c r="B146" s="53">
        <f>SUM(B147)</f>
        <v>0</v>
      </c>
      <c r="C146" s="58">
        <f t="shared" ref="C146:H146" si="57">SUM(C147)</f>
        <v>6397735</v>
      </c>
      <c r="D146" s="58">
        <f t="shared" si="57"/>
        <v>6397735</v>
      </c>
      <c r="E146" s="58">
        <f t="shared" si="57"/>
        <v>2903156.55</v>
      </c>
      <c r="F146" s="58">
        <f t="shared" si="57"/>
        <v>2530510.85</v>
      </c>
      <c r="G146" s="58">
        <f t="shared" si="57"/>
        <v>977146.06</v>
      </c>
      <c r="H146" s="58">
        <f t="shared" si="57"/>
        <v>0</v>
      </c>
      <c r="I146" s="12">
        <f>D146-E146-H146</f>
        <v>3494578.45</v>
      </c>
      <c r="J146" s="12">
        <f>C146-E146-H146</f>
        <v>3494578.45</v>
      </c>
      <c r="K146" s="38">
        <f>F146/(D146)</f>
        <v>0.39553230166613657</v>
      </c>
      <c r="L146" s="38">
        <f t="shared" si="53"/>
        <v>0.39553230166613657</v>
      </c>
    </row>
    <row r="147" spans="1:12" x14ac:dyDescent="0.3">
      <c r="A147" s="54" t="s">
        <v>130</v>
      </c>
      <c r="B147" s="55">
        <v>0</v>
      </c>
      <c r="C147" s="25">
        <v>6397735</v>
      </c>
      <c r="D147" s="25">
        <v>6397735</v>
      </c>
      <c r="E147" s="27">
        <v>2903156.55</v>
      </c>
      <c r="F147" s="25">
        <v>2530510.85</v>
      </c>
      <c r="G147" s="25">
        <v>977146.06</v>
      </c>
      <c r="H147" s="25">
        <v>0</v>
      </c>
      <c r="I147" s="25">
        <f>D147-E147-H147</f>
        <v>3494578.45</v>
      </c>
      <c r="J147" s="43">
        <f>C147-E147-H147</f>
        <v>3494578.45</v>
      </c>
      <c r="K147" s="40">
        <f>F147/D147</f>
        <v>0.39553230166613657</v>
      </c>
      <c r="L147" s="40">
        <f t="shared" si="53"/>
        <v>0.39553230166613657</v>
      </c>
    </row>
  </sheetData>
  <mergeCells count="4">
    <mergeCell ref="A3:L3"/>
    <mergeCell ref="A1:L1"/>
    <mergeCell ref="C5:C6"/>
    <mergeCell ref="A2:L2"/>
  </mergeCells>
  <pageMargins left="0.7" right="0.7" top="0.75" bottom="0.75" header="0.3" footer="0.3"/>
  <pageSetup paperSize="5" scale="8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 </vt:lpstr>
      <vt:lpstr>'EJEC 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Franco</dc:creator>
  <cp:lastModifiedBy>Olga Olivares</cp:lastModifiedBy>
  <cp:lastPrinted>2021-12-15T15:40:12Z</cp:lastPrinted>
  <dcterms:created xsi:type="dcterms:W3CDTF">2019-08-06T21:48:30Z</dcterms:created>
  <dcterms:modified xsi:type="dcterms:W3CDTF">2022-02-09T16:16:21Z</dcterms:modified>
</cp:coreProperties>
</file>