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livares\Desktop\2021\INFORMES MENSUAL\INFORME DE DATOS ABIERTOS\MARZO\"/>
    </mc:Choice>
  </mc:AlternateContent>
  <bookViews>
    <workbookView xWindow="0" yWindow="0" windowWidth="28800" windowHeight="13596"/>
  </bookViews>
  <sheets>
    <sheet name="EJEC " sheetId="1" r:id="rId1"/>
  </sheets>
  <definedNames>
    <definedName name="_xlnm._FilterDatabase" localSheetId="0" hidden="1">'EJEC '!$A$6:$G$99</definedName>
    <definedName name="_xlnm.Print_Titles" localSheetId="0">'EJEC '!$5:$5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01" i="1" l="1"/>
  <c r="D101" i="1"/>
  <c r="E101" i="1"/>
  <c r="F101" i="1"/>
  <c r="G101" i="1"/>
  <c r="H101" i="1"/>
  <c r="I101" i="1"/>
  <c r="J101" i="1"/>
  <c r="K101" i="1"/>
  <c r="B101" i="1"/>
  <c r="L99" i="1"/>
  <c r="M99" i="1"/>
  <c r="M100" i="1"/>
  <c r="L93" i="1"/>
  <c r="M93" i="1"/>
  <c r="M94" i="1"/>
  <c r="L95" i="1"/>
  <c r="M95" i="1"/>
  <c r="M96" i="1"/>
  <c r="M92" i="1"/>
  <c r="M84" i="1"/>
  <c r="M85" i="1"/>
  <c r="L86" i="1"/>
  <c r="M86" i="1"/>
  <c r="L87" i="1"/>
  <c r="M87" i="1"/>
  <c r="L88" i="1"/>
  <c r="M88" i="1"/>
  <c r="L89" i="1"/>
  <c r="M89" i="1"/>
  <c r="M90" i="1"/>
  <c r="J99" i="1"/>
  <c r="K99" i="1"/>
  <c r="J100" i="1"/>
  <c r="K100" i="1"/>
  <c r="K98" i="1"/>
  <c r="J98" i="1"/>
  <c r="J93" i="1"/>
  <c r="K93" i="1"/>
  <c r="J94" i="1"/>
  <c r="K94" i="1"/>
  <c r="J95" i="1"/>
  <c r="K95" i="1"/>
  <c r="J96" i="1"/>
  <c r="K96" i="1"/>
  <c r="K92" i="1"/>
  <c r="J92" i="1"/>
  <c r="J90" i="1"/>
  <c r="K90" i="1"/>
  <c r="B97" i="1"/>
  <c r="C97" i="1"/>
  <c r="D97" i="1"/>
  <c r="E97" i="1"/>
  <c r="F97" i="1"/>
  <c r="G97" i="1"/>
  <c r="H97" i="1"/>
  <c r="I97" i="1"/>
  <c r="B91" i="1"/>
  <c r="C91" i="1"/>
  <c r="D91" i="1"/>
  <c r="E91" i="1"/>
  <c r="F91" i="1"/>
  <c r="G91" i="1"/>
  <c r="H91" i="1"/>
  <c r="I91" i="1"/>
  <c r="J23" i="1"/>
  <c r="K23" i="1"/>
  <c r="L23" i="1"/>
  <c r="J24" i="1"/>
  <c r="K24" i="1"/>
  <c r="J25" i="1"/>
  <c r="K25" i="1"/>
  <c r="J26" i="1"/>
  <c r="K26" i="1"/>
  <c r="L26" i="1"/>
  <c r="J27" i="1"/>
  <c r="K27" i="1"/>
  <c r="L27" i="1"/>
  <c r="J28" i="1"/>
  <c r="K28" i="1"/>
  <c r="L28" i="1"/>
  <c r="J29" i="1"/>
  <c r="K29" i="1"/>
  <c r="L29" i="1"/>
  <c r="J30" i="1"/>
  <c r="K30" i="1"/>
  <c r="J31" i="1"/>
  <c r="K31" i="1"/>
  <c r="L31" i="1"/>
  <c r="J32" i="1"/>
  <c r="K32" i="1"/>
  <c r="L32" i="1"/>
  <c r="J33" i="1"/>
  <c r="K33" i="1"/>
  <c r="L33" i="1"/>
  <c r="J34" i="1"/>
  <c r="K34" i="1"/>
  <c r="J35" i="1"/>
  <c r="K35" i="1"/>
  <c r="J36" i="1"/>
  <c r="K36" i="1"/>
  <c r="L36" i="1"/>
  <c r="J37" i="1"/>
  <c r="K37" i="1"/>
  <c r="L37" i="1"/>
  <c r="J38" i="1"/>
  <c r="K38" i="1"/>
  <c r="L38" i="1"/>
  <c r="J39" i="1"/>
  <c r="K39" i="1"/>
  <c r="L39" i="1"/>
  <c r="J40" i="1"/>
  <c r="K40" i="1"/>
  <c r="J41" i="1"/>
  <c r="K41" i="1"/>
  <c r="L41" i="1"/>
  <c r="J42" i="1"/>
  <c r="K42" i="1"/>
  <c r="L42" i="1"/>
  <c r="J43" i="1"/>
  <c r="K43" i="1"/>
  <c r="J44" i="1"/>
  <c r="K44" i="1"/>
  <c r="L44" i="1"/>
  <c r="J45" i="1"/>
  <c r="K45" i="1"/>
  <c r="L45" i="1"/>
  <c r="J46" i="1"/>
  <c r="K46" i="1"/>
  <c r="L46" i="1"/>
  <c r="J47" i="1"/>
  <c r="K47" i="1"/>
  <c r="L47" i="1"/>
  <c r="J48" i="1"/>
  <c r="K48" i="1"/>
  <c r="J49" i="1"/>
  <c r="K49" i="1"/>
  <c r="J50" i="1"/>
  <c r="K50" i="1"/>
  <c r="J51" i="1"/>
  <c r="K51" i="1"/>
  <c r="L51" i="1"/>
  <c r="J52" i="1"/>
  <c r="K52" i="1"/>
  <c r="L52" i="1"/>
  <c r="J53" i="1"/>
  <c r="K53" i="1"/>
  <c r="L53" i="1"/>
  <c r="J54" i="1"/>
  <c r="K54" i="1"/>
  <c r="L54" i="1"/>
  <c r="J124" i="1"/>
  <c r="K122" i="1"/>
  <c r="M120" i="1"/>
  <c r="K120" i="1"/>
  <c r="K119" i="1" s="1"/>
  <c r="J120" i="1"/>
  <c r="J119" i="1" s="1"/>
  <c r="I119" i="1"/>
  <c r="H119" i="1"/>
  <c r="G119" i="1"/>
  <c r="F119" i="1"/>
  <c r="M119" i="1" s="1"/>
  <c r="E119" i="1"/>
  <c r="D119" i="1"/>
  <c r="C119" i="1"/>
  <c r="B119" i="1"/>
  <c r="J103" i="1"/>
  <c r="M127" i="1"/>
  <c r="M128" i="1"/>
  <c r="M129" i="1"/>
  <c r="L127" i="1"/>
  <c r="L129" i="1"/>
  <c r="J128" i="1"/>
  <c r="K128" i="1"/>
  <c r="B130" i="1"/>
  <c r="C130" i="1"/>
  <c r="D130" i="1"/>
  <c r="J122" i="1"/>
  <c r="C109" i="1"/>
  <c r="D109" i="1"/>
  <c r="E109" i="1"/>
  <c r="F109" i="1"/>
  <c r="L109" i="1" s="1"/>
  <c r="G109" i="1"/>
  <c r="H109" i="1"/>
  <c r="I109" i="1"/>
  <c r="B109" i="1"/>
  <c r="L115" i="1"/>
  <c r="M115" i="1"/>
  <c r="L116" i="1"/>
  <c r="M116" i="1"/>
  <c r="L117" i="1"/>
  <c r="M117" i="1"/>
  <c r="L118" i="1"/>
  <c r="M118" i="1"/>
  <c r="K115" i="1"/>
  <c r="K116" i="1"/>
  <c r="K117" i="1"/>
  <c r="K118" i="1"/>
  <c r="J115" i="1"/>
  <c r="J116" i="1"/>
  <c r="J117" i="1"/>
  <c r="J118" i="1"/>
  <c r="J114" i="1"/>
  <c r="K104" i="1"/>
  <c r="K105" i="1"/>
  <c r="K106" i="1"/>
  <c r="K107" i="1"/>
  <c r="K108" i="1"/>
  <c r="K103" i="1"/>
  <c r="B22" i="1"/>
  <c r="M48" i="1"/>
  <c r="M49" i="1"/>
  <c r="M50" i="1"/>
  <c r="C9" i="1" l="1"/>
  <c r="D9" i="1"/>
  <c r="E9" i="1"/>
  <c r="F9" i="1"/>
  <c r="G9" i="1"/>
  <c r="H9" i="1"/>
  <c r="I9" i="1"/>
  <c r="B9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6" i="1"/>
  <c r="J87" i="1"/>
  <c r="J88" i="1"/>
  <c r="J89" i="1"/>
  <c r="J91" i="1"/>
  <c r="L11" i="1"/>
  <c r="M11" i="1"/>
  <c r="L12" i="1"/>
  <c r="M12" i="1"/>
  <c r="L13" i="1"/>
  <c r="M13" i="1"/>
  <c r="L14" i="1"/>
  <c r="M14" i="1"/>
  <c r="L15" i="1"/>
  <c r="M15" i="1"/>
  <c r="L16" i="1"/>
  <c r="M16" i="1"/>
  <c r="L17" i="1"/>
  <c r="M17" i="1"/>
  <c r="L18" i="1"/>
  <c r="M18" i="1"/>
  <c r="L19" i="1"/>
  <c r="M19" i="1"/>
  <c r="L20" i="1"/>
  <c r="M20" i="1"/>
  <c r="L21" i="1"/>
  <c r="M21" i="1"/>
  <c r="J11" i="1"/>
  <c r="K11" i="1"/>
  <c r="J12" i="1"/>
  <c r="K12" i="1"/>
  <c r="J13" i="1"/>
  <c r="K13" i="1"/>
  <c r="J14" i="1"/>
  <c r="K14" i="1"/>
  <c r="J15" i="1"/>
  <c r="K15" i="1"/>
  <c r="J16" i="1"/>
  <c r="K16" i="1"/>
  <c r="J17" i="1"/>
  <c r="K17" i="1"/>
  <c r="J18" i="1"/>
  <c r="K18" i="1"/>
  <c r="J19" i="1"/>
  <c r="K19" i="1"/>
  <c r="J20" i="1"/>
  <c r="K20" i="1"/>
  <c r="J21" i="1"/>
  <c r="K21" i="1"/>
  <c r="M45" i="1" l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6" i="1"/>
  <c r="M47" i="1"/>
  <c r="M51" i="1"/>
  <c r="M52" i="1"/>
  <c r="M53" i="1"/>
  <c r="M54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1" i="1"/>
  <c r="M72" i="1"/>
  <c r="M73" i="1"/>
  <c r="M74" i="1"/>
  <c r="M75" i="1"/>
  <c r="M76" i="1"/>
  <c r="M77" i="1"/>
  <c r="M78" i="1"/>
  <c r="M79" i="1"/>
  <c r="M80" i="1"/>
  <c r="M81" i="1"/>
  <c r="M82" i="1"/>
  <c r="M83" i="1"/>
  <c r="M91" i="1"/>
  <c r="M98" i="1"/>
  <c r="M103" i="1"/>
  <c r="M104" i="1"/>
  <c r="M105" i="1"/>
  <c r="M106" i="1"/>
  <c r="M107" i="1"/>
  <c r="M108" i="1"/>
  <c r="M110" i="1"/>
  <c r="M111" i="1"/>
  <c r="M112" i="1"/>
  <c r="M113" i="1"/>
  <c r="M114" i="1"/>
  <c r="M122" i="1"/>
  <c r="M124" i="1"/>
  <c r="M126" i="1"/>
  <c r="M131" i="1"/>
  <c r="M10" i="1"/>
  <c r="E130" i="1" l="1"/>
  <c r="F130" i="1"/>
  <c r="M130" i="1" s="1"/>
  <c r="G130" i="1"/>
  <c r="H130" i="1"/>
  <c r="I130" i="1"/>
  <c r="C125" i="1"/>
  <c r="D125" i="1"/>
  <c r="E125" i="1"/>
  <c r="F125" i="1"/>
  <c r="G125" i="1"/>
  <c r="H125" i="1"/>
  <c r="I125" i="1"/>
  <c r="B125" i="1"/>
  <c r="B123" i="1"/>
  <c r="C121" i="1"/>
  <c r="D121" i="1"/>
  <c r="E121" i="1"/>
  <c r="F121" i="1"/>
  <c r="G121" i="1"/>
  <c r="H121" i="1"/>
  <c r="I121" i="1"/>
  <c r="B121" i="1"/>
  <c r="C102" i="1"/>
  <c r="D102" i="1"/>
  <c r="E102" i="1"/>
  <c r="F102" i="1"/>
  <c r="G102" i="1"/>
  <c r="H102" i="1"/>
  <c r="I102" i="1"/>
  <c r="B102" i="1"/>
  <c r="C22" i="1"/>
  <c r="D22" i="1"/>
  <c r="E22" i="1"/>
  <c r="F22" i="1"/>
  <c r="G22" i="1"/>
  <c r="H22" i="1"/>
  <c r="I22" i="1"/>
  <c r="C55" i="1"/>
  <c r="D55" i="1"/>
  <c r="E55" i="1"/>
  <c r="F55" i="1"/>
  <c r="G55" i="1"/>
  <c r="H55" i="1"/>
  <c r="I55" i="1"/>
  <c r="J55" i="1"/>
  <c r="J97" i="1"/>
  <c r="L91" i="1"/>
  <c r="B55" i="1"/>
  <c r="K97" i="1"/>
  <c r="K91" i="1"/>
  <c r="K89" i="1"/>
  <c r="K83" i="1"/>
  <c r="K86" i="1"/>
  <c r="K87" i="1"/>
  <c r="K88" i="1"/>
  <c r="L83" i="1"/>
  <c r="M55" i="1" l="1"/>
  <c r="B8" i="1"/>
  <c r="M102" i="1"/>
  <c r="M109" i="1"/>
  <c r="M97" i="1"/>
  <c r="I8" i="1"/>
  <c r="E8" i="1"/>
  <c r="D8" i="1"/>
  <c r="H8" i="1"/>
  <c r="M125" i="1"/>
  <c r="G8" i="1"/>
  <c r="C8" i="1"/>
  <c r="M121" i="1"/>
  <c r="M22" i="1"/>
  <c r="F8" i="1"/>
  <c r="M9" i="1"/>
  <c r="L10" i="1"/>
  <c r="M8" i="1" l="1"/>
  <c r="K131" i="1"/>
  <c r="K130" i="1" s="1"/>
  <c r="K127" i="1"/>
  <c r="K129" i="1"/>
  <c r="K126" i="1"/>
  <c r="K124" i="1"/>
  <c r="K121" i="1"/>
  <c r="K111" i="1"/>
  <c r="K112" i="1"/>
  <c r="K113" i="1"/>
  <c r="K114" i="1"/>
  <c r="K110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1" i="1"/>
  <c r="K72" i="1"/>
  <c r="K73" i="1"/>
  <c r="K74" i="1"/>
  <c r="K75" i="1"/>
  <c r="K76" i="1"/>
  <c r="K77" i="1"/>
  <c r="K78" i="1"/>
  <c r="K79" i="1"/>
  <c r="K80" i="1"/>
  <c r="K81" i="1"/>
  <c r="K82" i="1"/>
  <c r="K56" i="1"/>
  <c r="K10" i="1"/>
  <c r="K9" i="1" s="1"/>
  <c r="K109" i="1" l="1"/>
  <c r="K102" i="1"/>
  <c r="K125" i="1"/>
  <c r="K55" i="1"/>
  <c r="K22" i="1"/>
  <c r="L105" i="1"/>
  <c r="L126" i="1"/>
  <c r="L61" i="1"/>
  <c r="L62" i="1"/>
  <c r="L63" i="1"/>
  <c r="L64" i="1"/>
  <c r="L69" i="1"/>
  <c r="L74" i="1"/>
  <c r="C123" i="1"/>
  <c r="D123" i="1"/>
  <c r="E123" i="1"/>
  <c r="F123" i="1"/>
  <c r="G123" i="1"/>
  <c r="H123" i="1"/>
  <c r="I123" i="1"/>
  <c r="K123" i="1"/>
  <c r="J131" i="1"/>
  <c r="J130" i="1" s="1"/>
  <c r="J127" i="1"/>
  <c r="J129" i="1"/>
  <c r="J126" i="1"/>
  <c r="J123" i="1"/>
  <c r="J121" i="1"/>
  <c r="J111" i="1"/>
  <c r="J112" i="1"/>
  <c r="J113" i="1"/>
  <c r="J110" i="1"/>
  <c r="J104" i="1"/>
  <c r="J105" i="1"/>
  <c r="J106" i="1"/>
  <c r="J107" i="1"/>
  <c r="J108" i="1"/>
  <c r="J10" i="1"/>
  <c r="J9" i="1" s="1"/>
  <c r="J109" i="1" l="1"/>
  <c r="J102" i="1"/>
  <c r="J125" i="1"/>
  <c r="M123" i="1"/>
  <c r="J22" i="1"/>
  <c r="J8" i="1" s="1"/>
  <c r="K8" i="1"/>
  <c r="L22" i="1"/>
  <c r="L9" i="1"/>
  <c r="L103" i="1"/>
  <c r="L122" i="1"/>
  <c r="L110" i="1"/>
  <c r="L106" i="1"/>
  <c r="L107" i="1"/>
  <c r="L108" i="1"/>
  <c r="L98" i="1"/>
  <c r="L57" i="1"/>
  <c r="K7" i="1" l="1"/>
  <c r="M101" i="1"/>
  <c r="E7" i="1"/>
  <c r="C7" i="1"/>
  <c r="I7" i="1"/>
  <c r="D7" i="1"/>
  <c r="G7" i="1"/>
  <c r="F7" i="1"/>
  <c r="H7" i="1"/>
  <c r="L8" i="1"/>
  <c r="L113" i="1"/>
  <c r="L114" i="1"/>
  <c r="L58" i="1"/>
  <c r="L125" i="1"/>
  <c r="L56" i="1"/>
  <c r="L102" i="1"/>
  <c r="L7" i="1" l="1"/>
  <c r="M7" i="1"/>
  <c r="J7" i="1"/>
  <c r="L121" i="1"/>
  <c r="L55" i="1" l="1"/>
  <c r="L97" i="1" l="1"/>
  <c r="B7" i="1" l="1"/>
  <c r="L101" i="1" l="1"/>
</calcChain>
</file>

<file path=xl/sharedStrings.xml><?xml version="1.0" encoding="utf-8"?>
<sst xmlns="http://schemas.openxmlformats.org/spreadsheetml/2006/main" count="158" uniqueCount="146">
  <si>
    <t>AUTORIDAD NACIONAL PARA LA INNOVACIÓN GUBERNAMENTAL</t>
  </si>
  <si>
    <t>(1)</t>
  </si>
  <si>
    <t>(2)</t>
  </si>
  <si>
    <t>(3)</t>
  </si>
  <si>
    <t>(4)</t>
  </si>
  <si>
    <t>(5)</t>
  </si>
  <si>
    <t>(6)</t>
  </si>
  <si>
    <t>OBJETO DE
GASTOS</t>
  </si>
  <si>
    <t xml:space="preserve">PRESUPUESTO </t>
  </si>
  <si>
    <t>ASIGNACIÓN 
ACUMULADA</t>
  </si>
  <si>
    <t>COMPROMISO</t>
  </si>
  <si>
    <t>DEVENGADO</t>
  </si>
  <si>
    <t>PAGADO</t>
  </si>
  <si>
    <t xml:space="preserve">SALDO </t>
  </si>
  <si>
    <t xml:space="preserve">
MENSUAL</t>
  </si>
  <si>
    <t xml:space="preserve">
ANUAL</t>
  </si>
  <si>
    <t>APROBADO</t>
  </si>
  <si>
    <t>A LA FECHA</t>
  </si>
  <si>
    <t>ANUAL</t>
  </si>
  <si>
    <t>TOTAL DE FUNCIONAMIENTO E INVERSIONES</t>
  </si>
  <si>
    <t>**  0  FUNCIONAMIENTO</t>
  </si>
  <si>
    <t>*   0  SERVICIOS PERSONALES</t>
  </si>
  <si>
    <t xml:space="preserve">    001  PERSONAL FIJO</t>
  </si>
  <si>
    <t xml:space="preserve">    030  GASTOS DE REPRESENTACIÓN FIJOS</t>
  </si>
  <si>
    <t xml:space="preserve">    050  XIII MES</t>
  </si>
  <si>
    <t xml:space="preserve">    071  CUOTA PATRONAL DE SEGURO SOCIAL</t>
  </si>
  <si>
    <t xml:space="preserve">    072  CUOTA PATRONAL DE SEGURO EDUCATIVO</t>
  </si>
  <si>
    <t xml:space="preserve">    073  CUOTA PATRONAL DE RIESGO PROFESIONAL</t>
  </si>
  <si>
    <t xml:space="preserve">    074  CUOTA PATRONAL PARA EL FONDO COMPLEMENTARIO</t>
  </si>
  <si>
    <t>*   1  SERVICIOS NO PERSONALES</t>
  </si>
  <si>
    <t>*   2  MATERIALES Y SUMINISTROS</t>
  </si>
  <si>
    <t>*   3  MAQUINARIA, EQUIPO Y SEMOVIENTE</t>
  </si>
  <si>
    <t>*   6  TRANSFERENCIAS CORRIENTES</t>
  </si>
  <si>
    <t>** 1  INVERSIÓN</t>
  </si>
  <si>
    <t>*   5  CONSTRUCCIONES POR CONTRATO</t>
  </si>
  <si>
    <t>*   7  TRANSFERENCIAS CAPITAL</t>
  </si>
  <si>
    <t>101 ALQUILER DE EDIFICIOS Y LOCALES</t>
  </si>
  <si>
    <t>102 ALQUILERE DE EQUIPO ELECTRÓNICO</t>
  </si>
  <si>
    <t>105 ALQUILER DE TRANSPORTE</t>
  </si>
  <si>
    <t>106 ALQUILER DE TERRENO</t>
  </si>
  <si>
    <t>109 OTROS ALQUILERES</t>
  </si>
  <si>
    <t>111 AGUA</t>
  </si>
  <si>
    <t>114 ENERGÍA ELÉCTRICA</t>
  </si>
  <si>
    <t>115 TELECOMUNICACIONES</t>
  </si>
  <si>
    <t>116 SERVICIO DE TRANSMISIÓN DE DATOS</t>
  </si>
  <si>
    <t>117 SERVICIO DE TELEFONÍA CELULAR</t>
  </si>
  <si>
    <t>120 IMPRESIÓN, ENCUADERNACIÓN Y OTROS</t>
  </si>
  <si>
    <t>131 ANUNCIOS Y AVISO</t>
  </si>
  <si>
    <t>132 PROMOCIÓN Y PUBLICIDAD</t>
  </si>
  <si>
    <t>141 VIÁTICOS DENTRO DEL PAÍS</t>
  </si>
  <si>
    <t>142 VIÁTICOS EN EL EXTERIOR</t>
  </si>
  <si>
    <t>151 TRANSPORTE DENTRO DEL PAÍS</t>
  </si>
  <si>
    <t>152 TRANSPORTE AL EXTERIOR</t>
  </si>
  <si>
    <t>164 GASTOS DE SEGURO</t>
  </si>
  <si>
    <t>165 SERVICIOS COMERCIALES</t>
  </si>
  <si>
    <t>169 OTROS SERVICIOS COMERCIALES Y FINANCIEROS</t>
  </si>
  <si>
    <t>171 CONSULTORÍA</t>
  </si>
  <si>
    <t>172 SERVICIOS ESPECIALES</t>
  </si>
  <si>
    <t>181 MANT. Y REP. DE EDIFICIOS</t>
  </si>
  <si>
    <t>182 MANT. Y REP. DE MAQUINARIAS</t>
  </si>
  <si>
    <t>185 MANT. Y REP. DE EQUIPO DE COMPUTO</t>
  </si>
  <si>
    <t>201 ALIMENTOS PARA CONSUMO HUMANO</t>
  </si>
  <si>
    <t>203 BEBIDAS</t>
  </si>
  <si>
    <t>211 ACABADO TEXTIL</t>
  </si>
  <si>
    <t>212 CALZADO</t>
  </si>
  <si>
    <t>214 PRENDAS DE VESTIR</t>
  </si>
  <si>
    <t>221 DIESEL</t>
  </si>
  <si>
    <t>223 GASOLINA</t>
  </si>
  <si>
    <t>224 LUBRICANTES</t>
  </si>
  <si>
    <t>231 IMPRESOS</t>
  </si>
  <si>
    <t>232 PAPELERIA</t>
  </si>
  <si>
    <t>239 OTROS PRODUCTOS DE PAPEL Y CARTÓN</t>
  </si>
  <si>
    <t>243 PINTURAS, COLORANTES Y TINTES</t>
  </si>
  <si>
    <t>244 PRODUCTOS MEDICINALES</t>
  </si>
  <si>
    <t>249 OTROS PRODUCTOS QUÍMICOS</t>
  </si>
  <si>
    <t>255 MATERIAL ELÉCTRICO</t>
  </si>
  <si>
    <t>256 MATERIAL METÁLICO</t>
  </si>
  <si>
    <t>259 OTROS MATERIALES DE CONSTRUCCIÓN</t>
  </si>
  <si>
    <t>261 ARTÍCULOS O PRODUCTOS PARA EVENTOS</t>
  </si>
  <si>
    <t>262 HERRAMIENTAS E INSTRUMENTOS</t>
  </si>
  <si>
    <t xml:space="preserve">265 MATERIALES Y SUMINISTROS DE COMPUTO </t>
  </si>
  <si>
    <t xml:space="preserve">269 OTROS PRODUCTOS VARIOS </t>
  </si>
  <si>
    <t>271 ÚTILES DE COCINA Y COMEDOR</t>
  </si>
  <si>
    <t>273 ÚTILES DE ASEO Y LIMPIEZA</t>
  </si>
  <si>
    <t>275 ÚTILES Y MATERIALES DE OFICINA</t>
  </si>
  <si>
    <t>279 OTROS ÚTILES Y MATERIALES</t>
  </si>
  <si>
    <t>280 REPUESTOS</t>
  </si>
  <si>
    <t>ACUMULADO</t>
  </si>
  <si>
    <t>624 CAPACITACIÓN Y ESTUDIOS</t>
  </si>
  <si>
    <t>641 GOBIERNO CENTRAL</t>
  </si>
  <si>
    <t>004 PERSONAL TRANSITORIO POR INVERSIÓN</t>
  </si>
  <si>
    <t>050 XIII MES</t>
  </si>
  <si>
    <t>071 CUOTAS SEGURO SOCIAL</t>
  </si>
  <si>
    <t>072 CUOTA SEGURO EDUCATIVO</t>
  </si>
  <si>
    <t>073 CUOTA DE RIESGO PROFESIONAL</t>
  </si>
  <si>
    <t>074 CUOTA DE FONDO COMPLEMENTARIO</t>
  </si>
  <si>
    <t>380 EQUIPO DE COMPUTACIÓN</t>
  </si>
  <si>
    <t>519 OTRAS EDIFICACIONES</t>
  </si>
  <si>
    <t>629 OTRAS BECAS</t>
  </si>
  <si>
    <t>702 APORTES A INST. SIN FINES DE LUCRO</t>
  </si>
  <si>
    <t>PRESUPUESTO
MODIFICADO</t>
  </si>
  <si>
    <t>(7)</t>
  </si>
  <si>
    <t>CONTENCIÓN 
APLICADA 
MEF</t>
  </si>
  <si>
    <t>SALDO DE BLOQUEO</t>
  </si>
  <si>
    <t>197  SERVICIOS COMERCIALES Y FINANC</t>
  </si>
  <si>
    <t>694  A INSTITUCIONES PRIVADAS</t>
  </si>
  <si>
    <t>(8)</t>
  </si>
  <si>
    <t>(9=4-7-8)</t>
  </si>
  <si>
    <t>(10=2-4-7-8)</t>
  </si>
  <si>
    <t xml:space="preserve">AIG-CUADRO DE EJECUCIÓN PRESUPUESTARIA </t>
  </si>
  <si>
    <t>(11=5/3)</t>
  </si>
  <si>
    <t>(12=5/2)</t>
  </si>
  <si>
    <t>195  VIÁTICOS</t>
  </si>
  <si>
    <t>196  TRANSPORTE DE PERSONAS Y BIENES</t>
  </si>
  <si>
    <t>199  MANTENIMIENTO Y REPARACIÓN</t>
  </si>
  <si>
    <t>291  ALIMENTOS Y BEBIDAS</t>
  </si>
  <si>
    <t>295  PRODUCTOS QUÍMICOS Y CONEXOS</t>
  </si>
  <si>
    <t>296  MATERIALES PARA CONSTRUCCIÓN Y</t>
  </si>
  <si>
    <t>297  PRODUCTOS VARIOS</t>
  </si>
  <si>
    <t>298  ÚTILES Y MATERIALES DIVERSOS</t>
  </si>
  <si>
    <t>*   3 MAQUINARIA Y EQUIPO</t>
  </si>
  <si>
    <t>380  EQUIPO DE COMPUTACIÓN</t>
  </si>
  <si>
    <t>398  MAQUINARIA Y EQUIPOS VARIOS</t>
  </si>
  <si>
    <t xml:space="preserve">    091  SUELDOS</t>
  </si>
  <si>
    <t xml:space="preserve">    099 CUOTAS PATRONALES</t>
  </si>
  <si>
    <t xml:space="preserve">    094  GASTOS DE REPRESENTACIÓN</t>
  </si>
  <si>
    <t xml:space="preserve">    096  XIII TERCER MES</t>
  </si>
  <si>
    <t xml:space="preserve">    003   PERSONAL CONTIGENTE</t>
  </si>
  <si>
    <t>191 ALQUILERES</t>
  </si>
  <si>
    <t>192 SERVICIOS BÁSICOS</t>
  </si>
  <si>
    <t>193 IMPRESIÓN, ENCUADERNACIÓN Y OTROS</t>
  </si>
  <si>
    <t>197  SERVICIOS COMERCIALES Y FINANC V. EXP</t>
  </si>
  <si>
    <t>198  CONSULTORÍAS Y SERVICIOS ESPEC V. EXP.</t>
  </si>
  <si>
    <t>199 MANT. EQUIPO DE COMPUTO V. EXP.</t>
  </si>
  <si>
    <t>PERIODO: AL 31 DE MARZO 2021</t>
  </si>
  <si>
    <t xml:space="preserve"> 693 BECAS Y ESTUDIO V. EXP</t>
  </si>
  <si>
    <t>*  2 MATERIALES Y SUMINISTRO</t>
  </si>
  <si>
    <t>265 SUMINISTRO DE COMPUTO</t>
  </si>
  <si>
    <t>350 MOBILIARIO</t>
  </si>
  <si>
    <t>254 MATERIAL DE FONTANERÍA</t>
  </si>
  <si>
    <t>292 TEXTILES Y VESTUARIOS</t>
  </si>
  <si>
    <t>293 COMBUSTIBLES Y LUBRICANTES</t>
  </si>
  <si>
    <t>299 REPUESTOS</t>
  </si>
  <si>
    <t>391 MAQUINARIA Y EQUIPO DE PRODUCCIÓN</t>
  </si>
  <si>
    <t>399 EQUIPO DE COMPUTACIÓN</t>
  </si>
  <si>
    <t>693 BECAS Y ESTUDIOS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</si>
</sst>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#,##0.0000"/>
    <numFmt numFmtId="165" formatCode="0.0%"/>
    <numFmt numFmtId="166" formatCode="0.000%"/>
  </numFmts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8" tint="-0.49998474074526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4" fillId="0" borderId="0"/>
    <xf numFmtId="9" fontId="6" fillId="0" borderId="0" applyFont="0" applyFill="0" applyBorder="0" applyAlignment="0" applyProtection="0"/>
  </cellStyleXfs>
  <cellXfs count="65">
    <xf numFmtId="0" fontId="0" fillId="0" borderId="0" xfId="0"/>
    <xf numFmtId="0" fontId="0" fillId="0" borderId="0" xfId="0" applyFont="1"/>
    <xf numFmtId="4" fontId="0" fillId="0" borderId="0" xfId="0" applyNumberFormat="1" applyFont="1"/>
    <xf numFmtId="4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4" fontId="0" fillId="0" borderId="0" xfId="0" applyNumberFormat="1" applyFont="1" applyFill="1"/>
    <xf numFmtId="0" fontId="0" fillId="0" borderId="0" xfId="0" applyFont="1" applyFill="1"/>
    <xf numFmtId="0" fontId="2" fillId="0" borderId="0" xfId="0" applyFont="1" applyFill="1"/>
    <xf numFmtId="9" fontId="0" fillId="0" borderId="0" xfId="0" applyNumberFormat="1" applyFont="1"/>
    <xf numFmtId="4" fontId="3" fillId="2" borderId="1" xfId="1" applyNumberFormat="1" applyFont="1" applyFill="1" applyBorder="1"/>
    <xf numFmtId="4" fontId="3" fillId="0" borderId="2" xfId="1" applyNumberFormat="1" applyFont="1" applyFill="1" applyBorder="1"/>
    <xf numFmtId="4" fontId="0" fillId="0" borderId="3" xfId="0" applyNumberFormat="1" applyFont="1" applyFill="1" applyBorder="1"/>
    <xf numFmtId="4" fontId="3" fillId="0" borderId="1" xfId="1" applyNumberFormat="1" applyFont="1" applyFill="1" applyBorder="1"/>
    <xf numFmtId="4" fontId="2" fillId="0" borderId="0" xfId="0" applyNumberFormat="1" applyFont="1" applyFill="1"/>
    <xf numFmtId="4" fontId="0" fillId="0" borderId="0" xfId="0" applyNumberFormat="1" applyFont="1" applyBorder="1"/>
    <xf numFmtId="4" fontId="4" fillId="0" borderId="0" xfId="1" applyNumberFormat="1" applyFill="1" applyBorder="1"/>
    <xf numFmtId="49" fontId="3" fillId="0" borderId="1" xfId="1" applyNumberFormat="1" applyFont="1" applyFill="1" applyBorder="1" applyAlignment="1">
      <alignment horizontal="left"/>
    </xf>
    <xf numFmtId="49" fontId="3" fillId="2" borderId="1" xfId="1" applyNumberFormat="1" applyFont="1" applyFill="1" applyBorder="1" applyAlignment="1">
      <alignment horizontal="left"/>
    </xf>
    <xf numFmtId="49" fontId="5" fillId="0" borderId="3" xfId="1" applyNumberFormat="1" applyFont="1" applyFill="1" applyBorder="1" applyAlignment="1"/>
    <xf numFmtId="0" fontId="0" fillId="0" borderId="3" xfId="0" applyBorder="1"/>
    <xf numFmtId="4" fontId="1" fillId="3" borderId="5" xfId="0" applyNumberFormat="1" applyFont="1" applyFill="1" applyBorder="1" applyAlignment="1">
      <alignment horizontal="center"/>
    </xf>
    <xf numFmtId="4" fontId="1" fillId="3" borderId="5" xfId="0" applyNumberFormat="1" applyFont="1" applyFill="1" applyBorder="1" applyAlignment="1">
      <alignment horizontal="center" wrapText="1"/>
    </xf>
    <xf numFmtId="0" fontId="1" fillId="3" borderId="5" xfId="0" applyFont="1" applyFill="1" applyBorder="1" applyAlignment="1">
      <alignment horizontal="center" wrapText="1"/>
    </xf>
    <xf numFmtId="0" fontId="3" fillId="2" borderId="1" xfId="0" applyFont="1" applyFill="1" applyBorder="1" applyAlignment="1">
      <alignment horizontal="left"/>
    </xf>
    <xf numFmtId="0" fontId="0" fillId="0" borderId="0" xfId="0"/>
    <xf numFmtId="4" fontId="0" fillId="0" borderId="0" xfId="2" applyNumberFormat="1" applyFont="1"/>
    <xf numFmtId="4" fontId="0" fillId="0" borderId="0" xfId="2" applyNumberFormat="1" applyFont="1" applyFill="1"/>
    <xf numFmtId="4" fontId="2" fillId="0" borderId="0" xfId="2" applyNumberFormat="1" applyFont="1" applyFill="1"/>
    <xf numFmtId="4" fontId="0" fillId="0" borderId="0" xfId="0" applyNumberFormat="1"/>
    <xf numFmtId="4" fontId="4" fillId="0" borderId="3" xfId="1" applyNumberFormat="1" applyFill="1" applyBorder="1"/>
    <xf numFmtId="4" fontId="0" fillId="0" borderId="1" xfId="0" applyNumberFormat="1" applyFont="1" applyFill="1" applyBorder="1"/>
    <xf numFmtId="4" fontId="0" fillId="0" borderId="3" xfId="0" applyNumberFormat="1" applyFill="1" applyBorder="1"/>
    <xf numFmtId="164" fontId="0" fillId="0" borderId="0" xfId="2" applyNumberFormat="1" applyFont="1" applyFill="1"/>
    <xf numFmtId="4" fontId="0" fillId="0" borderId="1" xfId="0" applyNumberFormat="1" applyFill="1" applyBorder="1"/>
    <xf numFmtId="0" fontId="1" fillId="3" borderId="7" xfId="0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 wrapText="1"/>
    </xf>
    <xf numFmtId="9" fontId="1" fillId="3" borderId="8" xfId="0" applyNumberFormat="1" applyFont="1" applyFill="1" applyBorder="1" applyAlignment="1">
      <alignment horizontal="center" wrapText="1"/>
    </xf>
    <xf numFmtId="4" fontId="4" fillId="0" borderId="3" xfId="1" applyNumberFormat="1" applyFont="1" applyFill="1" applyBorder="1" applyAlignment="1">
      <alignment wrapText="1"/>
    </xf>
    <xf numFmtId="0" fontId="0" fillId="0" borderId="3" xfId="0" applyBorder="1" applyAlignment="1"/>
    <xf numFmtId="2" fontId="1" fillId="3" borderId="5" xfId="0" applyNumberFormat="1" applyFont="1" applyFill="1" applyBorder="1" applyAlignment="1">
      <alignment horizontal="center" wrapText="1"/>
    </xf>
    <xf numFmtId="0" fontId="0" fillId="0" borderId="1" xfId="0" applyBorder="1"/>
    <xf numFmtId="4" fontId="4" fillId="0" borderId="1" xfId="1" applyNumberFormat="1" applyFill="1" applyBorder="1"/>
    <xf numFmtId="49" fontId="0" fillId="0" borderId="0" xfId="0" applyNumberFormat="1" applyFont="1"/>
    <xf numFmtId="165" fontId="2" fillId="2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4" xfId="0" applyNumberFormat="1" applyFont="1" applyFill="1" applyBorder="1"/>
    <xf numFmtId="165" fontId="0" fillId="0" borderId="3" xfId="0" applyNumberFormat="1" applyFont="1" applyFill="1" applyBorder="1"/>
    <xf numFmtId="165" fontId="0" fillId="0" borderId="2" xfId="0" applyNumberFormat="1" applyFont="1" applyFill="1" applyBorder="1"/>
    <xf numFmtId="165" fontId="0" fillId="0" borderId="1" xfId="0" applyNumberFormat="1" applyFont="1" applyFill="1" applyBorder="1"/>
    <xf numFmtId="4" fontId="1" fillId="3" borderId="8" xfId="0" applyNumberFormat="1" applyFont="1" applyFill="1" applyBorder="1" applyAlignment="1">
      <alignment horizontal="center" wrapText="1"/>
    </xf>
    <xf numFmtId="49" fontId="2" fillId="0" borderId="0" xfId="0" applyNumberFormat="1" applyFont="1" applyBorder="1" applyAlignment="1">
      <alignment horizontal="center"/>
    </xf>
    <xf numFmtId="4" fontId="0" fillId="0" borderId="2" xfId="0" applyNumberFormat="1" applyFont="1" applyFill="1" applyBorder="1"/>
    <xf numFmtId="4" fontId="1" fillId="3" borderId="10" xfId="0" applyNumberFormat="1" applyFont="1" applyFill="1" applyBorder="1" applyAlignment="1">
      <alignment horizontal="center"/>
    </xf>
    <xf numFmtId="166" fontId="0" fillId="0" borderId="0" xfId="2" applyNumberFormat="1" applyFont="1" applyFill="1"/>
    <xf numFmtId="9" fontId="7" fillId="3" borderId="9" xfId="0" applyNumberFormat="1" applyFont="1" applyFill="1" applyBorder="1" applyAlignment="1">
      <alignment horizontal="center" wrapText="1"/>
    </xf>
    <xf numFmtId="2" fontId="7" fillId="3" borderId="11" xfId="0" applyNumberFormat="1" applyFont="1" applyFill="1" applyBorder="1" applyAlignment="1">
      <alignment horizontal="center" wrapText="1"/>
    </xf>
    <xf numFmtId="0" fontId="0" fillId="0" borderId="3" xfId="0" applyBorder="1" applyAlignment="1">
      <alignment horizontal="left"/>
    </xf>
    <xf numFmtId="49" fontId="2" fillId="0" borderId="0" xfId="0" applyNumberFormat="1" applyFont="1" applyBorder="1" applyAlignment="1">
      <alignment horizontal="center"/>
    </xf>
    <xf numFmtId="4" fontId="0" fillId="0" borderId="3" xfId="0" applyNumberFormat="1" applyBorder="1"/>
    <xf numFmtId="49" fontId="5" fillId="0" borderId="3" xfId="1" applyNumberFormat="1" applyFont="1" applyFill="1" applyBorder="1" applyAlignment="1">
      <alignment horizontal="left"/>
    </xf>
    <xf numFmtId="4" fontId="5" fillId="0" borderId="3" xfId="1" applyNumberFormat="1" applyFont="1" applyFill="1" applyBorder="1"/>
    <xf numFmtId="49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1" fillId="3" borderId="8" xfId="0" applyNumberFormat="1" applyFont="1" applyFill="1" applyBorder="1" applyAlignment="1">
      <alignment horizontal="center" wrapText="1"/>
    </xf>
    <xf numFmtId="4" fontId="1" fillId="3" borderId="6" xfId="0" applyNumberFormat="1" applyFont="1" applyFill="1" applyBorder="1" applyAlignment="1">
      <alignment horizontal="center" wrapText="1"/>
    </xf>
  </cellXfs>
  <cellStyles count="3">
    <cellStyle name="Normal" xfId="0" builtinId="0"/>
    <cellStyle name="Normal 2" xfId="1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131"/>
  <sheetViews>
    <sheetView tabSelected="1" zoomScale="90" zoomScaleNormal="90" workbookViewId="0">
      <pane xSplit="1" ySplit="6" topLeftCell="B92" activePane="bottomRight" state="frozen"/>
      <selection pane="topRight" activeCell="B1" sqref="B1"/>
      <selection pane="bottomLeft" activeCell="A7" sqref="A7"/>
      <selection pane="bottomRight" activeCell="H104" sqref="H104"/>
    </sheetView>
  </sheetViews>
  <sheetFormatPr baseColWidth="10" defaultColWidth="11.33203125" defaultRowHeight="14.4" x14ac:dyDescent="0.3"/>
  <cols>
    <col min="1" max="1" width="36.109375" style="1" customWidth="1"/>
    <col min="2" max="4" width="13.77734375" style="2" bestFit="1" customWidth="1"/>
    <col min="5" max="5" width="15.77734375" style="2" customWidth="1"/>
    <col min="6" max="6" width="12.6640625" style="2" bestFit="1" customWidth="1"/>
    <col min="7" max="7" width="11.109375" style="2" bestFit="1" customWidth="1"/>
    <col min="8" max="8" width="13" style="2" bestFit="1" customWidth="1"/>
    <col min="9" max="10" width="12.6640625" style="2" bestFit="1" customWidth="1"/>
    <col min="11" max="11" width="13.77734375" style="1" bestFit="1" customWidth="1"/>
    <col min="12" max="12" width="12.77734375" style="8" customWidth="1"/>
    <col min="13" max="13" width="11.88671875" style="8" bestFit="1" customWidth="1"/>
    <col min="14" max="14" width="13.6640625" style="2" bestFit="1" customWidth="1"/>
    <col min="15" max="16" width="12.44140625" style="2" bestFit="1" customWidth="1"/>
    <col min="17" max="20" width="11.44140625" style="2" bestFit="1" customWidth="1"/>
    <col min="21" max="26" width="11.33203125" style="2"/>
    <col min="27" max="16384" width="11.33203125" style="1"/>
  </cols>
  <sheetData>
    <row r="1" spans="1:26" x14ac:dyDescent="0.3">
      <c r="A1" s="62" t="s">
        <v>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</row>
    <row r="2" spans="1:26" x14ac:dyDescent="0.3">
      <c r="A2" s="62" t="s">
        <v>109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</row>
    <row r="3" spans="1:26" x14ac:dyDescent="0.3">
      <c r="A3" s="61" t="s">
        <v>134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</row>
    <row r="4" spans="1:26" s="42" customFormat="1" x14ac:dyDescent="0.3">
      <c r="A4" s="50"/>
      <c r="B4" s="50" t="s">
        <v>1</v>
      </c>
      <c r="C4" s="50" t="s">
        <v>2</v>
      </c>
      <c r="D4" s="50" t="s">
        <v>3</v>
      </c>
      <c r="E4" s="50" t="s">
        <v>4</v>
      </c>
      <c r="F4" s="50" t="s">
        <v>5</v>
      </c>
      <c r="G4" s="50" t="s">
        <v>6</v>
      </c>
      <c r="H4" s="50" t="s">
        <v>101</v>
      </c>
      <c r="I4" s="50" t="s">
        <v>106</v>
      </c>
      <c r="J4" s="50" t="s">
        <v>107</v>
      </c>
      <c r="K4" s="50" t="s">
        <v>108</v>
      </c>
      <c r="L4" s="50" t="s">
        <v>110</v>
      </c>
      <c r="M4" s="57" t="s">
        <v>111</v>
      </c>
    </row>
    <row r="5" spans="1:26" ht="43.8" customHeight="1" x14ac:dyDescent="0.3">
      <c r="A5" s="34" t="s">
        <v>7</v>
      </c>
      <c r="B5" s="49" t="s">
        <v>8</v>
      </c>
      <c r="C5" s="63" t="s">
        <v>100</v>
      </c>
      <c r="D5" s="49" t="s">
        <v>9</v>
      </c>
      <c r="E5" s="49" t="s">
        <v>10</v>
      </c>
      <c r="F5" s="49" t="s">
        <v>11</v>
      </c>
      <c r="G5" s="49" t="s">
        <v>12</v>
      </c>
      <c r="H5" s="49" t="s">
        <v>102</v>
      </c>
      <c r="I5" s="49" t="s">
        <v>103</v>
      </c>
      <c r="J5" s="49" t="s">
        <v>13</v>
      </c>
      <c r="K5" s="35"/>
      <c r="L5" s="36" t="s">
        <v>14</v>
      </c>
      <c r="M5" s="54" t="s">
        <v>15</v>
      </c>
    </row>
    <row r="6" spans="1:26" s="4" customFormat="1" ht="15.6" customHeight="1" x14ac:dyDescent="0.3">
      <c r="A6" s="52"/>
      <c r="B6" s="20" t="s">
        <v>16</v>
      </c>
      <c r="C6" s="64"/>
      <c r="D6" s="21"/>
      <c r="E6" s="21" t="s">
        <v>87</v>
      </c>
      <c r="F6" s="21"/>
      <c r="G6" s="21"/>
      <c r="H6" s="21"/>
      <c r="I6" s="21"/>
      <c r="J6" s="21" t="s">
        <v>17</v>
      </c>
      <c r="K6" s="22" t="s">
        <v>18</v>
      </c>
      <c r="L6" s="39" t="s">
        <v>11</v>
      </c>
      <c r="M6" s="55" t="s">
        <v>11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x14ac:dyDescent="0.3">
      <c r="A7" s="23" t="s">
        <v>19</v>
      </c>
      <c r="B7" s="9">
        <f t="shared" ref="B7:K7" si="0">B8+B101</f>
        <v>24363303</v>
      </c>
      <c r="C7" s="9">
        <f t="shared" si="0"/>
        <v>25057007</v>
      </c>
      <c r="D7" s="9">
        <f t="shared" si="0"/>
        <v>14858337</v>
      </c>
      <c r="E7" s="9">
        <f t="shared" si="0"/>
        <v>2884963.91</v>
      </c>
      <c r="F7" s="9">
        <f t="shared" si="0"/>
        <v>1489952.5299999998</v>
      </c>
      <c r="G7" s="9">
        <f t="shared" si="0"/>
        <v>152329.82</v>
      </c>
      <c r="H7" s="9">
        <f t="shared" si="0"/>
        <v>4253069</v>
      </c>
      <c r="I7" s="9">
        <f t="shared" si="0"/>
        <v>5033953.45</v>
      </c>
      <c r="J7" s="9">
        <f t="shared" si="0"/>
        <v>2686350.6399999997</v>
      </c>
      <c r="K7" s="9">
        <f t="shared" si="0"/>
        <v>12883682.639999999</v>
      </c>
      <c r="L7" s="43">
        <f>F7/D7</f>
        <v>0.10027720666182223</v>
      </c>
      <c r="M7" s="43">
        <f>F7/C7</f>
        <v>5.9462510027634176E-2</v>
      </c>
      <c r="N7" s="25"/>
      <c r="O7" s="25"/>
    </row>
    <row r="8" spans="1:26" s="6" customFormat="1" x14ac:dyDescent="0.3">
      <c r="A8" s="17" t="s">
        <v>20</v>
      </c>
      <c r="B8" s="9">
        <f t="shared" ref="B8:K8" si="1">B9+B22+B55+B97+B91</f>
        <v>5867374</v>
      </c>
      <c r="C8" s="9">
        <f t="shared" si="1"/>
        <v>5861078</v>
      </c>
      <c r="D8" s="9">
        <f t="shared" si="1"/>
        <v>2199234</v>
      </c>
      <c r="E8" s="9">
        <f t="shared" si="1"/>
        <v>1119797.7399999998</v>
      </c>
      <c r="F8" s="9">
        <f t="shared" si="1"/>
        <v>904482.44999999984</v>
      </c>
      <c r="G8" s="9">
        <f t="shared" si="1"/>
        <v>18561.53</v>
      </c>
      <c r="H8" s="9">
        <f t="shared" si="1"/>
        <v>277776</v>
      </c>
      <c r="I8" s="9">
        <f t="shared" si="1"/>
        <v>237211.29000000007</v>
      </c>
      <c r="J8" s="9">
        <f t="shared" si="1"/>
        <v>564448.97000000009</v>
      </c>
      <c r="K8" s="9">
        <f t="shared" si="1"/>
        <v>4224954.9699999988</v>
      </c>
      <c r="L8" s="43">
        <f>F8/D8</f>
        <v>0.41127158365139854</v>
      </c>
      <c r="M8" s="43">
        <f t="shared" ref="M8:M80" si="2">F8/C8</f>
        <v>0.15432015236787497</v>
      </c>
      <c r="N8" s="53"/>
      <c r="O8" s="26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s="6" customFormat="1" x14ac:dyDescent="0.3">
      <c r="A9" s="16" t="s">
        <v>21</v>
      </c>
      <c r="B9" s="10">
        <f>SUM(B10:B21)</f>
        <v>3777642</v>
      </c>
      <c r="C9" s="10">
        <f t="shared" ref="C9:K9" si="3">SUM(C10:C21)</f>
        <v>3849364</v>
      </c>
      <c r="D9" s="10">
        <f t="shared" si="3"/>
        <v>1027256</v>
      </c>
      <c r="E9" s="10">
        <f t="shared" si="3"/>
        <v>879176.05999999982</v>
      </c>
      <c r="F9" s="10">
        <f t="shared" si="3"/>
        <v>879176.05999999982</v>
      </c>
      <c r="G9" s="10">
        <f t="shared" si="3"/>
        <v>0</v>
      </c>
      <c r="H9" s="10">
        <f t="shared" si="3"/>
        <v>0</v>
      </c>
      <c r="I9" s="10">
        <f t="shared" si="3"/>
        <v>0.33000000007450581</v>
      </c>
      <c r="J9" s="10">
        <f t="shared" si="3"/>
        <v>148079.61000000007</v>
      </c>
      <c r="K9" s="10">
        <f t="shared" si="3"/>
        <v>2970187.6099999994</v>
      </c>
      <c r="L9" s="44">
        <f t="shared" ref="L9" si="4">F9/D9</f>
        <v>0.85584903860381423</v>
      </c>
      <c r="M9" s="48">
        <f t="shared" si="2"/>
        <v>0.22839514787377857</v>
      </c>
      <c r="N9" s="26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s="6" customFormat="1" ht="16.2" customHeight="1" x14ac:dyDescent="0.3">
      <c r="A10" s="18" t="s">
        <v>22</v>
      </c>
      <c r="B10" s="29">
        <v>2968212</v>
      </c>
      <c r="C10" s="29">
        <v>2945569</v>
      </c>
      <c r="D10" s="29">
        <v>719410</v>
      </c>
      <c r="E10" s="29">
        <v>694924.99999999988</v>
      </c>
      <c r="F10" s="29">
        <v>694924.99999999988</v>
      </c>
      <c r="G10" s="29">
        <v>0</v>
      </c>
      <c r="H10" s="29">
        <v>0</v>
      </c>
      <c r="I10" s="29">
        <v>0.33000000007450581</v>
      </c>
      <c r="J10" s="11">
        <f>D10-E10-H10-I10</f>
        <v>24484.670000000042</v>
      </c>
      <c r="K10" s="11">
        <f>C10-E10-H10-I10</f>
        <v>2250643.67</v>
      </c>
      <c r="L10" s="46">
        <f>F10/D10</f>
        <v>0.96596516589983439</v>
      </c>
      <c r="M10" s="46">
        <f t="shared" si="2"/>
        <v>0.23592215969138727</v>
      </c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s="6" customFormat="1" ht="16.2" customHeight="1" x14ac:dyDescent="0.3">
      <c r="A11" s="18" t="s">
        <v>127</v>
      </c>
      <c r="B11" s="29">
        <v>0</v>
      </c>
      <c r="C11" s="29">
        <v>60000</v>
      </c>
      <c r="D11" s="29">
        <v>60000</v>
      </c>
      <c r="E11" s="29">
        <v>0</v>
      </c>
      <c r="F11" s="29">
        <v>0</v>
      </c>
      <c r="G11" s="29">
        <v>0</v>
      </c>
      <c r="H11" s="29">
        <v>0</v>
      </c>
      <c r="I11" s="29">
        <v>0</v>
      </c>
      <c r="J11" s="11">
        <f t="shared" ref="J11:J21" si="5">D11-E11-H11-I11</f>
        <v>60000</v>
      </c>
      <c r="K11" s="11">
        <f t="shared" ref="K11:K21" si="6">C11-E11-H11-I11</f>
        <v>60000</v>
      </c>
      <c r="L11" s="46">
        <f t="shared" ref="L11:L21" si="7">F11/D11</f>
        <v>0</v>
      </c>
      <c r="M11" s="46">
        <f t="shared" ref="M11:M21" si="8">F11/C11</f>
        <v>0</v>
      </c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s="6" customFormat="1" x14ac:dyDescent="0.3">
      <c r="A12" s="18" t="s">
        <v>23</v>
      </c>
      <c r="B12" s="29">
        <v>222000</v>
      </c>
      <c r="C12" s="29">
        <v>217000</v>
      </c>
      <c r="D12" s="29">
        <v>50500</v>
      </c>
      <c r="E12" s="29">
        <v>48000</v>
      </c>
      <c r="F12" s="29">
        <v>48000</v>
      </c>
      <c r="G12" s="29">
        <v>0</v>
      </c>
      <c r="H12" s="29">
        <v>0</v>
      </c>
      <c r="I12" s="29">
        <v>0</v>
      </c>
      <c r="J12" s="11">
        <f t="shared" si="5"/>
        <v>2500</v>
      </c>
      <c r="K12" s="11">
        <f t="shared" si="6"/>
        <v>169000</v>
      </c>
      <c r="L12" s="46">
        <f t="shared" si="7"/>
        <v>0.95049504950495045</v>
      </c>
      <c r="M12" s="46">
        <f t="shared" si="8"/>
        <v>0.22119815668202766</v>
      </c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s="6" customFormat="1" x14ac:dyDescent="0.3">
      <c r="A13" s="18" t="s">
        <v>24</v>
      </c>
      <c r="B13" s="29">
        <v>69050</v>
      </c>
      <c r="C13" s="29">
        <v>70884</v>
      </c>
      <c r="D13" s="29">
        <v>24851</v>
      </c>
      <c r="E13" s="29">
        <v>20708.66</v>
      </c>
      <c r="F13" s="29">
        <v>20708.66</v>
      </c>
      <c r="G13" s="29">
        <v>0</v>
      </c>
      <c r="H13" s="29">
        <v>0</v>
      </c>
      <c r="I13" s="29">
        <v>0</v>
      </c>
      <c r="J13" s="11">
        <f t="shared" si="5"/>
        <v>4142.34</v>
      </c>
      <c r="K13" s="11">
        <f t="shared" si="6"/>
        <v>50175.34</v>
      </c>
      <c r="L13" s="46">
        <f t="shared" si="7"/>
        <v>0.83331294515311249</v>
      </c>
      <c r="M13" s="46">
        <f t="shared" si="8"/>
        <v>0.29214858077986572</v>
      </c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s="6" customFormat="1" x14ac:dyDescent="0.3">
      <c r="A14" s="18" t="s">
        <v>25</v>
      </c>
      <c r="B14" s="29">
        <v>415717</v>
      </c>
      <c r="C14" s="29">
        <v>423265</v>
      </c>
      <c r="D14" s="29">
        <v>111477</v>
      </c>
      <c r="E14" s="29">
        <v>77848.759999999995</v>
      </c>
      <c r="F14" s="29">
        <v>77848.759999999995</v>
      </c>
      <c r="G14" s="29">
        <v>0</v>
      </c>
      <c r="H14" s="29">
        <v>0</v>
      </c>
      <c r="I14" s="29">
        <v>0</v>
      </c>
      <c r="J14" s="11">
        <f t="shared" si="5"/>
        <v>33628.240000000005</v>
      </c>
      <c r="K14" s="11">
        <f t="shared" si="6"/>
        <v>345416.24</v>
      </c>
      <c r="L14" s="46">
        <f t="shared" si="7"/>
        <v>0.69833920898481294</v>
      </c>
      <c r="M14" s="46">
        <f t="shared" si="8"/>
        <v>0.18392439724522461</v>
      </c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s="6" customFormat="1" x14ac:dyDescent="0.3">
      <c r="A15" s="18" t="s">
        <v>26</v>
      </c>
      <c r="B15" s="29">
        <v>46665</v>
      </c>
      <c r="C15" s="29">
        <v>47565</v>
      </c>
      <c r="D15" s="29">
        <v>12573</v>
      </c>
      <c r="E15" s="29">
        <v>8659.9399999999987</v>
      </c>
      <c r="F15" s="29">
        <v>8659.9399999999987</v>
      </c>
      <c r="G15" s="29">
        <v>0</v>
      </c>
      <c r="H15" s="29">
        <v>0</v>
      </c>
      <c r="I15" s="29">
        <v>0</v>
      </c>
      <c r="J15" s="11">
        <f t="shared" si="5"/>
        <v>3913.0600000000013</v>
      </c>
      <c r="K15" s="11">
        <f t="shared" si="6"/>
        <v>38905.06</v>
      </c>
      <c r="L15" s="46">
        <f t="shared" si="7"/>
        <v>0.68877276704048351</v>
      </c>
      <c r="M15" s="46">
        <f t="shared" si="8"/>
        <v>0.18206538421107954</v>
      </c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 spans="1:26" s="6" customFormat="1" x14ac:dyDescent="0.3">
      <c r="A16" s="18" t="s">
        <v>27</v>
      </c>
      <c r="B16" s="29">
        <v>46665</v>
      </c>
      <c r="C16" s="29">
        <v>47925</v>
      </c>
      <c r="D16" s="29">
        <v>17943</v>
      </c>
      <c r="E16" s="29">
        <v>12963.95</v>
      </c>
      <c r="F16" s="29">
        <v>12963.95</v>
      </c>
      <c r="G16" s="29">
        <v>0</v>
      </c>
      <c r="H16" s="29">
        <v>0</v>
      </c>
      <c r="I16" s="29">
        <v>0</v>
      </c>
      <c r="J16" s="11">
        <f t="shared" si="5"/>
        <v>4979.0499999999993</v>
      </c>
      <c r="K16" s="11">
        <f t="shared" si="6"/>
        <v>34961.050000000003</v>
      </c>
      <c r="L16" s="46">
        <f t="shared" si="7"/>
        <v>0.72250738449534646</v>
      </c>
      <c r="M16" s="46">
        <f t="shared" si="8"/>
        <v>0.27050495565988525</v>
      </c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1:26" s="6" customFormat="1" x14ac:dyDescent="0.3">
      <c r="A17" s="18" t="s">
        <v>28</v>
      </c>
      <c r="B17" s="29">
        <v>9333</v>
      </c>
      <c r="C17" s="29">
        <v>9513</v>
      </c>
      <c r="D17" s="29">
        <v>2859</v>
      </c>
      <c r="E17" s="29">
        <v>1651.68</v>
      </c>
      <c r="F17" s="29">
        <v>1651.68</v>
      </c>
      <c r="G17" s="29">
        <v>0</v>
      </c>
      <c r="H17" s="29">
        <v>0</v>
      </c>
      <c r="I17" s="29">
        <v>0</v>
      </c>
      <c r="J17" s="11">
        <f t="shared" si="5"/>
        <v>1207.32</v>
      </c>
      <c r="K17" s="11">
        <f t="shared" si="6"/>
        <v>7861.32</v>
      </c>
      <c r="L17" s="46">
        <f t="shared" si="7"/>
        <v>0.57771248688352572</v>
      </c>
      <c r="M17" s="46">
        <f t="shared" si="8"/>
        <v>0.17362346263008516</v>
      </c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 spans="1:26" s="6" customFormat="1" x14ac:dyDescent="0.3">
      <c r="A18" s="18" t="s">
        <v>123</v>
      </c>
      <c r="B18" s="29">
        <v>0</v>
      </c>
      <c r="C18" s="29">
        <v>20257</v>
      </c>
      <c r="D18" s="29">
        <v>20257</v>
      </c>
      <c r="E18" s="29">
        <v>12413.33</v>
      </c>
      <c r="F18" s="29">
        <v>12413.33</v>
      </c>
      <c r="G18" s="29">
        <v>0</v>
      </c>
      <c r="H18" s="29">
        <v>0</v>
      </c>
      <c r="I18" s="29">
        <v>0</v>
      </c>
      <c r="J18" s="11">
        <f t="shared" si="5"/>
        <v>7843.67</v>
      </c>
      <c r="K18" s="11">
        <f t="shared" si="6"/>
        <v>7843.67</v>
      </c>
      <c r="L18" s="46">
        <f t="shared" si="7"/>
        <v>0.61279212124203974</v>
      </c>
      <c r="M18" s="46">
        <f t="shared" si="8"/>
        <v>0.61279212124203974</v>
      </c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 spans="1:26" s="6" customFormat="1" x14ac:dyDescent="0.3">
      <c r="A19" s="18" t="s">
        <v>125</v>
      </c>
      <c r="B19" s="29">
        <v>0</v>
      </c>
      <c r="C19" s="29">
        <v>3417</v>
      </c>
      <c r="D19" s="29">
        <v>3417</v>
      </c>
      <c r="E19" s="29">
        <v>0</v>
      </c>
      <c r="F19" s="29">
        <v>0</v>
      </c>
      <c r="G19" s="29">
        <v>0</v>
      </c>
      <c r="H19" s="29">
        <v>0</v>
      </c>
      <c r="I19" s="29">
        <v>0</v>
      </c>
      <c r="J19" s="11">
        <f t="shared" si="5"/>
        <v>3417</v>
      </c>
      <c r="K19" s="11">
        <f t="shared" si="6"/>
        <v>3417</v>
      </c>
      <c r="L19" s="46">
        <f t="shared" si="7"/>
        <v>0</v>
      </c>
      <c r="M19" s="46">
        <f t="shared" si="8"/>
        <v>0</v>
      </c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</row>
    <row r="20" spans="1:26" s="6" customFormat="1" x14ac:dyDescent="0.3">
      <c r="A20" s="18" t="s">
        <v>126</v>
      </c>
      <c r="B20" s="29">
        <v>0</v>
      </c>
      <c r="C20" s="29">
        <v>190</v>
      </c>
      <c r="D20" s="29">
        <v>190</v>
      </c>
      <c r="E20" s="29">
        <v>0</v>
      </c>
      <c r="F20" s="29">
        <v>0</v>
      </c>
      <c r="G20" s="29">
        <v>0</v>
      </c>
      <c r="H20" s="29">
        <v>0</v>
      </c>
      <c r="I20" s="29">
        <v>0</v>
      </c>
      <c r="J20" s="11">
        <f t="shared" si="5"/>
        <v>190</v>
      </c>
      <c r="K20" s="11">
        <f t="shared" si="6"/>
        <v>190</v>
      </c>
      <c r="L20" s="46">
        <f t="shared" si="7"/>
        <v>0</v>
      </c>
      <c r="M20" s="46">
        <f t="shared" si="8"/>
        <v>0</v>
      </c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 spans="1:26" s="6" customFormat="1" x14ac:dyDescent="0.3">
      <c r="A21" s="18" t="s">
        <v>124</v>
      </c>
      <c r="B21" s="29">
        <v>0</v>
      </c>
      <c r="C21" s="29">
        <v>3779</v>
      </c>
      <c r="D21" s="29">
        <v>3779</v>
      </c>
      <c r="E21" s="29">
        <v>2004.74</v>
      </c>
      <c r="F21" s="29">
        <v>2004.74</v>
      </c>
      <c r="G21" s="29">
        <v>0</v>
      </c>
      <c r="H21" s="29">
        <v>0</v>
      </c>
      <c r="I21" s="29">
        <v>0</v>
      </c>
      <c r="J21" s="11">
        <f t="shared" si="5"/>
        <v>1774.26</v>
      </c>
      <c r="K21" s="11">
        <f t="shared" si="6"/>
        <v>1774.26</v>
      </c>
      <c r="L21" s="46">
        <f t="shared" si="7"/>
        <v>0.53049483990473667</v>
      </c>
      <c r="M21" s="46">
        <f t="shared" si="8"/>
        <v>0.53049483990473667</v>
      </c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 spans="1:26" s="6" customFormat="1" x14ac:dyDescent="0.3">
      <c r="A22" s="16" t="s">
        <v>29</v>
      </c>
      <c r="B22" s="12">
        <f>SUM(B23:B54)</f>
        <v>1905553</v>
      </c>
      <c r="C22" s="12">
        <f t="shared" ref="C22:K22" si="9">SUM(C23:C54)</f>
        <v>1826991</v>
      </c>
      <c r="D22" s="12">
        <f t="shared" si="9"/>
        <v>1071318</v>
      </c>
      <c r="E22" s="12">
        <f t="shared" si="9"/>
        <v>221421.78000000003</v>
      </c>
      <c r="F22" s="12">
        <f t="shared" si="9"/>
        <v>19594.77</v>
      </c>
      <c r="G22" s="12">
        <f t="shared" si="9"/>
        <v>16018.539999999999</v>
      </c>
      <c r="H22" s="12">
        <f t="shared" si="9"/>
        <v>240818</v>
      </c>
      <c r="I22" s="12">
        <f t="shared" si="9"/>
        <v>221359.75</v>
      </c>
      <c r="J22" s="12">
        <f t="shared" si="9"/>
        <v>387718.47000000003</v>
      </c>
      <c r="K22" s="12">
        <f t="shared" si="9"/>
        <v>1143391.47</v>
      </c>
      <c r="L22" s="44">
        <f>F22/D22</f>
        <v>1.8290339563042907E-2</v>
      </c>
      <c r="M22" s="44">
        <f t="shared" si="2"/>
        <v>1.0725159565646465E-2</v>
      </c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 spans="1:26" s="6" customFormat="1" x14ac:dyDescent="0.3">
      <c r="A23" s="19" t="s">
        <v>36</v>
      </c>
      <c r="B23" s="37">
        <v>544186</v>
      </c>
      <c r="C23" s="37">
        <v>544186</v>
      </c>
      <c r="D23" s="37">
        <v>156404</v>
      </c>
      <c r="E23" s="37">
        <v>0</v>
      </c>
      <c r="F23" s="37">
        <v>0</v>
      </c>
      <c r="G23" s="37">
        <v>0</v>
      </c>
      <c r="H23" s="37">
        <v>0</v>
      </c>
      <c r="I23" s="37">
        <v>40000</v>
      </c>
      <c r="J23" s="11">
        <f>D23-E23-H23-I23</f>
        <v>116404</v>
      </c>
      <c r="K23" s="11">
        <f>C23-E23-H23-I23</f>
        <v>504186</v>
      </c>
      <c r="L23" s="46">
        <f t="shared" ref="L23" si="10">F23/D23</f>
        <v>0</v>
      </c>
      <c r="M23" s="46">
        <f t="shared" si="2"/>
        <v>0</v>
      </c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 spans="1:26" s="6" customFormat="1" x14ac:dyDescent="0.3">
      <c r="A24" s="19" t="s">
        <v>37</v>
      </c>
      <c r="B24" s="37">
        <v>2500</v>
      </c>
      <c r="C24" s="37">
        <v>2500</v>
      </c>
      <c r="D24" s="37">
        <v>1000</v>
      </c>
      <c r="E24" s="37">
        <v>0</v>
      </c>
      <c r="F24" s="37">
        <v>0</v>
      </c>
      <c r="G24" s="37">
        <v>0</v>
      </c>
      <c r="H24" s="37">
        <v>0</v>
      </c>
      <c r="I24" s="37">
        <v>0</v>
      </c>
      <c r="J24" s="11">
        <f t="shared" ref="J24" si="11">D24-E24-H24-I24</f>
        <v>1000</v>
      </c>
      <c r="K24" s="11">
        <f t="shared" ref="K24:K54" si="12">C24-E24-H24-I24</f>
        <v>2500</v>
      </c>
      <c r="L24" s="46">
        <v>0</v>
      </c>
      <c r="M24" s="46">
        <f t="shared" si="2"/>
        <v>0</v>
      </c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 spans="1:26" s="6" customFormat="1" x14ac:dyDescent="0.3">
      <c r="A25" s="19" t="s">
        <v>38</v>
      </c>
      <c r="B25" s="37">
        <v>7500</v>
      </c>
      <c r="C25" s="37">
        <v>7500</v>
      </c>
      <c r="D25" s="37">
        <v>1500</v>
      </c>
      <c r="E25" s="37">
        <v>0</v>
      </c>
      <c r="F25" s="37">
        <v>0</v>
      </c>
      <c r="G25" s="37">
        <v>0</v>
      </c>
      <c r="H25" s="37">
        <v>0</v>
      </c>
      <c r="I25" s="37">
        <v>480</v>
      </c>
      <c r="J25" s="11">
        <f>D25-E25-H25-I25</f>
        <v>1020</v>
      </c>
      <c r="K25" s="11">
        <f t="shared" si="12"/>
        <v>7020</v>
      </c>
      <c r="L25" s="46">
        <v>0</v>
      </c>
      <c r="M25" s="46">
        <f t="shared" si="2"/>
        <v>0</v>
      </c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 spans="1:26" s="6" customFormat="1" x14ac:dyDescent="0.3">
      <c r="A26" s="19" t="s">
        <v>39</v>
      </c>
      <c r="B26" s="37">
        <v>43008</v>
      </c>
      <c r="C26" s="37">
        <v>43008</v>
      </c>
      <c r="D26" s="37">
        <v>10752</v>
      </c>
      <c r="E26" s="37">
        <v>0</v>
      </c>
      <c r="F26" s="37">
        <v>0</v>
      </c>
      <c r="G26" s="37">
        <v>0</v>
      </c>
      <c r="H26" s="37">
        <v>0</v>
      </c>
      <c r="I26" s="37">
        <v>0</v>
      </c>
      <c r="J26" s="11">
        <f t="shared" ref="J26:J54" si="13">D26-E26-H26-I26</f>
        <v>10752</v>
      </c>
      <c r="K26" s="11">
        <f t="shared" si="12"/>
        <v>43008</v>
      </c>
      <c r="L26" s="46">
        <f t="shared" ref="L26:L47" si="14">F26/D26</f>
        <v>0</v>
      </c>
      <c r="M26" s="46">
        <f t="shared" si="2"/>
        <v>0</v>
      </c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 spans="1:26" s="6" customFormat="1" x14ac:dyDescent="0.3">
      <c r="A27" s="19" t="s">
        <v>40</v>
      </c>
      <c r="B27" s="37">
        <v>17300</v>
      </c>
      <c r="C27" s="37">
        <v>13851</v>
      </c>
      <c r="D27" s="37">
        <v>3351</v>
      </c>
      <c r="E27" s="37">
        <v>0</v>
      </c>
      <c r="F27" s="37">
        <v>0</v>
      </c>
      <c r="G27" s="37">
        <v>0</v>
      </c>
      <c r="H27" s="37">
        <v>0</v>
      </c>
      <c r="I27" s="37">
        <v>0</v>
      </c>
      <c r="J27" s="11">
        <f t="shared" si="13"/>
        <v>3351</v>
      </c>
      <c r="K27" s="11">
        <f t="shared" si="12"/>
        <v>13851</v>
      </c>
      <c r="L27" s="46">
        <f t="shared" si="14"/>
        <v>0</v>
      </c>
      <c r="M27" s="46">
        <f t="shared" si="2"/>
        <v>0</v>
      </c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 spans="1:26" s="6" customFormat="1" x14ac:dyDescent="0.3">
      <c r="A28" s="19" t="s">
        <v>41</v>
      </c>
      <c r="B28" s="37">
        <v>600</v>
      </c>
      <c r="C28" s="37">
        <v>600</v>
      </c>
      <c r="D28" s="37">
        <v>150</v>
      </c>
      <c r="E28" s="37">
        <v>0</v>
      </c>
      <c r="F28" s="37">
        <v>0</v>
      </c>
      <c r="G28" s="37">
        <v>0</v>
      </c>
      <c r="H28" s="37">
        <v>0</v>
      </c>
      <c r="I28" s="37">
        <v>0</v>
      </c>
      <c r="J28" s="11">
        <f t="shared" si="13"/>
        <v>150</v>
      </c>
      <c r="K28" s="11">
        <f t="shared" si="12"/>
        <v>600</v>
      </c>
      <c r="L28" s="46">
        <f t="shared" si="14"/>
        <v>0</v>
      </c>
      <c r="M28" s="46">
        <f t="shared" si="2"/>
        <v>0</v>
      </c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 spans="1:26" s="6" customFormat="1" x14ac:dyDescent="0.3">
      <c r="A29" s="19" t="s">
        <v>42</v>
      </c>
      <c r="B29" s="37">
        <v>101965</v>
      </c>
      <c r="C29" s="37">
        <v>101965</v>
      </c>
      <c r="D29" s="37">
        <v>25042</v>
      </c>
      <c r="E29" s="37">
        <v>1842.87</v>
      </c>
      <c r="F29" s="37">
        <v>1842.87</v>
      </c>
      <c r="G29" s="37">
        <v>0</v>
      </c>
      <c r="H29" s="37">
        <v>0</v>
      </c>
      <c r="I29" s="37">
        <v>0</v>
      </c>
      <c r="J29" s="11">
        <f t="shared" si="13"/>
        <v>23199.13</v>
      </c>
      <c r="K29" s="11">
        <f t="shared" si="12"/>
        <v>100122.13</v>
      </c>
      <c r="L29" s="46">
        <f t="shared" si="14"/>
        <v>7.3591166839709288E-2</v>
      </c>
      <c r="M29" s="46">
        <f t="shared" si="2"/>
        <v>1.8073554651105772E-2</v>
      </c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 spans="1:26" s="6" customFormat="1" x14ac:dyDescent="0.3">
      <c r="A30" s="19" t="s">
        <v>43</v>
      </c>
      <c r="B30" s="37">
        <v>11999</v>
      </c>
      <c r="C30" s="37">
        <v>11999</v>
      </c>
      <c r="D30" s="37">
        <v>2999</v>
      </c>
      <c r="E30" s="37">
        <v>0</v>
      </c>
      <c r="F30" s="37">
        <v>0</v>
      </c>
      <c r="G30" s="37">
        <v>0</v>
      </c>
      <c r="H30" s="37">
        <v>0</v>
      </c>
      <c r="I30" s="37">
        <v>0</v>
      </c>
      <c r="J30" s="11">
        <f t="shared" si="13"/>
        <v>2999</v>
      </c>
      <c r="K30" s="11">
        <f t="shared" si="12"/>
        <v>11999</v>
      </c>
      <c r="L30" s="46">
        <v>0</v>
      </c>
      <c r="M30" s="46">
        <f t="shared" si="2"/>
        <v>0</v>
      </c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 spans="1:26" s="6" customFormat="1" x14ac:dyDescent="0.3">
      <c r="A31" s="19" t="s">
        <v>44</v>
      </c>
      <c r="B31" s="37">
        <v>102700</v>
      </c>
      <c r="C31" s="37">
        <v>155258</v>
      </c>
      <c r="D31" s="37">
        <v>155258</v>
      </c>
      <c r="E31" s="37">
        <v>4744.6899999999996</v>
      </c>
      <c r="F31" s="37">
        <v>0</v>
      </c>
      <c r="G31" s="37">
        <v>0</v>
      </c>
      <c r="H31" s="37">
        <v>0</v>
      </c>
      <c r="I31" s="37">
        <v>147557.28</v>
      </c>
      <c r="J31" s="11">
        <f t="shared" si="13"/>
        <v>2956.0299999999988</v>
      </c>
      <c r="K31" s="11">
        <f t="shared" si="12"/>
        <v>2956.0299999999988</v>
      </c>
      <c r="L31" s="46">
        <f t="shared" si="14"/>
        <v>0</v>
      </c>
      <c r="M31" s="46">
        <f t="shared" si="2"/>
        <v>0</v>
      </c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 spans="1:26" s="6" customFormat="1" x14ac:dyDescent="0.3">
      <c r="A32" s="19" t="s">
        <v>45</v>
      </c>
      <c r="B32" s="37">
        <v>32000</v>
      </c>
      <c r="C32" s="37">
        <v>32000</v>
      </c>
      <c r="D32" s="37">
        <v>24000</v>
      </c>
      <c r="E32" s="37">
        <v>17257.34</v>
      </c>
      <c r="F32" s="37">
        <v>0</v>
      </c>
      <c r="G32" s="37">
        <v>0</v>
      </c>
      <c r="H32" s="37">
        <v>0</v>
      </c>
      <c r="I32" s="37">
        <v>0</v>
      </c>
      <c r="J32" s="11">
        <f t="shared" si="13"/>
        <v>6742.66</v>
      </c>
      <c r="K32" s="11">
        <f t="shared" si="12"/>
        <v>14742.66</v>
      </c>
      <c r="L32" s="46">
        <f t="shared" si="14"/>
        <v>0</v>
      </c>
      <c r="M32" s="46">
        <f t="shared" si="2"/>
        <v>0</v>
      </c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 spans="1:26" s="6" customFormat="1" x14ac:dyDescent="0.3">
      <c r="A33" s="19" t="s">
        <v>46</v>
      </c>
      <c r="B33" s="37">
        <v>11200</v>
      </c>
      <c r="C33" s="37">
        <v>12377</v>
      </c>
      <c r="D33" s="37">
        <v>8077</v>
      </c>
      <c r="E33" s="37">
        <v>3474.83</v>
      </c>
      <c r="F33" s="37">
        <v>425.33</v>
      </c>
      <c r="G33" s="37">
        <v>0</v>
      </c>
      <c r="H33" s="37">
        <v>3360</v>
      </c>
      <c r="I33" s="37">
        <v>0</v>
      </c>
      <c r="J33" s="11">
        <f t="shared" si="13"/>
        <v>1242.17</v>
      </c>
      <c r="K33" s="11">
        <f t="shared" si="12"/>
        <v>5542.17</v>
      </c>
      <c r="L33" s="46">
        <f t="shared" si="14"/>
        <v>5.265940324377863E-2</v>
      </c>
      <c r="M33" s="46">
        <f t="shared" si="2"/>
        <v>3.4364547143895932E-2</v>
      </c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s="6" customFormat="1" x14ac:dyDescent="0.3">
      <c r="A34" s="19" t="s">
        <v>47</v>
      </c>
      <c r="B34" s="37">
        <v>24000</v>
      </c>
      <c r="C34" s="37">
        <v>20000</v>
      </c>
      <c r="D34" s="37">
        <v>6000</v>
      </c>
      <c r="E34" s="37">
        <v>0</v>
      </c>
      <c r="F34" s="37">
        <v>0</v>
      </c>
      <c r="G34" s="37">
        <v>0</v>
      </c>
      <c r="H34" s="37">
        <v>7200</v>
      </c>
      <c r="I34" s="37">
        <v>0</v>
      </c>
      <c r="J34" s="11">
        <f t="shared" si="13"/>
        <v>-1200</v>
      </c>
      <c r="K34" s="11">
        <f t="shared" si="12"/>
        <v>12800</v>
      </c>
      <c r="L34" s="46">
        <v>0</v>
      </c>
      <c r="M34" s="46">
        <f t="shared" si="2"/>
        <v>0</v>
      </c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s="6" customFormat="1" x14ac:dyDescent="0.3">
      <c r="A35" s="19" t="s">
        <v>48</v>
      </c>
      <c r="B35" s="37">
        <v>53000</v>
      </c>
      <c r="C35" s="37">
        <v>48000</v>
      </c>
      <c r="D35" s="37">
        <v>20000</v>
      </c>
      <c r="E35" s="37">
        <v>0</v>
      </c>
      <c r="F35" s="37">
        <v>0</v>
      </c>
      <c r="G35" s="37">
        <v>0</v>
      </c>
      <c r="H35" s="37">
        <v>15900</v>
      </c>
      <c r="I35" s="37">
        <v>0</v>
      </c>
      <c r="J35" s="11">
        <f t="shared" si="13"/>
        <v>4100</v>
      </c>
      <c r="K35" s="11">
        <f t="shared" si="12"/>
        <v>32100</v>
      </c>
      <c r="L35" s="46">
        <v>0</v>
      </c>
      <c r="M35" s="46">
        <f t="shared" si="2"/>
        <v>0</v>
      </c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s="6" customFormat="1" x14ac:dyDescent="0.3">
      <c r="A36" s="19" t="s">
        <v>49</v>
      </c>
      <c r="B36" s="37">
        <v>32432</v>
      </c>
      <c r="C36" s="37">
        <v>32432</v>
      </c>
      <c r="D36" s="37">
        <v>15917</v>
      </c>
      <c r="E36" s="37">
        <v>241</v>
      </c>
      <c r="F36" s="37">
        <v>241</v>
      </c>
      <c r="G36" s="37">
        <v>235</v>
      </c>
      <c r="H36" s="37">
        <v>9730</v>
      </c>
      <c r="I36" s="37">
        <v>0</v>
      </c>
      <c r="J36" s="11">
        <f t="shared" si="13"/>
        <v>5946</v>
      </c>
      <c r="K36" s="11">
        <f t="shared" si="12"/>
        <v>22461</v>
      </c>
      <c r="L36" s="46">
        <f t="shared" si="14"/>
        <v>1.5141044166614312E-2</v>
      </c>
      <c r="M36" s="46">
        <f t="shared" si="2"/>
        <v>7.430932412432166E-3</v>
      </c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s="6" customFormat="1" x14ac:dyDescent="0.3">
      <c r="A37" s="19" t="s">
        <v>50</v>
      </c>
      <c r="B37" s="37">
        <v>21000</v>
      </c>
      <c r="C37" s="37">
        <v>21000</v>
      </c>
      <c r="D37" s="37">
        <v>10000</v>
      </c>
      <c r="E37" s="37">
        <v>0</v>
      </c>
      <c r="F37" s="37">
        <v>0</v>
      </c>
      <c r="G37" s="37">
        <v>0</v>
      </c>
      <c r="H37" s="37">
        <v>6300</v>
      </c>
      <c r="I37" s="37">
        <v>0</v>
      </c>
      <c r="J37" s="11">
        <f t="shared" si="13"/>
        <v>3700</v>
      </c>
      <c r="K37" s="11">
        <f t="shared" si="12"/>
        <v>14700</v>
      </c>
      <c r="L37" s="46">
        <f t="shared" si="14"/>
        <v>0</v>
      </c>
      <c r="M37" s="46">
        <f t="shared" si="2"/>
        <v>0</v>
      </c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s="6" customFormat="1" x14ac:dyDescent="0.3">
      <c r="A38" s="19" t="s">
        <v>51</v>
      </c>
      <c r="B38" s="29">
        <v>6100</v>
      </c>
      <c r="C38" s="29">
        <v>6500</v>
      </c>
      <c r="D38" s="29">
        <v>4450</v>
      </c>
      <c r="E38" s="29">
        <v>745</v>
      </c>
      <c r="F38" s="29">
        <v>745</v>
      </c>
      <c r="G38" s="29">
        <v>360</v>
      </c>
      <c r="H38" s="29">
        <v>1830</v>
      </c>
      <c r="I38" s="29">
        <v>0</v>
      </c>
      <c r="J38" s="11">
        <f t="shared" si="13"/>
        <v>1875</v>
      </c>
      <c r="K38" s="11">
        <f t="shared" si="12"/>
        <v>3925</v>
      </c>
      <c r="L38" s="46">
        <f t="shared" si="14"/>
        <v>0.16741573033707866</v>
      </c>
      <c r="M38" s="46">
        <f t="shared" si="2"/>
        <v>0.11461538461538462</v>
      </c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s="6" customFormat="1" x14ac:dyDescent="0.3">
      <c r="A39" s="19" t="s">
        <v>52</v>
      </c>
      <c r="B39" s="29">
        <v>15000</v>
      </c>
      <c r="C39" s="29">
        <v>15000</v>
      </c>
      <c r="D39" s="29">
        <v>10000</v>
      </c>
      <c r="E39" s="29">
        <v>0</v>
      </c>
      <c r="F39" s="29">
        <v>0</v>
      </c>
      <c r="G39" s="29">
        <v>0</v>
      </c>
      <c r="H39" s="29">
        <v>4500</v>
      </c>
      <c r="I39" s="29">
        <v>0</v>
      </c>
      <c r="J39" s="11">
        <f t="shared" si="13"/>
        <v>5500</v>
      </c>
      <c r="K39" s="11">
        <f t="shared" si="12"/>
        <v>10500</v>
      </c>
      <c r="L39" s="46">
        <f t="shared" si="14"/>
        <v>0</v>
      </c>
      <c r="M39" s="46">
        <f t="shared" si="2"/>
        <v>0</v>
      </c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s="6" customFormat="1" x14ac:dyDescent="0.3">
      <c r="A40" s="19" t="s">
        <v>53</v>
      </c>
      <c r="B40" s="29">
        <v>10000</v>
      </c>
      <c r="C40" s="29">
        <v>10000</v>
      </c>
      <c r="D40" s="29">
        <v>8000</v>
      </c>
      <c r="E40" s="29">
        <v>0</v>
      </c>
      <c r="F40" s="29">
        <v>0</v>
      </c>
      <c r="G40" s="29">
        <v>0</v>
      </c>
      <c r="H40" s="29">
        <v>3000</v>
      </c>
      <c r="I40" s="29">
        <v>0</v>
      </c>
      <c r="J40" s="11">
        <f t="shared" si="13"/>
        <v>5000</v>
      </c>
      <c r="K40" s="11">
        <f t="shared" si="12"/>
        <v>7000</v>
      </c>
      <c r="L40" s="46">
        <v>0</v>
      </c>
      <c r="M40" s="46">
        <f t="shared" si="2"/>
        <v>0</v>
      </c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s="6" customFormat="1" x14ac:dyDescent="0.3">
      <c r="A41" s="19" t="s">
        <v>54</v>
      </c>
      <c r="B41" s="29">
        <v>103437</v>
      </c>
      <c r="C41" s="29">
        <v>103437</v>
      </c>
      <c r="D41" s="29">
        <v>97328</v>
      </c>
      <c r="E41" s="29">
        <v>21940.84</v>
      </c>
      <c r="F41" s="29">
        <v>13871.08</v>
      </c>
      <c r="G41" s="29">
        <v>13550.08</v>
      </c>
      <c r="H41" s="29">
        <v>31031</v>
      </c>
      <c r="I41" s="29">
        <v>2711.5499999999993</v>
      </c>
      <c r="J41" s="11">
        <f t="shared" si="13"/>
        <v>41644.61</v>
      </c>
      <c r="K41" s="11">
        <f t="shared" si="12"/>
        <v>47753.61</v>
      </c>
      <c r="L41" s="46">
        <f t="shared" si="14"/>
        <v>0.14251890514548743</v>
      </c>
      <c r="M41" s="46">
        <f t="shared" si="2"/>
        <v>0.13410172375455592</v>
      </c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s="6" customFormat="1" x14ac:dyDescent="0.3">
      <c r="A42" s="19" t="s">
        <v>55</v>
      </c>
      <c r="B42" s="29">
        <v>20000</v>
      </c>
      <c r="C42" s="29">
        <v>20000</v>
      </c>
      <c r="D42" s="29">
        <v>10500</v>
      </c>
      <c r="E42" s="29">
        <v>862.1</v>
      </c>
      <c r="F42" s="29">
        <v>862.1</v>
      </c>
      <c r="G42" s="29">
        <v>851.4</v>
      </c>
      <c r="H42" s="29">
        <v>6000</v>
      </c>
      <c r="I42" s="29">
        <v>0</v>
      </c>
      <c r="J42" s="11">
        <f t="shared" si="13"/>
        <v>3637.8999999999996</v>
      </c>
      <c r="K42" s="11">
        <f t="shared" si="12"/>
        <v>13137.900000000001</v>
      </c>
      <c r="L42" s="46">
        <f t="shared" si="14"/>
        <v>8.2104761904761903E-2</v>
      </c>
      <c r="M42" s="46">
        <f t="shared" si="2"/>
        <v>4.3105000000000004E-2</v>
      </c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s="6" customFormat="1" x14ac:dyDescent="0.3">
      <c r="A43" s="19" t="s">
        <v>56</v>
      </c>
      <c r="B43" s="29">
        <v>100000</v>
      </c>
      <c r="C43" s="29">
        <v>80000</v>
      </c>
      <c r="D43" s="29">
        <v>80000</v>
      </c>
      <c r="E43" s="29">
        <v>0</v>
      </c>
      <c r="F43" s="29">
        <v>0</v>
      </c>
      <c r="G43" s="29">
        <v>0</v>
      </c>
      <c r="H43" s="29">
        <v>30000</v>
      </c>
      <c r="I43" s="29">
        <v>0</v>
      </c>
      <c r="J43" s="11">
        <f t="shared" si="13"/>
        <v>50000</v>
      </c>
      <c r="K43" s="11">
        <f t="shared" si="12"/>
        <v>50000</v>
      </c>
      <c r="L43" s="46">
        <v>0</v>
      </c>
      <c r="M43" s="46">
        <f t="shared" si="2"/>
        <v>0</v>
      </c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s="6" customFormat="1" x14ac:dyDescent="0.3">
      <c r="A44" s="19" t="s">
        <v>57</v>
      </c>
      <c r="B44" s="29">
        <v>142800</v>
      </c>
      <c r="C44" s="29">
        <v>180840</v>
      </c>
      <c r="D44" s="29">
        <v>121340</v>
      </c>
      <c r="E44" s="29">
        <v>0</v>
      </c>
      <c r="F44" s="29">
        <v>0</v>
      </c>
      <c r="G44" s="29">
        <v>0</v>
      </c>
      <c r="H44" s="29">
        <v>42840</v>
      </c>
      <c r="I44" s="29">
        <v>0</v>
      </c>
      <c r="J44" s="11">
        <f t="shared" si="13"/>
        <v>78500</v>
      </c>
      <c r="K44" s="11">
        <f t="shared" si="12"/>
        <v>138000</v>
      </c>
      <c r="L44" s="46">
        <f t="shared" si="14"/>
        <v>0</v>
      </c>
      <c r="M44" s="46">
        <f t="shared" si="2"/>
        <v>0</v>
      </c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s="6" customFormat="1" x14ac:dyDescent="0.3">
      <c r="A45" s="19" t="s">
        <v>58</v>
      </c>
      <c r="B45" s="29">
        <v>97000</v>
      </c>
      <c r="C45" s="29">
        <v>97000</v>
      </c>
      <c r="D45" s="29">
        <v>31750</v>
      </c>
      <c r="E45" s="29">
        <v>0</v>
      </c>
      <c r="F45" s="29">
        <v>0</v>
      </c>
      <c r="G45" s="29">
        <v>0</v>
      </c>
      <c r="H45" s="29">
        <v>29100</v>
      </c>
      <c r="I45" s="29">
        <v>0</v>
      </c>
      <c r="J45" s="11">
        <f t="shared" si="13"/>
        <v>2650</v>
      </c>
      <c r="K45" s="11">
        <f t="shared" si="12"/>
        <v>67900</v>
      </c>
      <c r="L45" s="46">
        <f t="shared" si="14"/>
        <v>0</v>
      </c>
      <c r="M45" s="46">
        <f>F45/C45</f>
        <v>0</v>
      </c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s="6" customFormat="1" x14ac:dyDescent="0.3">
      <c r="A46" s="19" t="s">
        <v>59</v>
      </c>
      <c r="B46" s="29">
        <v>18000</v>
      </c>
      <c r="C46" s="29">
        <v>23000</v>
      </c>
      <c r="D46" s="29">
        <v>17000</v>
      </c>
      <c r="E46" s="29">
        <v>6111.26</v>
      </c>
      <c r="F46" s="29">
        <v>585.33000000000004</v>
      </c>
      <c r="G46" s="29">
        <v>0</v>
      </c>
      <c r="H46" s="29">
        <v>5400</v>
      </c>
      <c r="I46" s="29">
        <v>2413.92</v>
      </c>
      <c r="J46" s="11">
        <f t="shared" si="13"/>
        <v>3074.8199999999997</v>
      </c>
      <c r="K46" s="11">
        <f t="shared" si="12"/>
        <v>9074.8199999999979</v>
      </c>
      <c r="L46" s="46">
        <f t="shared" si="14"/>
        <v>3.4431176470588236E-2</v>
      </c>
      <c r="M46" s="46">
        <f t="shared" si="2"/>
        <v>2.544913043478261E-2</v>
      </c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s="6" customFormat="1" x14ac:dyDescent="0.3">
      <c r="A47" s="19" t="s">
        <v>60</v>
      </c>
      <c r="B47" s="29">
        <v>387826</v>
      </c>
      <c r="C47" s="29">
        <v>221948</v>
      </c>
      <c r="D47" s="29">
        <v>249395</v>
      </c>
      <c r="E47" s="29">
        <v>163179.79</v>
      </c>
      <c r="F47" s="29">
        <v>0</v>
      </c>
      <c r="G47" s="29">
        <v>0</v>
      </c>
      <c r="H47" s="29">
        <v>44627</v>
      </c>
      <c r="I47" s="29">
        <v>28197</v>
      </c>
      <c r="J47" s="11">
        <f t="shared" si="13"/>
        <v>13391.209999999992</v>
      </c>
      <c r="K47" s="11">
        <f t="shared" si="12"/>
        <v>-14055.790000000008</v>
      </c>
      <c r="L47" s="46">
        <f t="shared" si="14"/>
        <v>0</v>
      </c>
      <c r="M47" s="46">
        <f t="shared" si="2"/>
        <v>0</v>
      </c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s="6" customFormat="1" x14ac:dyDescent="0.3">
      <c r="A48" s="56" t="s">
        <v>128</v>
      </c>
      <c r="B48" s="29">
        <v>0</v>
      </c>
      <c r="C48" s="29">
        <v>1068</v>
      </c>
      <c r="D48" s="29">
        <v>0</v>
      </c>
      <c r="E48" s="29">
        <v>0</v>
      </c>
      <c r="F48" s="29">
        <v>0</v>
      </c>
      <c r="G48" s="29">
        <v>0</v>
      </c>
      <c r="H48" s="29">
        <v>0</v>
      </c>
      <c r="I48" s="29">
        <v>0</v>
      </c>
      <c r="J48" s="11">
        <f t="shared" si="13"/>
        <v>0</v>
      </c>
      <c r="K48" s="11">
        <f t="shared" si="12"/>
        <v>1068</v>
      </c>
      <c r="L48" s="46">
        <v>0</v>
      </c>
      <c r="M48" s="46">
        <f t="shared" ref="M48:M50" si="15">F48/C48</f>
        <v>0</v>
      </c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s="6" customFormat="1" x14ac:dyDescent="0.3">
      <c r="A49" s="56" t="s">
        <v>129</v>
      </c>
      <c r="B49" s="29">
        <v>0</v>
      </c>
      <c r="C49" s="29">
        <v>12384</v>
      </c>
      <c r="D49" s="29">
        <v>0</v>
      </c>
      <c r="E49" s="29">
        <v>0</v>
      </c>
      <c r="F49" s="29">
        <v>0</v>
      </c>
      <c r="G49" s="29">
        <v>0</v>
      </c>
      <c r="H49" s="29">
        <v>0</v>
      </c>
      <c r="I49" s="29">
        <v>0</v>
      </c>
      <c r="J49" s="11">
        <f t="shared" si="13"/>
        <v>0</v>
      </c>
      <c r="K49" s="11">
        <f t="shared" si="12"/>
        <v>12384</v>
      </c>
      <c r="L49" s="46">
        <v>0</v>
      </c>
      <c r="M49" s="46">
        <f t="shared" si="15"/>
        <v>0</v>
      </c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s="6" customFormat="1" x14ac:dyDescent="0.3">
      <c r="A50" s="56" t="s">
        <v>130</v>
      </c>
      <c r="B50" s="29">
        <v>0</v>
      </c>
      <c r="C50" s="29">
        <v>320</v>
      </c>
      <c r="D50" s="29">
        <v>0</v>
      </c>
      <c r="E50" s="29">
        <v>0</v>
      </c>
      <c r="F50" s="29">
        <v>0</v>
      </c>
      <c r="G50" s="29">
        <v>0</v>
      </c>
      <c r="H50" s="29">
        <v>0</v>
      </c>
      <c r="I50" s="29">
        <v>0</v>
      </c>
      <c r="J50" s="11">
        <f t="shared" si="13"/>
        <v>0</v>
      </c>
      <c r="K50" s="11">
        <f t="shared" si="12"/>
        <v>320</v>
      </c>
      <c r="L50" s="46">
        <v>0</v>
      </c>
      <c r="M50" s="46">
        <f t="shared" si="15"/>
        <v>0</v>
      </c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s="6" customFormat="1" x14ac:dyDescent="0.3">
      <c r="A51" s="19" t="s">
        <v>112</v>
      </c>
      <c r="B51" s="29">
        <v>0</v>
      </c>
      <c r="C51" s="29">
        <v>77</v>
      </c>
      <c r="D51" s="29">
        <v>17</v>
      </c>
      <c r="E51" s="29">
        <v>17</v>
      </c>
      <c r="F51" s="29">
        <v>17</v>
      </c>
      <c r="G51" s="29">
        <v>17</v>
      </c>
      <c r="H51" s="29">
        <v>0</v>
      </c>
      <c r="I51" s="29">
        <v>0</v>
      </c>
      <c r="J51" s="11">
        <f t="shared" si="13"/>
        <v>0</v>
      </c>
      <c r="K51" s="11">
        <f t="shared" si="12"/>
        <v>60</v>
      </c>
      <c r="L51" s="46">
        <f t="shared" ref="L51:L54" si="16">F51/D51</f>
        <v>1</v>
      </c>
      <c r="M51" s="46">
        <f t="shared" si="2"/>
        <v>0.22077922077922077</v>
      </c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s="6" customFormat="1" x14ac:dyDescent="0.3">
      <c r="A52" s="19" t="s">
        <v>113</v>
      </c>
      <c r="B52" s="29">
        <v>0</v>
      </c>
      <c r="C52" s="29">
        <v>402</v>
      </c>
      <c r="D52" s="29">
        <v>277</v>
      </c>
      <c r="E52" s="29">
        <v>195</v>
      </c>
      <c r="F52" s="29">
        <v>195</v>
      </c>
      <c r="G52" s="29">
        <v>195</v>
      </c>
      <c r="H52" s="29">
        <v>0</v>
      </c>
      <c r="I52" s="29">
        <v>0</v>
      </c>
      <c r="J52" s="11">
        <f t="shared" si="13"/>
        <v>82</v>
      </c>
      <c r="K52" s="11">
        <f t="shared" si="12"/>
        <v>207</v>
      </c>
      <c r="L52" s="46">
        <f t="shared" si="16"/>
        <v>0.70397111913357402</v>
      </c>
      <c r="M52" s="46">
        <f t="shared" si="2"/>
        <v>0.48507462686567165</v>
      </c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s="6" customFormat="1" x14ac:dyDescent="0.3">
      <c r="A53" s="19" t="s">
        <v>104</v>
      </c>
      <c r="B53" s="29">
        <v>0</v>
      </c>
      <c r="C53" s="29">
        <v>6680</v>
      </c>
      <c r="D53" s="29">
        <v>333</v>
      </c>
      <c r="E53" s="29">
        <v>332.99</v>
      </c>
      <c r="F53" s="29">
        <v>332.99</v>
      </c>
      <c r="G53" s="29">
        <v>332.99</v>
      </c>
      <c r="H53" s="29">
        <v>0</v>
      </c>
      <c r="I53" s="29">
        <v>0</v>
      </c>
      <c r="J53" s="11">
        <f t="shared" si="13"/>
        <v>9.9999999999909051E-3</v>
      </c>
      <c r="K53" s="11">
        <f t="shared" si="12"/>
        <v>6347.01</v>
      </c>
      <c r="L53" s="46">
        <f t="shared" si="16"/>
        <v>0.99996996996997001</v>
      </c>
      <c r="M53" s="46">
        <f t="shared" si="2"/>
        <v>4.9848802395209585E-2</v>
      </c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s="6" customFormat="1" x14ac:dyDescent="0.3">
      <c r="A54" s="19" t="s">
        <v>114</v>
      </c>
      <c r="B54" s="29">
        <v>0</v>
      </c>
      <c r="C54" s="29">
        <v>1659</v>
      </c>
      <c r="D54" s="29">
        <v>478</v>
      </c>
      <c r="E54" s="29">
        <v>477.07</v>
      </c>
      <c r="F54" s="29">
        <v>477.07</v>
      </c>
      <c r="G54" s="29">
        <v>477.07</v>
      </c>
      <c r="H54" s="29">
        <v>0</v>
      </c>
      <c r="I54" s="29">
        <v>0</v>
      </c>
      <c r="J54" s="11">
        <f t="shared" si="13"/>
        <v>0.93000000000000682</v>
      </c>
      <c r="K54" s="11">
        <f t="shared" si="12"/>
        <v>1181.93</v>
      </c>
      <c r="L54" s="46">
        <f t="shared" si="16"/>
        <v>0.99805439330543932</v>
      </c>
      <c r="M54" s="46">
        <f t="shared" si="2"/>
        <v>0.28756479807112717</v>
      </c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s="6" customFormat="1" x14ac:dyDescent="0.3">
      <c r="A55" s="16" t="s">
        <v>30</v>
      </c>
      <c r="B55" s="12">
        <f>SUM(B56:B89)</f>
        <v>135794</v>
      </c>
      <c r="C55" s="12">
        <f t="shared" ref="C55:K55" si="17">SUM(C56:C89)</f>
        <v>148416</v>
      </c>
      <c r="D55" s="12">
        <f t="shared" si="17"/>
        <v>72304</v>
      </c>
      <c r="E55" s="12">
        <f t="shared" si="17"/>
        <v>8489.2000000000007</v>
      </c>
      <c r="F55" s="12">
        <f t="shared" si="17"/>
        <v>4994.72</v>
      </c>
      <c r="G55" s="12">
        <f t="shared" si="17"/>
        <v>1943.79</v>
      </c>
      <c r="H55" s="12">
        <f t="shared" si="17"/>
        <v>36958</v>
      </c>
      <c r="I55" s="12">
        <f t="shared" si="17"/>
        <v>2519.21</v>
      </c>
      <c r="J55" s="12">
        <f t="shared" si="17"/>
        <v>24337.59</v>
      </c>
      <c r="K55" s="12">
        <f t="shared" si="17"/>
        <v>99111.589999999982</v>
      </c>
      <c r="L55" s="44">
        <f t="shared" ref="L55" si="18">F55/D55</f>
        <v>6.9079442354503209E-2</v>
      </c>
      <c r="M55" s="44">
        <f t="shared" si="2"/>
        <v>3.3653514445881848E-2</v>
      </c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s="6" customFormat="1" x14ac:dyDescent="0.3">
      <c r="A56" s="19" t="s">
        <v>61</v>
      </c>
      <c r="B56" s="31">
        <v>9000</v>
      </c>
      <c r="C56" s="31">
        <v>9000</v>
      </c>
      <c r="D56" s="31">
        <v>3500</v>
      </c>
      <c r="E56" s="31">
        <v>873.09</v>
      </c>
      <c r="F56" s="31">
        <v>873.09</v>
      </c>
      <c r="G56" s="31">
        <v>279.95</v>
      </c>
      <c r="H56" s="31">
        <v>0</v>
      </c>
      <c r="I56" s="31">
        <v>0</v>
      </c>
      <c r="J56" s="11">
        <f>D56-E56-H56-I56</f>
        <v>2626.91</v>
      </c>
      <c r="K56" s="11">
        <f t="shared" ref="K56:K80" si="19">C56-E56-H56-I56</f>
        <v>8126.91</v>
      </c>
      <c r="L56" s="46">
        <f t="shared" ref="L56" si="20">F56/D56</f>
        <v>0.24945428571428571</v>
      </c>
      <c r="M56" s="46">
        <f t="shared" si="2"/>
        <v>9.7009999999999999E-2</v>
      </c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s="6" customFormat="1" x14ac:dyDescent="0.3">
      <c r="A57" s="19" t="s">
        <v>62</v>
      </c>
      <c r="B57" s="31">
        <v>3600</v>
      </c>
      <c r="C57" s="31">
        <v>3600</v>
      </c>
      <c r="D57" s="31">
        <v>2100</v>
      </c>
      <c r="E57" s="31">
        <v>911.37</v>
      </c>
      <c r="F57" s="31">
        <v>857.81999999999994</v>
      </c>
      <c r="G57" s="31">
        <v>612.12</v>
      </c>
      <c r="H57" s="31">
        <v>0</v>
      </c>
      <c r="I57" s="31">
        <v>0</v>
      </c>
      <c r="J57" s="11">
        <f t="shared" ref="J57:J131" si="21">D57-E57-H57-I57</f>
        <v>1188.6300000000001</v>
      </c>
      <c r="K57" s="11">
        <f t="shared" si="19"/>
        <v>2688.63</v>
      </c>
      <c r="L57" s="46">
        <f t="shared" ref="L57:L58" si="22">F57/D57</f>
        <v>0.40848571428571423</v>
      </c>
      <c r="M57" s="46">
        <f t="shared" si="2"/>
        <v>0.23828333333333332</v>
      </c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s="6" customFormat="1" x14ac:dyDescent="0.3">
      <c r="A58" s="19" t="s">
        <v>63</v>
      </c>
      <c r="B58" s="31">
        <v>500</v>
      </c>
      <c r="C58" s="31">
        <v>500</v>
      </c>
      <c r="D58" s="31">
        <v>500</v>
      </c>
      <c r="E58" s="31">
        <v>0</v>
      </c>
      <c r="F58" s="31">
        <v>0</v>
      </c>
      <c r="G58" s="31">
        <v>0</v>
      </c>
      <c r="H58" s="31">
        <v>150</v>
      </c>
      <c r="I58" s="31">
        <v>0</v>
      </c>
      <c r="J58" s="11">
        <f t="shared" si="21"/>
        <v>350</v>
      </c>
      <c r="K58" s="11">
        <f t="shared" si="19"/>
        <v>350</v>
      </c>
      <c r="L58" s="46">
        <f t="shared" si="22"/>
        <v>0</v>
      </c>
      <c r="M58" s="46">
        <f t="shared" si="2"/>
        <v>0</v>
      </c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s="6" customFormat="1" x14ac:dyDescent="0.3">
      <c r="A59" s="19" t="s">
        <v>64</v>
      </c>
      <c r="B59" s="31">
        <v>300</v>
      </c>
      <c r="C59" s="31">
        <v>300</v>
      </c>
      <c r="D59" s="31">
        <v>0</v>
      </c>
      <c r="E59" s="31">
        <v>0</v>
      </c>
      <c r="F59" s="31">
        <v>0</v>
      </c>
      <c r="G59" s="31">
        <v>0</v>
      </c>
      <c r="H59" s="31">
        <v>90</v>
      </c>
      <c r="I59" s="31">
        <v>0</v>
      </c>
      <c r="J59" s="11">
        <f t="shared" si="21"/>
        <v>-90</v>
      </c>
      <c r="K59" s="11">
        <f t="shared" si="19"/>
        <v>210</v>
      </c>
      <c r="L59" s="46">
        <v>0</v>
      </c>
      <c r="M59" s="46">
        <f t="shared" si="2"/>
        <v>0</v>
      </c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s="6" customFormat="1" x14ac:dyDescent="0.3">
      <c r="A60" s="19" t="s">
        <v>65</v>
      </c>
      <c r="B60" s="31">
        <v>10000</v>
      </c>
      <c r="C60" s="31">
        <v>10000</v>
      </c>
      <c r="D60" s="31">
        <v>10000</v>
      </c>
      <c r="E60" s="31">
        <v>0</v>
      </c>
      <c r="F60" s="31">
        <v>0</v>
      </c>
      <c r="G60" s="31">
        <v>0</v>
      </c>
      <c r="H60" s="31">
        <v>3000</v>
      </c>
      <c r="I60" s="31">
        <v>2519.21</v>
      </c>
      <c r="J60" s="11">
        <f t="shared" si="21"/>
        <v>4480.79</v>
      </c>
      <c r="K60" s="11">
        <f t="shared" si="19"/>
        <v>4480.79</v>
      </c>
      <c r="L60" s="46">
        <v>0</v>
      </c>
      <c r="M60" s="46">
        <f t="shared" si="2"/>
        <v>0</v>
      </c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s="6" customFormat="1" x14ac:dyDescent="0.3">
      <c r="A61" s="19" t="s">
        <v>66</v>
      </c>
      <c r="B61" s="31">
        <v>15000</v>
      </c>
      <c r="C61" s="31">
        <v>15000</v>
      </c>
      <c r="D61" s="31">
        <v>6250</v>
      </c>
      <c r="E61" s="31">
        <v>0</v>
      </c>
      <c r="F61" s="31">
        <v>0</v>
      </c>
      <c r="G61" s="31">
        <v>0</v>
      </c>
      <c r="H61" s="31">
        <v>4500</v>
      </c>
      <c r="I61" s="31">
        <v>0</v>
      </c>
      <c r="J61" s="11">
        <f t="shared" si="21"/>
        <v>1750</v>
      </c>
      <c r="K61" s="11">
        <f t="shared" si="19"/>
        <v>10500</v>
      </c>
      <c r="L61" s="46">
        <f t="shared" ref="L61:L74" si="23">F61/D61</f>
        <v>0</v>
      </c>
      <c r="M61" s="46">
        <f t="shared" si="2"/>
        <v>0</v>
      </c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s="6" customFormat="1" x14ac:dyDescent="0.3">
      <c r="A62" s="19" t="s">
        <v>67</v>
      </c>
      <c r="B62" s="31">
        <v>10000</v>
      </c>
      <c r="C62" s="31">
        <v>10000</v>
      </c>
      <c r="D62" s="31">
        <v>4166</v>
      </c>
      <c r="E62" s="31">
        <v>0</v>
      </c>
      <c r="F62" s="31">
        <v>0</v>
      </c>
      <c r="G62" s="31">
        <v>0</v>
      </c>
      <c r="H62" s="31">
        <v>3000</v>
      </c>
      <c r="I62" s="31">
        <v>0</v>
      </c>
      <c r="J62" s="11">
        <f t="shared" si="21"/>
        <v>1166</v>
      </c>
      <c r="K62" s="11">
        <f t="shared" si="19"/>
        <v>7000</v>
      </c>
      <c r="L62" s="46">
        <f t="shared" si="23"/>
        <v>0</v>
      </c>
      <c r="M62" s="46">
        <f t="shared" si="2"/>
        <v>0</v>
      </c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s="6" customFormat="1" x14ac:dyDescent="0.3">
      <c r="A63" s="19" t="s">
        <v>68</v>
      </c>
      <c r="B63" s="31">
        <v>800</v>
      </c>
      <c r="C63" s="31">
        <v>800</v>
      </c>
      <c r="D63" s="31">
        <v>500</v>
      </c>
      <c r="E63" s="31">
        <v>232.69</v>
      </c>
      <c r="F63" s="31">
        <v>0</v>
      </c>
      <c r="G63" s="31">
        <v>0</v>
      </c>
      <c r="H63" s="31">
        <v>240</v>
      </c>
      <c r="I63" s="31">
        <v>0</v>
      </c>
      <c r="J63" s="11">
        <f t="shared" si="21"/>
        <v>27.310000000000002</v>
      </c>
      <c r="K63" s="11">
        <f t="shared" si="19"/>
        <v>327.30999999999995</v>
      </c>
      <c r="L63" s="46">
        <f t="shared" si="23"/>
        <v>0</v>
      </c>
      <c r="M63" s="46">
        <f t="shared" si="2"/>
        <v>0</v>
      </c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s="6" customFormat="1" x14ac:dyDescent="0.3">
      <c r="A64" s="19" t="s">
        <v>69</v>
      </c>
      <c r="B64" s="31">
        <v>8500</v>
      </c>
      <c r="C64" s="31">
        <v>8500</v>
      </c>
      <c r="D64" s="31">
        <v>8250</v>
      </c>
      <c r="E64" s="31">
        <v>0</v>
      </c>
      <c r="F64" s="31">
        <v>0</v>
      </c>
      <c r="G64" s="31">
        <v>0</v>
      </c>
      <c r="H64" s="31">
        <v>2550</v>
      </c>
      <c r="I64" s="31">
        <v>0</v>
      </c>
      <c r="J64" s="11">
        <f t="shared" si="21"/>
        <v>5700</v>
      </c>
      <c r="K64" s="11">
        <f t="shared" si="19"/>
        <v>5950</v>
      </c>
      <c r="L64" s="46">
        <f t="shared" si="23"/>
        <v>0</v>
      </c>
      <c r="M64" s="46">
        <f t="shared" si="2"/>
        <v>0</v>
      </c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s="6" customFormat="1" x14ac:dyDescent="0.3">
      <c r="A65" s="19" t="s">
        <v>70</v>
      </c>
      <c r="B65" s="31">
        <v>4500</v>
      </c>
      <c r="C65" s="31">
        <v>5850</v>
      </c>
      <c r="D65" s="31">
        <v>3350</v>
      </c>
      <c r="E65" s="31">
        <v>774.15</v>
      </c>
      <c r="F65" s="31">
        <v>396.97</v>
      </c>
      <c r="G65" s="31">
        <v>0</v>
      </c>
      <c r="H65" s="31">
        <v>1350</v>
      </c>
      <c r="I65" s="31">
        <v>0</v>
      </c>
      <c r="J65" s="11">
        <f t="shared" si="21"/>
        <v>1225.8499999999999</v>
      </c>
      <c r="K65" s="11">
        <f t="shared" si="19"/>
        <v>3725.8500000000004</v>
      </c>
      <c r="L65" s="46">
        <v>0</v>
      </c>
      <c r="M65" s="46">
        <f t="shared" si="2"/>
        <v>6.7858119658119664E-2</v>
      </c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s="6" customFormat="1" x14ac:dyDescent="0.3">
      <c r="A66" s="19" t="s">
        <v>71</v>
      </c>
      <c r="B66" s="31">
        <v>2000</v>
      </c>
      <c r="C66" s="31">
        <v>2000</v>
      </c>
      <c r="D66" s="31">
        <v>800</v>
      </c>
      <c r="E66" s="31">
        <v>0</v>
      </c>
      <c r="F66" s="31">
        <v>0</v>
      </c>
      <c r="G66" s="31">
        <v>0</v>
      </c>
      <c r="H66" s="31">
        <v>600</v>
      </c>
      <c r="I66" s="31">
        <v>0</v>
      </c>
      <c r="J66" s="11">
        <f t="shared" si="21"/>
        <v>200</v>
      </c>
      <c r="K66" s="11">
        <f t="shared" si="19"/>
        <v>1400</v>
      </c>
      <c r="L66" s="46">
        <v>0</v>
      </c>
      <c r="M66" s="46">
        <f t="shared" si="2"/>
        <v>0</v>
      </c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s="6" customFormat="1" x14ac:dyDescent="0.3">
      <c r="A67" s="19" t="s">
        <v>72</v>
      </c>
      <c r="B67" s="31">
        <v>600</v>
      </c>
      <c r="C67" s="31">
        <v>600</v>
      </c>
      <c r="D67" s="31">
        <v>0</v>
      </c>
      <c r="E67" s="31">
        <v>0</v>
      </c>
      <c r="F67" s="31">
        <v>0</v>
      </c>
      <c r="G67" s="31">
        <v>0</v>
      </c>
      <c r="H67" s="31">
        <v>180</v>
      </c>
      <c r="I67" s="31">
        <v>0</v>
      </c>
      <c r="J67" s="11">
        <f t="shared" si="21"/>
        <v>-180</v>
      </c>
      <c r="K67" s="11">
        <f t="shared" si="19"/>
        <v>420</v>
      </c>
      <c r="L67" s="46">
        <v>0</v>
      </c>
      <c r="M67" s="46">
        <f t="shared" si="2"/>
        <v>0</v>
      </c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s="6" customFormat="1" x14ac:dyDescent="0.3">
      <c r="A68" s="19" t="s">
        <v>73</v>
      </c>
      <c r="B68" s="31">
        <v>500</v>
      </c>
      <c r="C68" s="31">
        <v>500</v>
      </c>
      <c r="D68" s="31">
        <v>300</v>
      </c>
      <c r="E68" s="31">
        <v>0</v>
      </c>
      <c r="F68" s="31">
        <v>0</v>
      </c>
      <c r="G68" s="31">
        <v>0</v>
      </c>
      <c r="H68" s="31">
        <v>150</v>
      </c>
      <c r="I68" s="31">
        <v>0</v>
      </c>
      <c r="J68" s="11">
        <f t="shared" si="21"/>
        <v>150</v>
      </c>
      <c r="K68" s="11">
        <f t="shared" si="19"/>
        <v>350</v>
      </c>
      <c r="L68" s="46">
        <v>0</v>
      </c>
      <c r="M68" s="46">
        <f t="shared" si="2"/>
        <v>0</v>
      </c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s="6" customFormat="1" x14ac:dyDescent="0.3">
      <c r="A69" s="19" t="s">
        <v>74</v>
      </c>
      <c r="B69" s="31">
        <v>2004</v>
      </c>
      <c r="C69" s="31">
        <v>2604</v>
      </c>
      <c r="D69" s="31">
        <v>2604</v>
      </c>
      <c r="E69" s="31">
        <v>801.45</v>
      </c>
      <c r="F69" s="31">
        <v>179.76</v>
      </c>
      <c r="G69" s="31">
        <v>0</v>
      </c>
      <c r="H69" s="31">
        <v>601</v>
      </c>
      <c r="I69" s="31">
        <v>0</v>
      </c>
      <c r="J69" s="11">
        <f t="shared" si="21"/>
        <v>1201.55</v>
      </c>
      <c r="K69" s="11">
        <f t="shared" si="19"/>
        <v>1201.55</v>
      </c>
      <c r="L69" s="46">
        <f t="shared" si="23"/>
        <v>6.9032258064516128E-2</v>
      </c>
      <c r="M69" s="46">
        <f t="shared" si="2"/>
        <v>6.9032258064516128E-2</v>
      </c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s="6" customFormat="1" x14ac:dyDescent="0.3">
      <c r="A70" s="56" t="s">
        <v>139</v>
      </c>
      <c r="B70" s="31">
        <v>0</v>
      </c>
      <c r="C70" s="31">
        <v>10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11"/>
      <c r="K70" s="11"/>
      <c r="L70" s="46"/>
      <c r="M70" s="46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s="6" customFormat="1" x14ac:dyDescent="0.3">
      <c r="A71" s="19" t="s">
        <v>75</v>
      </c>
      <c r="B71" s="31">
        <v>1000</v>
      </c>
      <c r="C71" s="31">
        <v>1000</v>
      </c>
      <c r="D71" s="31">
        <v>600</v>
      </c>
      <c r="E71" s="31">
        <v>188.52</v>
      </c>
      <c r="F71" s="31">
        <v>0</v>
      </c>
      <c r="G71" s="31">
        <v>0</v>
      </c>
      <c r="H71" s="31">
        <v>300</v>
      </c>
      <c r="I71" s="31">
        <v>0</v>
      </c>
      <c r="J71" s="11">
        <f t="shared" si="21"/>
        <v>111.48000000000002</v>
      </c>
      <c r="K71" s="11">
        <f t="shared" si="19"/>
        <v>511.48</v>
      </c>
      <c r="L71" s="46">
        <v>0</v>
      </c>
      <c r="M71" s="46">
        <f t="shared" si="2"/>
        <v>0</v>
      </c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s="6" customFormat="1" x14ac:dyDescent="0.3">
      <c r="A72" s="19" t="s">
        <v>76</v>
      </c>
      <c r="B72" s="31">
        <v>0</v>
      </c>
      <c r="C72" s="31">
        <v>100</v>
      </c>
      <c r="D72" s="31">
        <v>100</v>
      </c>
      <c r="E72" s="31">
        <v>42.8</v>
      </c>
      <c r="F72" s="31">
        <v>42.8</v>
      </c>
      <c r="G72" s="31">
        <v>0</v>
      </c>
      <c r="H72" s="31">
        <v>0</v>
      </c>
      <c r="I72" s="31">
        <v>0</v>
      </c>
      <c r="J72" s="11">
        <f t="shared" si="21"/>
        <v>57.2</v>
      </c>
      <c r="K72" s="11">
        <f t="shared" si="19"/>
        <v>57.2</v>
      </c>
      <c r="L72" s="46">
        <v>0</v>
      </c>
      <c r="M72" s="46">
        <f t="shared" si="2"/>
        <v>0.42799999999999999</v>
      </c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s="6" customFormat="1" x14ac:dyDescent="0.3">
      <c r="A73" s="19" t="s">
        <v>77</v>
      </c>
      <c r="B73" s="31">
        <v>500</v>
      </c>
      <c r="C73" s="31">
        <v>500</v>
      </c>
      <c r="D73" s="31">
        <v>100</v>
      </c>
      <c r="E73" s="31">
        <v>0</v>
      </c>
      <c r="F73" s="31">
        <v>0</v>
      </c>
      <c r="G73" s="31">
        <v>0</v>
      </c>
      <c r="H73" s="31">
        <v>150</v>
      </c>
      <c r="I73" s="31">
        <v>0</v>
      </c>
      <c r="J73" s="11">
        <f t="shared" si="21"/>
        <v>-50</v>
      </c>
      <c r="K73" s="11">
        <f t="shared" si="19"/>
        <v>350</v>
      </c>
      <c r="L73" s="46">
        <v>0</v>
      </c>
      <c r="M73" s="46">
        <f t="shared" si="2"/>
        <v>0</v>
      </c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s="6" customFormat="1" x14ac:dyDescent="0.3">
      <c r="A74" s="19" t="s">
        <v>78</v>
      </c>
      <c r="B74" s="31">
        <v>2500</v>
      </c>
      <c r="C74" s="31">
        <v>2500</v>
      </c>
      <c r="D74" s="31">
        <v>1000</v>
      </c>
      <c r="E74" s="31">
        <v>32.049999999999997</v>
      </c>
      <c r="F74" s="31">
        <v>32.049999999999997</v>
      </c>
      <c r="G74" s="31">
        <v>32.049999999999997</v>
      </c>
      <c r="H74" s="31">
        <v>750</v>
      </c>
      <c r="I74" s="31">
        <v>0</v>
      </c>
      <c r="J74" s="11">
        <f t="shared" si="21"/>
        <v>217.95000000000005</v>
      </c>
      <c r="K74" s="11">
        <f t="shared" si="19"/>
        <v>1717.9499999999998</v>
      </c>
      <c r="L74" s="46">
        <f t="shared" si="23"/>
        <v>3.2049999999999995E-2</v>
      </c>
      <c r="M74" s="46">
        <f t="shared" si="2"/>
        <v>1.2819999999999998E-2</v>
      </c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s="6" customFormat="1" x14ac:dyDescent="0.3">
      <c r="A75" s="19" t="s">
        <v>79</v>
      </c>
      <c r="B75" s="31">
        <v>490</v>
      </c>
      <c r="C75" s="31">
        <v>490</v>
      </c>
      <c r="D75" s="31">
        <v>490</v>
      </c>
      <c r="E75" s="31">
        <v>0</v>
      </c>
      <c r="F75" s="31">
        <v>0</v>
      </c>
      <c r="G75" s="31">
        <v>0</v>
      </c>
      <c r="H75" s="31">
        <v>147</v>
      </c>
      <c r="I75" s="31">
        <v>0</v>
      </c>
      <c r="J75" s="11">
        <f t="shared" si="21"/>
        <v>343</v>
      </c>
      <c r="K75" s="11">
        <f t="shared" si="19"/>
        <v>343</v>
      </c>
      <c r="L75" s="46">
        <v>0</v>
      </c>
      <c r="M75" s="46">
        <f t="shared" si="2"/>
        <v>0</v>
      </c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s="6" customFormat="1" x14ac:dyDescent="0.3">
      <c r="A76" s="19" t="s">
        <v>80</v>
      </c>
      <c r="B76" s="31">
        <v>31500</v>
      </c>
      <c r="C76" s="31">
        <v>33385</v>
      </c>
      <c r="D76" s="31">
        <v>11400</v>
      </c>
      <c r="E76" s="31">
        <v>1316.27</v>
      </c>
      <c r="F76" s="31">
        <v>851.29</v>
      </c>
      <c r="G76" s="31">
        <v>0</v>
      </c>
      <c r="H76" s="31">
        <v>9450</v>
      </c>
      <c r="I76" s="31">
        <v>0</v>
      </c>
      <c r="J76" s="11">
        <f t="shared" si="21"/>
        <v>633.72999999999956</v>
      </c>
      <c r="K76" s="11">
        <f t="shared" si="19"/>
        <v>22618.73</v>
      </c>
      <c r="L76" s="46">
        <v>0</v>
      </c>
      <c r="M76" s="46">
        <f t="shared" si="2"/>
        <v>2.5499176276771004E-2</v>
      </c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s="6" customFormat="1" x14ac:dyDescent="0.3">
      <c r="A77" s="19" t="s">
        <v>81</v>
      </c>
      <c r="B77" s="31">
        <v>3000</v>
      </c>
      <c r="C77" s="31">
        <v>3000</v>
      </c>
      <c r="D77" s="31">
        <v>1800</v>
      </c>
      <c r="E77" s="31">
        <v>94.58</v>
      </c>
      <c r="F77" s="31">
        <v>0</v>
      </c>
      <c r="G77" s="31">
        <v>0</v>
      </c>
      <c r="H77" s="31">
        <v>900</v>
      </c>
      <c r="I77" s="31">
        <v>0</v>
      </c>
      <c r="J77" s="11">
        <f t="shared" si="21"/>
        <v>805.42000000000007</v>
      </c>
      <c r="K77" s="11">
        <f t="shared" si="19"/>
        <v>2005.42</v>
      </c>
      <c r="L77" s="46">
        <v>0</v>
      </c>
      <c r="M77" s="46">
        <f t="shared" si="2"/>
        <v>0</v>
      </c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s="6" customFormat="1" x14ac:dyDescent="0.3">
      <c r="A78" s="19" t="s">
        <v>82</v>
      </c>
      <c r="B78" s="31">
        <v>1500</v>
      </c>
      <c r="C78" s="31">
        <v>1500</v>
      </c>
      <c r="D78" s="31">
        <v>950</v>
      </c>
      <c r="E78" s="31">
        <v>0</v>
      </c>
      <c r="F78" s="31">
        <v>0</v>
      </c>
      <c r="G78" s="31">
        <v>0</v>
      </c>
      <c r="H78" s="31">
        <v>450</v>
      </c>
      <c r="I78" s="31">
        <v>0</v>
      </c>
      <c r="J78" s="11">
        <f t="shared" si="21"/>
        <v>500</v>
      </c>
      <c r="K78" s="11">
        <f t="shared" si="19"/>
        <v>1050</v>
      </c>
      <c r="L78" s="46">
        <v>0</v>
      </c>
      <c r="M78" s="46">
        <f t="shared" si="2"/>
        <v>0</v>
      </c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s="6" customFormat="1" x14ac:dyDescent="0.3">
      <c r="A79" s="19" t="s">
        <v>83</v>
      </c>
      <c r="B79" s="31">
        <v>6000</v>
      </c>
      <c r="C79" s="31">
        <v>9000</v>
      </c>
      <c r="D79" s="31">
        <v>2500</v>
      </c>
      <c r="E79" s="31">
        <v>635.58000000000004</v>
      </c>
      <c r="F79" s="31">
        <v>179.76</v>
      </c>
      <c r="G79" s="31">
        <v>0</v>
      </c>
      <c r="H79" s="31">
        <v>1800</v>
      </c>
      <c r="I79" s="31">
        <v>0</v>
      </c>
      <c r="J79" s="11">
        <f t="shared" si="21"/>
        <v>64.420000000000073</v>
      </c>
      <c r="K79" s="11">
        <f t="shared" si="19"/>
        <v>6564.42</v>
      </c>
      <c r="L79" s="46">
        <v>0</v>
      </c>
      <c r="M79" s="46">
        <f t="shared" si="2"/>
        <v>1.9973333333333333E-2</v>
      </c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s="6" customFormat="1" x14ac:dyDescent="0.3">
      <c r="A80" s="19" t="s">
        <v>84</v>
      </c>
      <c r="B80" s="31">
        <v>17000</v>
      </c>
      <c r="C80" s="31">
        <v>17000</v>
      </c>
      <c r="D80" s="31">
        <v>7000</v>
      </c>
      <c r="E80" s="31">
        <v>673.91</v>
      </c>
      <c r="F80" s="31">
        <v>0</v>
      </c>
      <c r="G80" s="31">
        <v>0</v>
      </c>
      <c r="H80" s="31">
        <v>5100</v>
      </c>
      <c r="I80" s="31">
        <v>0</v>
      </c>
      <c r="J80" s="11">
        <f t="shared" si="21"/>
        <v>1226.0900000000001</v>
      </c>
      <c r="K80" s="11">
        <f t="shared" si="19"/>
        <v>11226.09</v>
      </c>
      <c r="L80" s="46">
        <v>0</v>
      </c>
      <c r="M80" s="46">
        <f t="shared" si="2"/>
        <v>0</v>
      </c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s="6" customFormat="1" x14ac:dyDescent="0.3">
      <c r="A81" s="19" t="s">
        <v>85</v>
      </c>
      <c r="B81" s="31">
        <v>1500</v>
      </c>
      <c r="C81" s="31">
        <v>1500</v>
      </c>
      <c r="D81" s="31">
        <v>500</v>
      </c>
      <c r="E81" s="31">
        <v>30</v>
      </c>
      <c r="F81" s="31">
        <v>30</v>
      </c>
      <c r="G81" s="31">
        <v>30</v>
      </c>
      <c r="H81" s="31">
        <v>450</v>
      </c>
      <c r="I81" s="31">
        <v>0</v>
      </c>
      <c r="J81" s="11">
        <f t="shared" si="21"/>
        <v>20</v>
      </c>
      <c r="K81" s="11">
        <f t="shared" ref="K81:K82" si="24">C81-E81-H81-I81</f>
        <v>1020</v>
      </c>
      <c r="L81" s="46">
        <v>0</v>
      </c>
      <c r="M81" s="46">
        <f t="shared" ref="M81:M131" si="25">F81/C81</f>
        <v>0.02</v>
      </c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s="6" customFormat="1" x14ac:dyDescent="0.3">
      <c r="A82" s="19" t="s">
        <v>86</v>
      </c>
      <c r="B82" s="31">
        <v>3500</v>
      </c>
      <c r="C82" s="31">
        <v>5045</v>
      </c>
      <c r="D82" s="31">
        <v>2500</v>
      </c>
      <c r="E82" s="31">
        <v>893.07</v>
      </c>
      <c r="F82" s="31">
        <v>561.51</v>
      </c>
      <c r="G82" s="31">
        <v>0</v>
      </c>
      <c r="H82" s="31">
        <v>1050</v>
      </c>
      <c r="I82" s="31">
        <v>0</v>
      </c>
      <c r="J82" s="11">
        <f t="shared" si="21"/>
        <v>556.92999999999984</v>
      </c>
      <c r="K82" s="11">
        <f t="shared" si="24"/>
        <v>3101.9300000000003</v>
      </c>
      <c r="L82" s="46">
        <v>0</v>
      </c>
      <c r="M82" s="46">
        <f t="shared" si="25"/>
        <v>0.11130029732408325</v>
      </c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s="6" customFormat="1" x14ac:dyDescent="0.3">
      <c r="A83" s="19" t="s">
        <v>115</v>
      </c>
      <c r="B83" s="31">
        <v>0</v>
      </c>
      <c r="C83" s="31">
        <v>856</v>
      </c>
      <c r="D83" s="31">
        <v>345</v>
      </c>
      <c r="E83" s="31">
        <v>292.23</v>
      </c>
      <c r="F83" s="31">
        <v>292.23</v>
      </c>
      <c r="G83" s="31">
        <v>292.23</v>
      </c>
      <c r="H83" s="31">
        <v>0</v>
      </c>
      <c r="I83" s="31">
        <v>0</v>
      </c>
      <c r="J83" s="11">
        <f t="shared" ref="J83:J88" si="26">D83-E83-H83-I83</f>
        <v>52.769999999999982</v>
      </c>
      <c r="K83" s="11">
        <f t="shared" ref="K83:K88" si="27">C83-E83-H83-I83</f>
        <v>563.77</v>
      </c>
      <c r="L83" s="46">
        <f t="shared" ref="L83" si="28">F83/D83</f>
        <v>0.84704347826086956</v>
      </c>
      <c r="M83" s="46">
        <f t="shared" si="25"/>
        <v>0.34139018691588785</v>
      </c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s="6" customFormat="1" x14ac:dyDescent="0.3">
      <c r="A84" s="56" t="s">
        <v>140</v>
      </c>
      <c r="B84" s="31">
        <v>0</v>
      </c>
      <c r="C84" s="31">
        <v>112</v>
      </c>
      <c r="D84" s="31">
        <v>0</v>
      </c>
      <c r="E84" s="31">
        <v>0</v>
      </c>
      <c r="F84" s="31">
        <v>0</v>
      </c>
      <c r="G84" s="31">
        <v>0</v>
      </c>
      <c r="H84" s="31">
        <v>0</v>
      </c>
      <c r="I84" s="31">
        <v>0</v>
      </c>
      <c r="J84" s="11"/>
      <c r="K84" s="11"/>
      <c r="L84" s="46">
        <v>0</v>
      </c>
      <c r="M84" s="46">
        <f t="shared" ref="M84:M90" si="29">F84/C84</f>
        <v>0</v>
      </c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s="6" customFormat="1" x14ac:dyDescent="0.3">
      <c r="A85" s="56" t="s">
        <v>141</v>
      </c>
      <c r="B85" s="31">
        <v>0</v>
      </c>
      <c r="C85" s="31">
        <v>1216</v>
      </c>
      <c r="D85" s="31">
        <v>0</v>
      </c>
      <c r="E85" s="31">
        <v>0</v>
      </c>
      <c r="F85" s="31">
        <v>0</v>
      </c>
      <c r="G85" s="31">
        <v>0</v>
      </c>
      <c r="H85" s="31">
        <v>0</v>
      </c>
      <c r="I85" s="31">
        <v>0</v>
      </c>
      <c r="J85" s="11"/>
      <c r="K85" s="11"/>
      <c r="L85" s="46">
        <v>0</v>
      </c>
      <c r="M85" s="46">
        <f t="shared" si="29"/>
        <v>0</v>
      </c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s="6" customFormat="1" x14ac:dyDescent="0.3">
      <c r="A86" s="19" t="s">
        <v>116</v>
      </c>
      <c r="B86" s="31">
        <v>0</v>
      </c>
      <c r="C86" s="31">
        <v>53</v>
      </c>
      <c r="D86" s="31">
        <v>53</v>
      </c>
      <c r="E86" s="31">
        <v>52.78</v>
      </c>
      <c r="F86" s="31">
        <v>52.78</v>
      </c>
      <c r="G86" s="31">
        <v>52.78</v>
      </c>
      <c r="H86" s="31">
        <v>0</v>
      </c>
      <c r="I86" s="31">
        <v>0</v>
      </c>
      <c r="J86" s="11">
        <f t="shared" si="26"/>
        <v>0.21999999999999886</v>
      </c>
      <c r="K86" s="11">
        <f t="shared" si="27"/>
        <v>0.21999999999999886</v>
      </c>
      <c r="L86" s="46">
        <f t="shared" ref="L86:L89" si="30">F86/D86</f>
        <v>0.99584905660377365</v>
      </c>
      <c r="M86" s="46">
        <f t="shared" si="29"/>
        <v>0.99584905660377365</v>
      </c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s="6" customFormat="1" x14ac:dyDescent="0.3">
      <c r="A87" s="19" t="s">
        <v>117</v>
      </c>
      <c r="B87" s="31">
        <v>0</v>
      </c>
      <c r="C87" s="31">
        <v>982</v>
      </c>
      <c r="D87" s="31">
        <v>8</v>
      </c>
      <c r="E87" s="31">
        <v>7.49</v>
      </c>
      <c r="F87" s="31">
        <v>7.49</v>
      </c>
      <c r="G87" s="31">
        <v>7.49</v>
      </c>
      <c r="H87" s="31">
        <v>0</v>
      </c>
      <c r="I87" s="31">
        <v>0</v>
      </c>
      <c r="J87" s="11">
        <f t="shared" si="26"/>
        <v>0.50999999999999979</v>
      </c>
      <c r="K87" s="11">
        <f t="shared" si="27"/>
        <v>974.51</v>
      </c>
      <c r="L87" s="46">
        <f t="shared" si="30"/>
        <v>0.93625000000000003</v>
      </c>
      <c r="M87" s="46">
        <f t="shared" si="29"/>
        <v>7.6272912423625255E-3</v>
      </c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s="6" customFormat="1" x14ac:dyDescent="0.3">
      <c r="A88" s="19" t="s">
        <v>118</v>
      </c>
      <c r="B88" s="31">
        <v>0</v>
      </c>
      <c r="C88" s="31">
        <v>708</v>
      </c>
      <c r="D88" s="31">
        <v>513</v>
      </c>
      <c r="E88" s="31">
        <v>512.79999999999995</v>
      </c>
      <c r="F88" s="31">
        <v>512.79999999999995</v>
      </c>
      <c r="G88" s="31">
        <v>512.79999999999995</v>
      </c>
      <c r="H88" s="31">
        <v>0</v>
      </c>
      <c r="I88" s="31">
        <v>0</v>
      </c>
      <c r="J88" s="11">
        <f t="shared" si="26"/>
        <v>0.20000000000004547</v>
      </c>
      <c r="K88" s="11">
        <f t="shared" si="27"/>
        <v>195.20000000000005</v>
      </c>
      <c r="L88" s="46">
        <f t="shared" si="30"/>
        <v>0.99961013645224162</v>
      </c>
      <c r="M88" s="46">
        <f t="shared" si="29"/>
        <v>0.72429378531073441</v>
      </c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s="6" customFormat="1" x14ac:dyDescent="0.3">
      <c r="A89" s="19" t="s">
        <v>119</v>
      </c>
      <c r="B89" s="31">
        <v>0</v>
      </c>
      <c r="C89" s="31">
        <v>205</v>
      </c>
      <c r="D89" s="31">
        <v>125</v>
      </c>
      <c r="E89" s="31">
        <v>124.37</v>
      </c>
      <c r="F89" s="31">
        <v>124.37</v>
      </c>
      <c r="G89" s="31">
        <v>124.37</v>
      </c>
      <c r="H89" s="31">
        <v>0</v>
      </c>
      <c r="I89" s="31">
        <v>0</v>
      </c>
      <c r="J89" s="11">
        <f>D89-E89-H89-I89</f>
        <v>0.62999999999999545</v>
      </c>
      <c r="K89" s="11">
        <f>C89-E89-H89-I89</f>
        <v>80.63</v>
      </c>
      <c r="L89" s="46">
        <f t="shared" si="30"/>
        <v>0.99496000000000007</v>
      </c>
      <c r="M89" s="46">
        <f t="shared" si="29"/>
        <v>0.60668292682926828</v>
      </c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s="6" customFormat="1" x14ac:dyDescent="0.3">
      <c r="A90" s="56" t="s">
        <v>142</v>
      </c>
      <c r="B90" s="31">
        <v>0</v>
      </c>
      <c r="C90" s="31">
        <v>1245</v>
      </c>
      <c r="D90" s="31">
        <v>0</v>
      </c>
      <c r="E90" s="31">
        <v>0</v>
      </c>
      <c r="F90" s="31">
        <v>0</v>
      </c>
      <c r="G90" s="31">
        <v>0</v>
      </c>
      <c r="H90" s="31">
        <v>0</v>
      </c>
      <c r="I90" s="31">
        <v>0</v>
      </c>
      <c r="J90" s="11">
        <f>D90-E90-H90-I90</f>
        <v>0</v>
      </c>
      <c r="K90" s="11">
        <f>C90-E90-H90-I90</f>
        <v>1245</v>
      </c>
      <c r="L90" s="46">
        <v>0</v>
      </c>
      <c r="M90" s="46">
        <f t="shared" si="29"/>
        <v>0</v>
      </c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s="6" customFormat="1" x14ac:dyDescent="0.3">
      <c r="A91" s="16" t="s">
        <v>120</v>
      </c>
      <c r="B91" s="12">
        <f>SUM(B93:B95)</f>
        <v>0</v>
      </c>
      <c r="C91" s="12">
        <f t="shared" ref="C91:J91" si="31">SUM(C93:C95)</f>
        <v>14920</v>
      </c>
      <c r="D91" s="12">
        <f t="shared" si="31"/>
        <v>10800</v>
      </c>
      <c r="E91" s="12">
        <f t="shared" si="31"/>
        <v>10710.7</v>
      </c>
      <c r="F91" s="12">
        <f t="shared" si="31"/>
        <v>716.90000000000009</v>
      </c>
      <c r="G91" s="12">
        <f t="shared" si="31"/>
        <v>599.20000000000005</v>
      </c>
      <c r="H91" s="12">
        <f t="shared" si="31"/>
        <v>0</v>
      </c>
      <c r="I91" s="12">
        <f t="shared" si="31"/>
        <v>0</v>
      </c>
      <c r="J91" s="12">
        <f t="shared" si="31"/>
        <v>89.299999999999955</v>
      </c>
      <c r="K91" s="12">
        <f t="shared" ref="K91" si="32">SUM(K93:K95)</f>
        <v>4209.3</v>
      </c>
      <c r="L91" s="44">
        <f>F91/D91</f>
        <v>6.6379629629629636E-2</v>
      </c>
      <c r="M91" s="44">
        <f t="shared" si="25"/>
        <v>4.8049597855227888E-2</v>
      </c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s="6" customFormat="1" x14ac:dyDescent="0.3">
      <c r="A92" s="59" t="s">
        <v>138</v>
      </c>
      <c r="B92" s="60">
        <v>0</v>
      </c>
      <c r="C92" s="60">
        <v>250</v>
      </c>
      <c r="D92" s="60">
        <v>0</v>
      </c>
      <c r="E92" s="60">
        <v>0</v>
      </c>
      <c r="F92" s="60">
        <v>0</v>
      </c>
      <c r="G92" s="60">
        <v>0</v>
      </c>
      <c r="H92" s="60">
        <v>0</v>
      </c>
      <c r="I92" s="60">
        <v>0</v>
      </c>
      <c r="J92" s="11">
        <f>D92-E92-H92-I92</f>
        <v>0</v>
      </c>
      <c r="K92" s="11">
        <f>C92-E92-H92-I92</f>
        <v>250</v>
      </c>
      <c r="L92" s="46">
        <v>0</v>
      </c>
      <c r="M92" s="46">
        <f t="shared" si="25"/>
        <v>0</v>
      </c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s="6" customFormat="1" x14ac:dyDescent="0.3">
      <c r="A93" s="19" t="s">
        <v>121</v>
      </c>
      <c r="B93" s="31">
        <v>0</v>
      </c>
      <c r="C93" s="29">
        <v>10200</v>
      </c>
      <c r="D93" s="31">
        <v>10200</v>
      </c>
      <c r="E93" s="29">
        <v>10111.5</v>
      </c>
      <c r="F93" s="29">
        <v>117.7</v>
      </c>
      <c r="G93" s="29">
        <v>0</v>
      </c>
      <c r="H93" s="29">
        <v>0</v>
      </c>
      <c r="I93" s="29">
        <v>0</v>
      </c>
      <c r="J93" s="11">
        <f t="shared" ref="J93:J96" si="33">D93-E93-H93-I93</f>
        <v>88.5</v>
      </c>
      <c r="K93" s="11">
        <f t="shared" ref="K93:K96" si="34">C93-E93-H93-I93</f>
        <v>88.5</v>
      </c>
      <c r="L93" s="46">
        <f t="shared" ref="L93:L95" si="35">F93/D93</f>
        <v>1.153921568627451E-2</v>
      </c>
      <c r="M93" s="46">
        <f t="shared" ref="M93:M96" si="36">F93/C93</f>
        <v>1.153921568627451E-2</v>
      </c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s="6" customFormat="1" x14ac:dyDescent="0.3">
      <c r="A94" s="56" t="s">
        <v>143</v>
      </c>
      <c r="B94" s="31">
        <v>0</v>
      </c>
      <c r="C94" s="29">
        <v>1177</v>
      </c>
      <c r="D94" s="31">
        <v>0</v>
      </c>
      <c r="E94" s="29">
        <v>0</v>
      </c>
      <c r="F94" s="29">
        <v>0</v>
      </c>
      <c r="G94" s="29">
        <v>0</v>
      </c>
      <c r="H94" s="29">
        <v>0</v>
      </c>
      <c r="I94" s="29">
        <v>0</v>
      </c>
      <c r="J94" s="11">
        <f t="shared" si="33"/>
        <v>0</v>
      </c>
      <c r="K94" s="11">
        <f t="shared" si="34"/>
        <v>1177</v>
      </c>
      <c r="L94" s="46">
        <v>0</v>
      </c>
      <c r="M94" s="46">
        <f t="shared" si="36"/>
        <v>0</v>
      </c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s="6" customFormat="1" x14ac:dyDescent="0.3">
      <c r="A95" s="19" t="s">
        <v>122</v>
      </c>
      <c r="B95" s="31">
        <v>0</v>
      </c>
      <c r="C95" s="29">
        <v>3543</v>
      </c>
      <c r="D95" s="31">
        <v>600</v>
      </c>
      <c r="E95" s="29">
        <v>599.20000000000005</v>
      </c>
      <c r="F95" s="29">
        <v>599.20000000000005</v>
      </c>
      <c r="G95" s="29">
        <v>599.20000000000005</v>
      </c>
      <c r="H95" s="29">
        <v>0</v>
      </c>
      <c r="I95" s="29">
        <v>0</v>
      </c>
      <c r="J95" s="11">
        <f t="shared" si="33"/>
        <v>0.79999999999995453</v>
      </c>
      <c r="K95" s="11">
        <f t="shared" si="34"/>
        <v>2943.8</v>
      </c>
      <c r="L95" s="46">
        <f t="shared" si="35"/>
        <v>0.9986666666666667</v>
      </c>
      <c r="M95" s="46">
        <f t="shared" si="36"/>
        <v>0.16912221281399945</v>
      </c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s="6" customFormat="1" x14ac:dyDescent="0.3">
      <c r="A96" s="56" t="s">
        <v>144</v>
      </c>
      <c r="B96" s="31">
        <v>0</v>
      </c>
      <c r="C96" s="29">
        <v>4601</v>
      </c>
      <c r="D96" s="31">
        <v>0</v>
      </c>
      <c r="E96" s="29">
        <v>0</v>
      </c>
      <c r="F96" s="29">
        <v>0</v>
      </c>
      <c r="G96" s="29">
        <v>0</v>
      </c>
      <c r="H96" s="29">
        <v>0</v>
      </c>
      <c r="I96" s="29">
        <v>0</v>
      </c>
      <c r="J96" s="11">
        <f t="shared" si="33"/>
        <v>0</v>
      </c>
      <c r="K96" s="11">
        <f t="shared" si="34"/>
        <v>4601</v>
      </c>
      <c r="L96" s="46">
        <v>0</v>
      </c>
      <c r="M96" s="46">
        <f t="shared" si="36"/>
        <v>0</v>
      </c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s="6" customFormat="1" x14ac:dyDescent="0.3">
      <c r="A97" s="16" t="s">
        <v>32</v>
      </c>
      <c r="B97" s="12">
        <f>SUM(B98:B99)</f>
        <v>48385</v>
      </c>
      <c r="C97" s="12">
        <f t="shared" ref="C97:J97" si="37">SUM(C98:C99)</f>
        <v>21387</v>
      </c>
      <c r="D97" s="12">
        <f t="shared" si="37"/>
        <v>17556</v>
      </c>
      <c r="E97" s="12">
        <f t="shared" si="37"/>
        <v>0</v>
      </c>
      <c r="F97" s="12">
        <f t="shared" si="37"/>
        <v>0</v>
      </c>
      <c r="G97" s="12">
        <f t="shared" si="37"/>
        <v>0</v>
      </c>
      <c r="H97" s="12">
        <f t="shared" si="37"/>
        <v>0</v>
      </c>
      <c r="I97" s="12">
        <f t="shared" si="37"/>
        <v>13332</v>
      </c>
      <c r="J97" s="12">
        <f t="shared" si="37"/>
        <v>4224</v>
      </c>
      <c r="K97" s="12">
        <f t="shared" ref="K97" si="38">SUM(K98:K99)</f>
        <v>8055</v>
      </c>
      <c r="L97" s="44">
        <f t="shared" ref="L97" si="39">F97/D97</f>
        <v>0</v>
      </c>
      <c r="M97" s="44">
        <f t="shared" si="25"/>
        <v>0</v>
      </c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s="6" customFormat="1" x14ac:dyDescent="0.3">
      <c r="A98" s="19" t="s">
        <v>88</v>
      </c>
      <c r="B98" s="31">
        <v>21724</v>
      </c>
      <c r="C98" s="29">
        <v>14724</v>
      </c>
      <c r="D98" s="31">
        <v>4224</v>
      </c>
      <c r="E98" s="29">
        <v>0</v>
      </c>
      <c r="F98" s="29">
        <v>0</v>
      </c>
      <c r="G98" s="29">
        <v>0</v>
      </c>
      <c r="H98" s="29">
        <v>0</v>
      </c>
      <c r="I98" s="29">
        <v>0</v>
      </c>
      <c r="J98" s="11">
        <f t="shared" ref="J98" si="40">D98-E98-H98-I98</f>
        <v>4224</v>
      </c>
      <c r="K98" s="11">
        <f t="shared" ref="K98" si="41">C98-E98-H98-I98</f>
        <v>14724</v>
      </c>
      <c r="L98" s="46">
        <f t="shared" ref="L98" si="42">F98/D98</f>
        <v>0</v>
      </c>
      <c r="M98" s="46">
        <f t="shared" si="25"/>
        <v>0</v>
      </c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s="6" customFormat="1" x14ac:dyDescent="0.3">
      <c r="A99" s="19" t="s">
        <v>89</v>
      </c>
      <c r="B99" s="31">
        <v>26661</v>
      </c>
      <c r="C99" s="29">
        <v>6663</v>
      </c>
      <c r="D99" s="31">
        <v>13332</v>
      </c>
      <c r="E99" s="29">
        <v>0</v>
      </c>
      <c r="F99" s="29">
        <v>0</v>
      </c>
      <c r="G99" s="29">
        <v>0</v>
      </c>
      <c r="H99" s="29">
        <v>0</v>
      </c>
      <c r="I99" s="29">
        <v>13332</v>
      </c>
      <c r="J99" s="11">
        <f t="shared" ref="J99:J100" si="43">D99-E99-H99-I99</f>
        <v>0</v>
      </c>
      <c r="K99" s="11">
        <f t="shared" ref="K99:K100" si="44">C99-E99-H99-I99</f>
        <v>-6669</v>
      </c>
      <c r="L99" s="46">
        <f t="shared" ref="L99" si="45">F99/D99</f>
        <v>0</v>
      </c>
      <c r="M99" s="46">
        <f t="shared" ref="M99:M100" si="46">F99/C99</f>
        <v>0</v>
      </c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s="6" customFormat="1" x14ac:dyDescent="0.3">
      <c r="A100" s="19" t="s">
        <v>145</v>
      </c>
      <c r="B100" s="31">
        <v>0</v>
      </c>
      <c r="C100" s="29">
        <v>200</v>
      </c>
      <c r="D100" s="31">
        <v>0</v>
      </c>
      <c r="E100" s="29">
        <v>0</v>
      </c>
      <c r="F100" s="29">
        <v>0</v>
      </c>
      <c r="G100" s="29">
        <v>0</v>
      </c>
      <c r="H100" s="29">
        <v>0</v>
      </c>
      <c r="I100" s="29">
        <v>0</v>
      </c>
      <c r="J100" s="11">
        <f t="shared" si="43"/>
        <v>0</v>
      </c>
      <c r="K100" s="11">
        <f t="shared" si="44"/>
        <v>200</v>
      </c>
      <c r="L100" s="46">
        <v>0</v>
      </c>
      <c r="M100" s="46">
        <f t="shared" si="46"/>
        <v>0</v>
      </c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x14ac:dyDescent="0.3">
      <c r="A101" s="17" t="s">
        <v>33</v>
      </c>
      <c r="B101" s="9">
        <f>B102+B109+B121+B123+B125+B130+B119</f>
        <v>18495929</v>
      </c>
      <c r="C101" s="9">
        <f t="shared" ref="C101:K101" si="47">C102+C109+C121+C123+C125+C130+C119</f>
        <v>19195929</v>
      </c>
      <c r="D101" s="9">
        <f t="shared" si="47"/>
        <v>12659103</v>
      </c>
      <c r="E101" s="9">
        <f t="shared" si="47"/>
        <v>1765166.1700000002</v>
      </c>
      <c r="F101" s="9">
        <f t="shared" si="47"/>
        <v>585470.08000000007</v>
      </c>
      <c r="G101" s="9">
        <f t="shared" si="47"/>
        <v>133768.29</v>
      </c>
      <c r="H101" s="9">
        <f t="shared" si="47"/>
        <v>3975293</v>
      </c>
      <c r="I101" s="9">
        <f t="shared" si="47"/>
        <v>4796742.16</v>
      </c>
      <c r="J101" s="9">
        <f t="shared" si="47"/>
        <v>2121901.6699999995</v>
      </c>
      <c r="K101" s="9">
        <f t="shared" si="47"/>
        <v>8658727.6699999999</v>
      </c>
      <c r="L101" s="43">
        <f>F101/D101</f>
        <v>4.6248938807117695E-2</v>
      </c>
      <c r="M101" s="43">
        <f t="shared" si="25"/>
        <v>3.0499700222896223E-2</v>
      </c>
      <c r="N101" s="32"/>
      <c r="O101" s="26"/>
    </row>
    <row r="102" spans="1:26" s="7" customFormat="1" x14ac:dyDescent="0.3">
      <c r="A102" s="16" t="s">
        <v>21</v>
      </c>
      <c r="B102" s="12">
        <f>SUM(B103:B108)</f>
        <v>907862</v>
      </c>
      <c r="C102" s="12">
        <f t="shared" ref="C102:K102" si="48">SUM(C103:C108)</f>
        <v>966745</v>
      </c>
      <c r="D102" s="12">
        <f t="shared" si="48"/>
        <v>436707</v>
      </c>
      <c r="E102" s="12">
        <f t="shared" si="48"/>
        <v>192933.97</v>
      </c>
      <c r="F102" s="12">
        <f t="shared" si="48"/>
        <v>192933.97</v>
      </c>
      <c r="G102" s="12">
        <f t="shared" si="48"/>
        <v>0</v>
      </c>
      <c r="H102" s="12">
        <f t="shared" si="48"/>
        <v>179930</v>
      </c>
      <c r="I102" s="12">
        <f t="shared" si="48"/>
        <v>0</v>
      </c>
      <c r="J102" s="12">
        <f t="shared" si="48"/>
        <v>63843.03</v>
      </c>
      <c r="K102" s="12">
        <f t="shared" si="48"/>
        <v>593881.03</v>
      </c>
      <c r="L102" s="44">
        <f>F102/D102</f>
        <v>0.44179271227619432</v>
      </c>
      <c r="M102" s="44">
        <f t="shared" si="25"/>
        <v>0.19957069340932718</v>
      </c>
      <c r="N102" s="27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  <row r="103" spans="1:26" x14ac:dyDescent="0.3">
      <c r="A103" s="19" t="s">
        <v>90</v>
      </c>
      <c r="B103" s="58">
        <v>770400</v>
      </c>
      <c r="C103" s="58">
        <v>820400</v>
      </c>
      <c r="D103" s="58">
        <v>369000</v>
      </c>
      <c r="E103" s="58">
        <v>166520.01</v>
      </c>
      <c r="F103" s="58">
        <v>166520.01</v>
      </c>
      <c r="G103" s="58">
        <v>0</v>
      </c>
      <c r="H103" s="29">
        <v>151920</v>
      </c>
      <c r="I103" s="29">
        <v>0</v>
      </c>
      <c r="J103" s="11">
        <f>D103-E103-H103-I103</f>
        <v>50559.989999999991</v>
      </c>
      <c r="K103" s="11">
        <f>C103-E103-H103-I103</f>
        <v>501959.99</v>
      </c>
      <c r="L103" s="45">
        <f t="shared" ref="L103:L125" si="49">F103/D103</f>
        <v>0.45127373983739838</v>
      </c>
      <c r="M103" s="46">
        <f t="shared" si="25"/>
        <v>0.20297417113603122</v>
      </c>
    </row>
    <row r="104" spans="1:26" x14ac:dyDescent="0.3">
      <c r="A104" s="19" t="s">
        <v>91</v>
      </c>
      <c r="B104" s="58">
        <v>15950</v>
      </c>
      <c r="C104" s="58">
        <v>15950</v>
      </c>
      <c r="D104" s="58">
        <v>9717</v>
      </c>
      <c r="E104" s="58">
        <v>3941.63</v>
      </c>
      <c r="F104" s="58">
        <v>3941.63</v>
      </c>
      <c r="G104" s="58">
        <v>0</v>
      </c>
      <c r="H104" s="29">
        <v>3960</v>
      </c>
      <c r="I104" s="29">
        <v>0</v>
      </c>
      <c r="J104" s="11">
        <f t="shared" si="21"/>
        <v>1815.37</v>
      </c>
      <c r="K104" s="11">
        <f t="shared" ref="K104:K108" si="50">C104-E104-H104-I104</f>
        <v>8048.369999999999</v>
      </c>
      <c r="L104" s="46">
        <v>0</v>
      </c>
      <c r="M104" s="46">
        <f t="shared" si="25"/>
        <v>0.24712413793103449</v>
      </c>
    </row>
    <row r="105" spans="1:26" x14ac:dyDescent="0.3">
      <c r="A105" s="19" t="s">
        <v>92</v>
      </c>
      <c r="B105" s="58">
        <v>96089</v>
      </c>
      <c r="C105" s="58">
        <v>102827</v>
      </c>
      <c r="D105" s="58">
        <v>45311</v>
      </c>
      <c r="E105" s="58">
        <v>17257.309999999998</v>
      </c>
      <c r="F105" s="58">
        <v>17257.309999999998</v>
      </c>
      <c r="G105" s="58">
        <v>0</v>
      </c>
      <c r="H105" s="29">
        <v>19036</v>
      </c>
      <c r="I105" s="29">
        <v>0</v>
      </c>
      <c r="J105" s="11">
        <f t="shared" si="21"/>
        <v>9017.6900000000023</v>
      </c>
      <c r="K105" s="11">
        <f t="shared" si="50"/>
        <v>66533.69</v>
      </c>
      <c r="L105" s="46">
        <f>F105/D105</f>
        <v>0.38086358720840408</v>
      </c>
      <c r="M105" s="46">
        <f t="shared" si="25"/>
        <v>0.16782858587725011</v>
      </c>
    </row>
    <row r="106" spans="1:26" x14ac:dyDescent="0.3">
      <c r="A106" s="19" t="s">
        <v>93</v>
      </c>
      <c r="B106" s="58">
        <v>11556</v>
      </c>
      <c r="C106" s="58">
        <v>12381</v>
      </c>
      <c r="D106" s="58">
        <v>4980</v>
      </c>
      <c r="E106" s="58">
        <v>2053.0500000000002</v>
      </c>
      <c r="F106" s="58">
        <v>2053.0500000000002</v>
      </c>
      <c r="G106" s="58">
        <v>0</v>
      </c>
      <c r="H106" s="29">
        <v>2279</v>
      </c>
      <c r="I106" s="29">
        <v>0</v>
      </c>
      <c r="J106" s="11">
        <f t="shared" si="21"/>
        <v>647.94999999999982</v>
      </c>
      <c r="K106" s="11">
        <f t="shared" si="50"/>
        <v>8048.9500000000007</v>
      </c>
      <c r="L106" s="46">
        <f t="shared" si="49"/>
        <v>0.41225903614457837</v>
      </c>
      <c r="M106" s="46">
        <f t="shared" si="25"/>
        <v>0.16582263145141751</v>
      </c>
    </row>
    <row r="107" spans="1:26" x14ac:dyDescent="0.3">
      <c r="A107" s="19" t="s">
        <v>94</v>
      </c>
      <c r="B107" s="58">
        <v>11556</v>
      </c>
      <c r="C107" s="58">
        <v>12711</v>
      </c>
      <c r="D107" s="58">
        <v>6576</v>
      </c>
      <c r="E107" s="58">
        <v>2874.27</v>
      </c>
      <c r="F107" s="58">
        <v>2874.27</v>
      </c>
      <c r="G107" s="58">
        <v>0</v>
      </c>
      <c r="H107" s="29">
        <v>2279</v>
      </c>
      <c r="I107" s="29">
        <v>0</v>
      </c>
      <c r="J107" s="11">
        <f t="shared" si="21"/>
        <v>1422.73</v>
      </c>
      <c r="K107" s="11">
        <f t="shared" si="50"/>
        <v>7557.73</v>
      </c>
      <c r="L107" s="46">
        <f t="shared" si="49"/>
        <v>0.43708485401459851</v>
      </c>
      <c r="M107" s="46">
        <f t="shared" si="25"/>
        <v>0.22612461647392024</v>
      </c>
    </row>
    <row r="108" spans="1:26" x14ac:dyDescent="0.3">
      <c r="A108" s="19" t="s">
        <v>95</v>
      </c>
      <c r="B108" s="58">
        <v>2311</v>
      </c>
      <c r="C108" s="58">
        <v>2476</v>
      </c>
      <c r="D108" s="58">
        <v>1123</v>
      </c>
      <c r="E108" s="58">
        <v>287.7</v>
      </c>
      <c r="F108" s="58">
        <v>287.7</v>
      </c>
      <c r="G108" s="58">
        <v>0</v>
      </c>
      <c r="H108" s="29">
        <v>456</v>
      </c>
      <c r="I108" s="29">
        <v>0</v>
      </c>
      <c r="J108" s="11">
        <f t="shared" si="21"/>
        <v>379.29999999999995</v>
      </c>
      <c r="K108" s="11">
        <f t="shared" si="50"/>
        <v>1732.3000000000002</v>
      </c>
      <c r="L108" s="46">
        <f t="shared" si="49"/>
        <v>0.25618878005342832</v>
      </c>
      <c r="M108" s="46">
        <f t="shared" si="25"/>
        <v>0.11619547657512116</v>
      </c>
    </row>
    <row r="109" spans="1:26" x14ac:dyDescent="0.3">
      <c r="A109" s="16" t="s">
        <v>29</v>
      </c>
      <c r="B109" s="12">
        <f>SUM(B110:B118)</f>
        <v>10922383</v>
      </c>
      <c r="C109" s="12">
        <f t="shared" ref="C109:K109" si="51">SUM(C110:C118)</f>
        <v>11724987</v>
      </c>
      <c r="D109" s="12">
        <f t="shared" si="51"/>
        <v>7263050</v>
      </c>
      <c r="E109" s="12">
        <f t="shared" si="51"/>
        <v>1571162.2000000002</v>
      </c>
      <c r="F109" s="12">
        <f t="shared" si="51"/>
        <v>392536.11000000004</v>
      </c>
      <c r="G109" s="12">
        <f t="shared" si="51"/>
        <v>133768.29</v>
      </c>
      <c r="H109" s="12">
        <f t="shared" si="51"/>
        <v>2364663</v>
      </c>
      <c r="I109" s="12">
        <f t="shared" si="51"/>
        <v>2837264.25</v>
      </c>
      <c r="J109" s="12">
        <f t="shared" si="51"/>
        <v>489960.5499999997</v>
      </c>
      <c r="K109" s="12">
        <f t="shared" si="51"/>
        <v>4951897.55</v>
      </c>
      <c r="L109" s="44">
        <f>F109/D109</f>
        <v>5.4045629590874361E-2</v>
      </c>
      <c r="M109" s="44">
        <f t="shared" si="25"/>
        <v>3.3478596607399227E-2</v>
      </c>
      <c r="O109" s="14"/>
    </row>
    <row r="110" spans="1:26" customFormat="1" x14ac:dyDescent="0.3">
      <c r="A110" s="19" t="s">
        <v>43</v>
      </c>
      <c r="B110" s="31">
        <v>1618000</v>
      </c>
      <c r="C110" s="31">
        <v>1618000</v>
      </c>
      <c r="D110" s="31">
        <v>905688</v>
      </c>
      <c r="E110" s="31">
        <v>905687.3</v>
      </c>
      <c r="F110" s="31">
        <v>258767.82</v>
      </c>
      <c r="G110" s="31">
        <v>0</v>
      </c>
      <c r="H110" s="31">
        <v>485400</v>
      </c>
      <c r="I110" s="31">
        <v>0</v>
      </c>
      <c r="J110" s="11">
        <f t="shared" si="21"/>
        <v>-485399.30000000005</v>
      </c>
      <c r="K110" s="11">
        <f>C110-E110-H110-I110</f>
        <v>226912.69999999995</v>
      </c>
      <c r="L110" s="45">
        <f t="shared" si="49"/>
        <v>0.28571408697034739</v>
      </c>
      <c r="M110" s="46">
        <f t="shared" si="25"/>
        <v>0.15993066749072929</v>
      </c>
      <c r="N110" s="15"/>
      <c r="O110" s="15"/>
      <c r="P110" s="28"/>
      <c r="Q110" s="28"/>
      <c r="R110" s="28"/>
      <c r="S110" s="28"/>
      <c r="T110" s="28"/>
      <c r="U110" s="28"/>
      <c r="V110" s="28"/>
      <c r="W110" s="28"/>
      <c r="X110" s="28"/>
      <c r="Y110" s="28"/>
      <c r="Z110" s="28"/>
    </row>
    <row r="111" spans="1:26" customFormat="1" x14ac:dyDescent="0.3">
      <c r="A111" s="19" t="s">
        <v>44</v>
      </c>
      <c r="B111" s="31">
        <v>1542000</v>
      </c>
      <c r="C111" s="31">
        <v>1542000</v>
      </c>
      <c r="D111" s="31">
        <v>248168</v>
      </c>
      <c r="E111" s="31">
        <v>0</v>
      </c>
      <c r="F111" s="31">
        <v>0</v>
      </c>
      <c r="G111" s="31">
        <v>0</v>
      </c>
      <c r="H111" s="31">
        <v>446700</v>
      </c>
      <c r="I111" s="31">
        <v>0</v>
      </c>
      <c r="J111" s="11">
        <f t="shared" si="21"/>
        <v>-198532</v>
      </c>
      <c r="K111" s="11">
        <f t="shared" ref="K111:K118" si="52">C111-E111-H111-I111</f>
        <v>1095300</v>
      </c>
      <c r="L111" s="46">
        <v>0</v>
      </c>
      <c r="M111" s="46">
        <f t="shared" si="25"/>
        <v>0</v>
      </c>
      <c r="N111" s="15"/>
      <c r="O111" s="15"/>
      <c r="P111" s="28"/>
      <c r="Q111" s="28"/>
      <c r="R111" s="28"/>
      <c r="S111" s="28"/>
      <c r="T111" s="28"/>
      <c r="U111" s="28"/>
      <c r="V111" s="28"/>
      <c r="W111" s="28"/>
      <c r="X111" s="28"/>
      <c r="Y111" s="28"/>
      <c r="Z111" s="28"/>
    </row>
    <row r="112" spans="1:26" customFormat="1" x14ac:dyDescent="0.3">
      <c r="A112" s="19" t="s">
        <v>48</v>
      </c>
      <c r="B112" s="31">
        <v>600000</v>
      </c>
      <c r="C112" s="31">
        <v>419800</v>
      </c>
      <c r="D112" s="31">
        <v>319800</v>
      </c>
      <c r="E112" s="31">
        <v>0</v>
      </c>
      <c r="F112" s="31">
        <v>0</v>
      </c>
      <c r="G112" s="31">
        <v>0</v>
      </c>
      <c r="H112" s="31">
        <v>0</v>
      </c>
      <c r="I112" s="31">
        <v>0</v>
      </c>
      <c r="J112" s="11">
        <f t="shared" si="21"/>
        <v>319800</v>
      </c>
      <c r="K112" s="11">
        <f t="shared" si="52"/>
        <v>419800</v>
      </c>
      <c r="L112" s="46">
        <v>0</v>
      </c>
      <c r="M112" s="46">
        <f t="shared" si="25"/>
        <v>0</v>
      </c>
      <c r="N112" s="15"/>
      <c r="O112" s="15"/>
      <c r="P112" s="28"/>
      <c r="Q112" s="28"/>
      <c r="R112" s="28"/>
      <c r="S112" s="28"/>
      <c r="T112" s="28"/>
      <c r="U112" s="28"/>
      <c r="V112" s="28"/>
      <c r="W112" s="28"/>
      <c r="X112" s="28"/>
      <c r="Y112" s="28"/>
      <c r="Z112" s="28"/>
    </row>
    <row r="113" spans="1:26" customFormat="1" x14ac:dyDescent="0.3">
      <c r="A113" s="19" t="s">
        <v>54</v>
      </c>
      <c r="B113" s="31">
        <v>573650</v>
      </c>
      <c r="C113" s="31">
        <v>774871</v>
      </c>
      <c r="D113" s="31">
        <v>327921</v>
      </c>
      <c r="E113" s="31">
        <v>129772.18</v>
      </c>
      <c r="F113" s="31">
        <v>8243.4</v>
      </c>
      <c r="G113" s="31">
        <v>8243.4</v>
      </c>
      <c r="H113" s="31">
        <v>121095</v>
      </c>
      <c r="I113" s="31">
        <v>100297.22</v>
      </c>
      <c r="J113" s="11">
        <f t="shared" si="21"/>
        <v>-23243.399999999994</v>
      </c>
      <c r="K113" s="11">
        <f t="shared" si="52"/>
        <v>423706.60000000009</v>
      </c>
      <c r="L113" s="46">
        <f t="shared" si="49"/>
        <v>2.5138371741974436E-2</v>
      </c>
      <c r="M113" s="46">
        <f t="shared" si="25"/>
        <v>1.0638415942782734E-2</v>
      </c>
      <c r="N113" s="15"/>
      <c r="O113" s="15"/>
      <c r="P113" s="28"/>
      <c r="Q113" s="28"/>
      <c r="R113" s="28"/>
      <c r="S113" s="28"/>
      <c r="T113" s="28"/>
      <c r="U113" s="28"/>
      <c r="V113" s="28"/>
      <c r="W113" s="28"/>
      <c r="X113" s="28"/>
      <c r="Y113" s="28"/>
      <c r="Z113" s="28"/>
    </row>
    <row r="114" spans="1:26" customFormat="1" x14ac:dyDescent="0.3">
      <c r="A114" s="19" t="s">
        <v>56</v>
      </c>
      <c r="B114" s="31">
        <v>3547261</v>
      </c>
      <c r="C114" s="31">
        <v>3526487</v>
      </c>
      <c r="D114" s="31">
        <v>2284446</v>
      </c>
      <c r="E114" s="31">
        <v>281511.32999999996</v>
      </c>
      <c r="F114" s="31">
        <v>125524.89</v>
      </c>
      <c r="G114" s="31">
        <v>125524.89</v>
      </c>
      <c r="H114" s="31">
        <v>597168</v>
      </c>
      <c r="I114" s="31">
        <v>1251330.98</v>
      </c>
      <c r="J114" s="11">
        <f>D114-E114-H114-I114</f>
        <v>154435.68999999994</v>
      </c>
      <c r="K114" s="11">
        <f t="shared" si="52"/>
        <v>1396476.69</v>
      </c>
      <c r="L114" s="46">
        <f>F114/D114</f>
        <v>5.4947628440330826E-2</v>
      </c>
      <c r="M114" s="46">
        <f t="shared" si="25"/>
        <v>3.5594882385785058E-2</v>
      </c>
      <c r="N114" s="15"/>
      <c r="O114" s="15"/>
      <c r="P114" s="28"/>
      <c r="Q114" s="28"/>
      <c r="R114" s="28"/>
      <c r="S114" s="28"/>
      <c r="T114" s="28"/>
      <c r="U114" s="28"/>
      <c r="V114" s="28"/>
      <c r="W114" s="28"/>
      <c r="X114" s="28"/>
      <c r="Y114" s="28"/>
      <c r="Z114" s="28"/>
    </row>
    <row r="115" spans="1:26" customFormat="1" x14ac:dyDescent="0.3">
      <c r="A115" s="19" t="s">
        <v>60</v>
      </c>
      <c r="B115" s="31">
        <v>3041472</v>
      </c>
      <c r="C115" s="31">
        <v>3491572</v>
      </c>
      <c r="D115" s="31">
        <v>2824770</v>
      </c>
      <c r="E115" s="31">
        <v>197267.39</v>
      </c>
      <c r="F115" s="31">
        <v>0</v>
      </c>
      <c r="G115" s="31">
        <v>0</v>
      </c>
      <c r="H115" s="31">
        <v>714300</v>
      </c>
      <c r="I115" s="31">
        <v>1485636.05</v>
      </c>
      <c r="J115" s="11">
        <f t="shared" ref="J115:J118" si="53">D115-E115-H115-I115</f>
        <v>427566.55999999982</v>
      </c>
      <c r="K115" s="11">
        <f t="shared" si="52"/>
        <v>1094368.5599999998</v>
      </c>
      <c r="L115" s="46">
        <f t="shared" ref="L115:L118" si="54">F115/D115</f>
        <v>0</v>
      </c>
      <c r="M115" s="46">
        <f t="shared" ref="M115:M120" si="55">F115/C115</f>
        <v>0</v>
      </c>
      <c r="N115" s="15"/>
      <c r="O115" s="15"/>
      <c r="P115" s="28"/>
      <c r="Q115" s="28"/>
      <c r="R115" s="28"/>
      <c r="S115" s="28"/>
      <c r="T115" s="28"/>
      <c r="U115" s="28"/>
      <c r="V115" s="28"/>
      <c r="W115" s="28"/>
      <c r="X115" s="28"/>
      <c r="Y115" s="28"/>
      <c r="Z115" s="28"/>
    </row>
    <row r="116" spans="1:26" s="24" customFormat="1" x14ac:dyDescent="0.3">
      <c r="A116" s="38" t="s">
        <v>131</v>
      </c>
      <c r="B116" s="31">
        <v>0</v>
      </c>
      <c r="C116" s="31">
        <v>15729</v>
      </c>
      <c r="D116" s="31">
        <v>15729</v>
      </c>
      <c r="E116" s="31">
        <v>15729</v>
      </c>
      <c r="F116" s="31">
        <v>0</v>
      </c>
      <c r="G116" s="31">
        <v>0</v>
      </c>
      <c r="H116" s="31">
        <v>0</v>
      </c>
      <c r="I116" s="31">
        <v>0</v>
      </c>
      <c r="J116" s="11">
        <f t="shared" si="53"/>
        <v>0</v>
      </c>
      <c r="K116" s="11">
        <f t="shared" si="52"/>
        <v>0</v>
      </c>
      <c r="L116" s="46">
        <f t="shared" si="54"/>
        <v>0</v>
      </c>
      <c r="M116" s="46">
        <f t="shared" si="55"/>
        <v>0</v>
      </c>
      <c r="N116" s="15"/>
      <c r="O116" s="15"/>
      <c r="P116" s="28"/>
      <c r="Q116" s="28"/>
      <c r="R116" s="28"/>
      <c r="S116" s="28"/>
      <c r="T116" s="28"/>
      <c r="U116" s="28"/>
      <c r="V116" s="28"/>
      <c r="W116" s="28"/>
      <c r="X116" s="28"/>
      <c r="Y116" s="28"/>
      <c r="Z116" s="28"/>
    </row>
    <row r="117" spans="1:26" s="24" customFormat="1" x14ac:dyDescent="0.3">
      <c r="A117" s="38" t="s">
        <v>132</v>
      </c>
      <c r="B117" s="31">
        <v>0</v>
      </c>
      <c r="C117" s="31">
        <v>41195</v>
      </c>
      <c r="D117" s="31">
        <v>41195</v>
      </c>
      <c r="E117" s="31">
        <v>41195</v>
      </c>
      <c r="F117" s="31">
        <v>0</v>
      </c>
      <c r="G117" s="31">
        <v>0</v>
      </c>
      <c r="H117" s="31">
        <v>0</v>
      </c>
      <c r="I117" s="31">
        <v>0</v>
      </c>
      <c r="J117" s="11">
        <f t="shared" si="53"/>
        <v>0</v>
      </c>
      <c r="K117" s="11">
        <f t="shared" si="52"/>
        <v>0</v>
      </c>
      <c r="L117" s="46">
        <f t="shared" si="54"/>
        <v>0</v>
      </c>
      <c r="M117" s="46">
        <f t="shared" si="55"/>
        <v>0</v>
      </c>
      <c r="N117" s="15"/>
      <c r="O117" s="15"/>
      <c r="P117" s="28"/>
      <c r="Q117" s="28"/>
      <c r="R117" s="28"/>
      <c r="S117" s="28"/>
      <c r="T117" s="28"/>
      <c r="U117" s="28"/>
      <c r="V117" s="28"/>
      <c r="W117" s="28"/>
      <c r="X117" s="28"/>
      <c r="Y117" s="28"/>
      <c r="Z117" s="28"/>
    </row>
    <row r="118" spans="1:26" s="24" customFormat="1" ht="15" customHeight="1" x14ac:dyDescent="0.3">
      <c r="A118" s="38" t="s">
        <v>133</v>
      </c>
      <c r="B118" s="31">
        <v>0</v>
      </c>
      <c r="C118" s="31">
        <v>295333</v>
      </c>
      <c r="D118" s="31">
        <v>295333</v>
      </c>
      <c r="E118" s="31">
        <v>0</v>
      </c>
      <c r="F118" s="31">
        <v>0</v>
      </c>
      <c r="G118" s="31">
        <v>0</v>
      </c>
      <c r="H118" s="31">
        <v>0</v>
      </c>
      <c r="I118" s="31">
        <v>0</v>
      </c>
      <c r="J118" s="11">
        <f t="shared" si="53"/>
        <v>295333</v>
      </c>
      <c r="K118" s="11">
        <f t="shared" si="52"/>
        <v>295333</v>
      </c>
      <c r="L118" s="46">
        <f t="shared" si="54"/>
        <v>0</v>
      </c>
      <c r="M118" s="46">
        <f t="shared" si="55"/>
        <v>0</v>
      </c>
      <c r="N118" s="15"/>
      <c r="O118" s="15"/>
      <c r="P118" s="28"/>
      <c r="Q118" s="28"/>
      <c r="R118" s="28"/>
      <c r="S118" s="28"/>
      <c r="T118" s="28"/>
      <c r="U118" s="28"/>
      <c r="V118" s="28"/>
      <c r="W118" s="28"/>
      <c r="X118" s="28"/>
      <c r="Y118" s="28"/>
      <c r="Z118" s="28"/>
    </row>
    <row r="119" spans="1:26" x14ac:dyDescent="0.3">
      <c r="A119" s="16" t="s">
        <v>136</v>
      </c>
      <c r="B119" s="12">
        <f>SUM(B120:B120)</f>
        <v>0</v>
      </c>
      <c r="C119" s="12">
        <f t="shared" ref="C119:K119" si="56">SUM(C120:C120)</f>
        <v>39819</v>
      </c>
      <c r="D119" s="12">
        <f t="shared" si="56"/>
        <v>0</v>
      </c>
      <c r="E119" s="12">
        <f t="shared" si="56"/>
        <v>0</v>
      </c>
      <c r="F119" s="12">
        <f t="shared" si="56"/>
        <v>0</v>
      </c>
      <c r="G119" s="12">
        <f t="shared" si="56"/>
        <v>0</v>
      </c>
      <c r="H119" s="12">
        <f t="shared" si="56"/>
        <v>0</v>
      </c>
      <c r="I119" s="12">
        <f t="shared" si="56"/>
        <v>0</v>
      </c>
      <c r="J119" s="12">
        <f t="shared" si="56"/>
        <v>0</v>
      </c>
      <c r="K119" s="12">
        <f t="shared" si="56"/>
        <v>39819</v>
      </c>
      <c r="L119" s="44">
        <v>0</v>
      </c>
      <c r="M119" s="44">
        <f t="shared" si="55"/>
        <v>0</v>
      </c>
    </row>
    <row r="120" spans="1:26" x14ac:dyDescent="0.3">
      <c r="A120" s="19" t="s">
        <v>137</v>
      </c>
      <c r="B120" s="31">
        <v>0</v>
      </c>
      <c r="C120" s="31">
        <v>39819</v>
      </c>
      <c r="D120" s="31">
        <v>0</v>
      </c>
      <c r="E120" s="31">
        <v>0</v>
      </c>
      <c r="F120" s="31">
        <v>0</v>
      </c>
      <c r="G120" s="31">
        <v>0</v>
      </c>
      <c r="H120" s="31">
        <v>0</v>
      </c>
      <c r="I120" s="31">
        <v>0</v>
      </c>
      <c r="J120" s="11">
        <f>D120-E120-H120-I120</f>
        <v>0</v>
      </c>
      <c r="K120" s="11">
        <f>C120-E120-H120-I120</f>
        <v>39819</v>
      </c>
      <c r="L120" s="47">
        <v>0</v>
      </c>
      <c r="M120" s="46">
        <f t="shared" si="55"/>
        <v>0</v>
      </c>
    </row>
    <row r="121" spans="1:26" x14ac:dyDescent="0.3">
      <c r="A121" s="16" t="s">
        <v>31</v>
      </c>
      <c r="B121" s="12">
        <f>SUM(B122:B122)</f>
        <v>3894059</v>
      </c>
      <c r="C121" s="12">
        <f t="shared" ref="C121:K121" si="57">SUM(C122:C122)</f>
        <v>3743709</v>
      </c>
      <c r="D121" s="12">
        <f t="shared" si="57"/>
        <v>2792258</v>
      </c>
      <c r="E121" s="12">
        <f t="shared" si="57"/>
        <v>0</v>
      </c>
      <c r="F121" s="12">
        <f t="shared" si="57"/>
        <v>0</v>
      </c>
      <c r="G121" s="12">
        <f t="shared" si="57"/>
        <v>0</v>
      </c>
      <c r="H121" s="12">
        <f t="shared" si="57"/>
        <v>884700</v>
      </c>
      <c r="I121" s="12">
        <f t="shared" si="57"/>
        <v>1069493.6000000001</v>
      </c>
      <c r="J121" s="12">
        <f t="shared" si="57"/>
        <v>838064.39999999991</v>
      </c>
      <c r="K121" s="12">
        <f t="shared" si="57"/>
        <v>1789515.4</v>
      </c>
      <c r="L121" s="44">
        <f>F121/D121</f>
        <v>0</v>
      </c>
      <c r="M121" s="44">
        <f t="shared" si="25"/>
        <v>0</v>
      </c>
    </row>
    <row r="122" spans="1:26" x14ac:dyDescent="0.3">
      <c r="A122" s="19" t="s">
        <v>96</v>
      </c>
      <c r="B122" s="31">
        <v>3894059</v>
      </c>
      <c r="C122" s="31">
        <v>3743709</v>
      </c>
      <c r="D122" s="31">
        <v>2792258</v>
      </c>
      <c r="E122" s="31">
        <v>0</v>
      </c>
      <c r="F122" s="31">
        <v>0</v>
      </c>
      <c r="G122" s="31">
        <v>0</v>
      </c>
      <c r="H122" s="31">
        <v>884700</v>
      </c>
      <c r="I122" s="31">
        <v>1069493.6000000001</v>
      </c>
      <c r="J122" s="11">
        <f>D122-E122-H122-I122</f>
        <v>838064.39999999991</v>
      </c>
      <c r="K122" s="11">
        <f>C122-E122-H122-I122</f>
        <v>1789515.4</v>
      </c>
      <c r="L122" s="47">
        <f t="shared" si="49"/>
        <v>0</v>
      </c>
      <c r="M122" s="46">
        <f t="shared" si="25"/>
        <v>0</v>
      </c>
    </row>
    <row r="123" spans="1:26" x14ac:dyDescent="0.3">
      <c r="A123" s="16" t="s">
        <v>34</v>
      </c>
      <c r="B123" s="12">
        <f>B124</f>
        <v>800000</v>
      </c>
      <c r="C123" s="12">
        <f t="shared" ref="C123:K123" si="58">C124</f>
        <v>536515</v>
      </c>
      <c r="D123" s="12">
        <f t="shared" si="58"/>
        <v>800000</v>
      </c>
      <c r="E123" s="12">
        <f t="shared" si="58"/>
        <v>0</v>
      </c>
      <c r="F123" s="12">
        <f t="shared" si="58"/>
        <v>0</v>
      </c>
      <c r="G123" s="12">
        <f t="shared" si="58"/>
        <v>0</v>
      </c>
      <c r="H123" s="12">
        <f t="shared" si="58"/>
        <v>240000</v>
      </c>
      <c r="I123" s="12">
        <f t="shared" si="58"/>
        <v>456947</v>
      </c>
      <c r="J123" s="12">
        <f t="shared" si="58"/>
        <v>103053</v>
      </c>
      <c r="K123" s="12">
        <f t="shared" si="58"/>
        <v>-160432</v>
      </c>
      <c r="L123" s="44">
        <v>0</v>
      </c>
      <c r="M123" s="44">
        <f t="shared" si="25"/>
        <v>0</v>
      </c>
    </row>
    <row r="124" spans="1:26" x14ac:dyDescent="0.3">
      <c r="A124" s="19" t="s">
        <v>97</v>
      </c>
      <c r="B124" s="31">
        <v>800000</v>
      </c>
      <c r="C124" s="31">
        <v>536515</v>
      </c>
      <c r="D124" s="31">
        <v>800000</v>
      </c>
      <c r="E124" s="31">
        <v>0</v>
      </c>
      <c r="F124" s="31">
        <v>0</v>
      </c>
      <c r="G124" s="31">
        <v>0</v>
      </c>
      <c r="H124" s="31">
        <v>240000</v>
      </c>
      <c r="I124" s="31">
        <v>456947</v>
      </c>
      <c r="J124" s="11">
        <f>D124-E124-H124-I124</f>
        <v>103053</v>
      </c>
      <c r="K124" s="11">
        <f>C124-E124-H124-I124</f>
        <v>-160432</v>
      </c>
      <c r="L124" s="48">
        <v>0</v>
      </c>
      <c r="M124" s="46">
        <f t="shared" si="25"/>
        <v>0</v>
      </c>
    </row>
    <row r="125" spans="1:26" x14ac:dyDescent="0.3">
      <c r="A125" s="16" t="s">
        <v>32</v>
      </c>
      <c r="B125" s="12">
        <f>SUM(B126:B129)</f>
        <v>1227625</v>
      </c>
      <c r="C125" s="12">
        <f t="shared" ref="C125:K125" si="59">SUM(C126:C129)</f>
        <v>1440154</v>
      </c>
      <c r="D125" s="12">
        <f t="shared" si="59"/>
        <v>1367088</v>
      </c>
      <c r="E125" s="12">
        <f t="shared" si="59"/>
        <v>1070</v>
      </c>
      <c r="F125" s="12">
        <f t="shared" si="59"/>
        <v>0</v>
      </c>
      <c r="G125" s="12">
        <f t="shared" si="59"/>
        <v>0</v>
      </c>
      <c r="H125" s="12">
        <f t="shared" si="59"/>
        <v>306000</v>
      </c>
      <c r="I125" s="12">
        <f t="shared" si="59"/>
        <v>433037.31000000006</v>
      </c>
      <c r="J125" s="12">
        <f t="shared" si="59"/>
        <v>626980.68999999994</v>
      </c>
      <c r="K125" s="12">
        <f t="shared" si="59"/>
        <v>700046.69</v>
      </c>
      <c r="L125" s="44">
        <f t="shared" si="49"/>
        <v>0</v>
      </c>
      <c r="M125" s="44">
        <f t="shared" si="25"/>
        <v>0</v>
      </c>
    </row>
    <row r="126" spans="1:26" x14ac:dyDescent="0.3">
      <c r="A126" s="19" t="s">
        <v>88</v>
      </c>
      <c r="B126" s="31">
        <v>1107625</v>
      </c>
      <c r="C126" s="31">
        <v>1317654</v>
      </c>
      <c r="D126" s="31">
        <v>1244588</v>
      </c>
      <c r="E126" s="31">
        <v>1070</v>
      </c>
      <c r="F126" s="31">
        <v>0</v>
      </c>
      <c r="G126" s="31">
        <v>0</v>
      </c>
      <c r="H126" s="31">
        <v>270000</v>
      </c>
      <c r="I126" s="31">
        <v>346537.31000000006</v>
      </c>
      <c r="J126" s="11">
        <f t="shared" si="21"/>
        <v>626980.68999999994</v>
      </c>
      <c r="K126" s="11">
        <f>C126-E126-H126-I126</f>
        <v>700046.69</v>
      </c>
      <c r="L126" s="46">
        <f>F126/D126</f>
        <v>0</v>
      </c>
      <c r="M126" s="46">
        <f t="shared" si="25"/>
        <v>0</v>
      </c>
    </row>
    <row r="127" spans="1:26" x14ac:dyDescent="0.3">
      <c r="A127" s="19" t="s">
        <v>98</v>
      </c>
      <c r="B127" s="31">
        <v>120000</v>
      </c>
      <c r="C127" s="31">
        <v>109600</v>
      </c>
      <c r="D127" s="31">
        <v>120000</v>
      </c>
      <c r="E127" s="31">
        <v>0</v>
      </c>
      <c r="F127" s="31">
        <v>0</v>
      </c>
      <c r="G127" s="31">
        <v>0</v>
      </c>
      <c r="H127" s="31">
        <v>36000</v>
      </c>
      <c r="I127" s="31">
        <v>84000</v>
      </c>
      <c r="J127" s="11">
        <f t="shared" si="21"/>
        <v>0</v>
      </c>
      <c r="K127" s="11">
        <f t="shared" ref="K127:K131" si="60">C127-E127-H127-I127</f>
        <v>-10400</v>
      </c>
      <c r="L127" s="46">
        <f t="shared" ref="L127:L129" si="61">F127/D127</f>
        <v>0</v>
      </c>
      <c r="M127" s="46">
        <f t="shared" si="25"/>
        <v>0</v>
      </c>
    </row>
    <row r="128" spans="1:26" x14ac:dyDescent="0.3">
      <c r="A128" s="19" t="s">
        <v>135</v>
      </c>
      <c r="B128" s="31">
        <v>0</v>
      </c>
      <c r="C128" s="31">
        <v>10400</v>
      </c>
      <c r="D128" s="31">
        <v>0</v>
      </c>
      <c r="E128" s="31">
        <v>0</v>
      </c>
      <c r="F128" s="31">
        <v>0</v>
      </c>
      <c r="G128" s="31">
        <v>0</v>
      </c>
      <c r="H128" s="31">
        <v>0</v>
      </c>
      <c r="I128" s="31">
        <v>0</v>
      </c>
      <c r="J128" s="11">
        <f t="shared" ref="J128" si="62">D128-E128-H128-I128</f>
        <v>0</v>
      </c>
      <c r="K128" s="11">
        <f t="shared" ref="K128" si="63">C128-E128-H128-I128</f>
        <v>10400</v>
      </c>
      <c r="L128" s="46">
        <v>0</v>
      </c>
      <c r="M128" s="46">
        <f t="shared" si="25"/>
        <v>0</v>
      </c>
    </row>
    <row r="129" spans="1:13" x14ac:dyDescent="0.3">
      <c r="A129" s="19" t="s">
        <v>105</v>
      </c>
      <c r="B129" s="31">
        <v>0</v>
      </c>
      <c r="C129" s="31">
        <v>2500</v>
      </c>
      <c r="D129" s="31">
        <v>2500</v>
      </c>
      <c r="E129" s="31">
        <v>0</v>
      </c>
      <c r="F129" s="31">
        <v>0</v>
      </c>
      <c r="G129" s="31">
        <v>0</v>
      </c>
      <c r="H129" s="31">
        <v>0</v>
      </c>
      <c r="I129" s="31">
        <v>2500</v>
      </c>
      <c r="J129" s="11">
        <f t="shared" si="21"/>
        <v>0</v>
      </c>
      <c r="K129" s="11">
        <f t="shared" si="60"/>
        <v>0</v>
      </c>
      <c r="L129" s="46">
        <f t="shared" si="61"/>
        <v>0</v>
      </c>
      <c r="M129" s="46">
        <f t="shared" si="25"/>
        <v>0</v>
      </c>
    </row>
    <row r="130" spans="1:13" x14ac:dyDescent="0.3">
      <c r="A130" s="16" t="s">
        <v>35</v>
      </c>
      <c r="B130" s="12">
        <f>SUM(B131:B131)</f>
        <v>744000</v>
      </c>
      <c r="C130" s="12">
        <f t="shared" ref="C130:K130" si="64">SUM(C131:C131)</f>
        <v>744000</v>
      </c>
      <c r="D130" s="12">
        <f t="shared" si="64"/>
        <v>0</v>
      </c>
      <c r="E130" s="12">
        <f t="shared" si="64"/>
        <v>0</v>
      </c>
      <c r="F130" s="12">
        <f t="shared" si="64"/>
        <v>0</v>
      </c>
      <c r="G130" s="12">
        <f t="shared" si="64"/>
        <v>0</v>
      </c>
      <c r="H130" s="12">
        <f t="shared" si="64"/>
        <v>0</v>
      </c>
      <c r="I130" s="12">
        <f t="shared" si="64"/>
        <v>0</v>
      </c>
      <c r="J130" s="12">
        <f t="shared" si="64"/>
        <v>0</v>
      </c>
      <c r="K130" s="12">
        <f t="shared" si="64"/>
        <v>744000</v>
      </c>
      <c r="L130" s="44">
        <v>0</v>
      </c>
      <c r="M130" s="44">
        <f t="shared" si="25"/>
        <v>0</v>
      </c>
    </row>
    <row r="131" spans="1:13" x14ac:dyDescent="0.3">
      <c r="A131" s="40" t="s">
        <v>99</v>
      </c>
      <c r="B131" s="41">
        <v>744000</v>
      </c>
      <c r="C131" s="41">
        <v>744000</v>
      </c>
      <c r="D131" s="33">
        <v>0</v>
      </c>
      <c r="E131" s="41">
        <v>0</v>
      </c>
      <c r="F131" s="41">
        <v>0</v>
      </c>
      <c r="G131" s="41">
        <v>0</v>
      </c>
      <c r="H131" s="41">
        <v>0</v>
      </c>
      <c r="I131" s="41">
        <v>0</v>
      </c>
      <c r="J131" s="30">
        <f t="shared" si="21"/>
        <v>0</v>
      </c>
      <c r="K131" s="51">
        <f t="shared" si="60"/>
        <v>744000</v>
      </c>
      <c r="L131" s="48">
        <v>0</v>
      </c>
      <c r="M131" s="47">
        <f t="shared" si="25"/>
        <v>0</v>
      </c>
    </row>
  </sheetData>
  <mergeCells count="4">
    <mergeCell ref="A3:M3"/>
    <mergeCell ref="A1:M1"/>
    <mergeCell ref="C5:C6"/>
    <mergeCell ref="A2:M2"/>
  </mergeCells>
  <pageMargins left="0.25" right="0.25" top="0.75" bottom="0.75" header="0.3" footer="0.3"/>
  <pageSetup paperSize="5" scale="8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EJEC </vt:lpstr>
      <vt:lpstr>'EJEC '!Títulos_a_imprimir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Guadalupe Franco</dc:creator>
  <cp:lastModifiedBy>Olga Olivares</cp:lastModifiedBy>
  <cp:lastPrinted>2021-04-21T18:33:13Z</cp:lastPrinted>
  <dcterms:created xsi:type="dcterms:W3CDTF">2019-08-06T21:48:30Z</dcterms:created>
  <dcterms:modified xsi:type="dcterms:W3CDTF">2021-04-26T13:04:09Z</dcterms:modified>
</cp:coreProperties>
</file>