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MAY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'!$A$7:$H$103</definedName>
    <definedName name="_xlnm.Print_Titles" localSheetId="0">'EJEC '!$6:$6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6" i="1" l="1"/>
  <c r="C105" i="1" s="1"/>
  <c r="C8" i="1" s="1"/>
  <c r="C116" i="1"/>
  <c r="C139" i="1"/>
  <c r="C136" i="1"/>
  <c r="C130" i="1"/>
  <c r="I108" i="1"/>
  <c r="I109" i="1"/>
  <c r="I110" i="1"/>
  <c r="I111" i="1"/>
  <c r="I112" i="1"/>
  <c r="I113" i="1"/>
  <c r="I114" i="1"/>
  <c r="I115" i="1"/>
  <c r="I107" i="1"/>
  <c r="I128" i="1"/>
  <c r="D128" i="1"/>
  <c r="E128" i="1"/>
  <c r="F128" i="1"/>
  <c r="G128" i="1"/>
  <c r="H128" i="1"/>
  <c r="C128" i="1"/>
  <c r="I138" i="1"/>
  <c r="J138" i="1"/>
  <c r="L138" i="1"/>
  <c r="D136" i="1"/>
  <c r="E136" i="1"/>
  <c r="F136" i="1"/>
  <c r="G136" i="1"/>
  <c r="H136" i="1"/>
  <c r="D130" i="1"/>
  <c r="E130" i="1"/>
  <c r="F130" i="1"/>
  <c r="G130" i="1"/>
  <c r="H130" i="1"/>
  <c r="I130" i="1"/>
  <c r="L132" i="1"/>
  <c r="I132" i="1"/>
  <c r="J132" i="1"/>
  <c r="L129" i="1"/>
  <c r="K118" i="1"/>
  <c r="L118" i="1"/>
  <c r="K119" i="1"/>
  <c r="L119" i="1"/>
  <c r="K120" i="1"/>
  <c r="L120" i="1"/>
  <c r="K121" i="1"/>
  <c r="L121" i="1"/>
  <c r="K122" i="1"/>
  <c r="L122" i="1"/>
  <c r="K123" i="1"/>
  <c r="L123" i="1"/>
  <c r="K124" i="1"/>
  <c r="L124" i="1"/>
  <c r="K125" i="1"/>
  <c r="L125" i="1"/>
  <c r="K126" i="1"/>
  <c r="L126" i="1"/>
  <c r="K127" i="1"/>
  <c r="L127" i="1"/>
  <c r="J129" i="1"/>
  <c r="J128" i="1" s="1"/>
  <c r="I129" i="1"/>
  <c r="D10" i="1"/>
  <c r="E10" i="1"/>
  <c r="F10" i="1"/>
  <c r="G10" i="1"/>
  <c r="H10" i="1"/>
  <c r="D100" i="1"/>
  <c r="D94" i="1"/>
  <c r="D56" i="1"/>
  <c r="D22" i="1"/>
  <c r="E100" i="1"/>
  <c r="F100" i="1"/>
  <c r="G100" i="1"/>
  <c r="H100" i="1"/>
  <c r="C100" i="1"/>
  <c r="C9" i="1" s="1"/>
  <c r="I104" i="1"/>
  <c r="J104" i="1"/>
  <c r="L104" i="1"/>
  <c r="C56" i="1"/>
  <c r="E56" i="1"/>
  <c r="F56" i="1"/>
  <c r="G56" i="1"/>
  <c r="H56" i="1"/>
  <c r="D9" i="1" l="1"/>
  <c r="J114" i="1"/>
  <c r="I97" i="1"/>
  <c r="J97" i="1"/>
  <c r="I98" i="1"/>
  <c r="J98" i="1"/>
  <c r="I20" i="1"/>
  <c r="J20" i="1"/>
  <c r="E22" i="1" l="1"/>
  <c r="F22" i="1"/>
  <c r="G22" i="1"/>
  <c r="H22" i="1"/>
  <c r="C22" i="1"/>
  <c r="I11" i="1" l="1"/>
  <c r="I12" i="1"/>
  <c r="I13" i="1"/>
  <c r="I14" i="1"/>
  <c r="I15" i="1"/>
  <c r="I16" i="1"/>
  <c r="I17" i="1"/>
  <c r="I18" i="1"/>
  <c r="I19" i="1"/>
  <c r="I21" i="1"/>
  <c r="I10" i="1" l="1"/>
  <c r="C10" i="1"/>
  <c r="L141" i="1" l="1"/>
  <c r="L137" i="1"/>
  <c r="K137" i="1"/>
  <c r="L140" i="1"/>
  <c r="K140" i="1"/>
  <c r="L135" i="1"/>
  <c r="K135" i="1"/>
  <c r="K133" i="1"/>
  <c r="L133" i="1"/>
  <c r="L131" i="1"/>
  <c r="K131" i="1"/>
  <c r="K108" i="1"/>
  <c r="L108" i="1"/>
  <c r="K109" i="1"/>
  <c r="L109" i="1"/>
  <c r="K110" i="1"/>
  <c r="L110" i="1"/>
  <c r="K111" i="1"/>
  <c r="L111" i="1"/>
  <c r="K112" i="1"/>
  <c r="L112" i="1"/>
  <c r="K113" i="1"/>
  <c r="L113" i="1"/>
  <c r="K114" i="1"/>
  <c r="L114" i="1"/>
  <c r="K115" i="1"/>
  <c r="L115" i="1"/>
  <c r="L107" i="1"/>
  <c r="K102" i="1"/>
  <c r="L102" i="1"/>
  <c r="K103" i="1"/>
  <c r="L103" i="1"/>
  <c r="K96" i="1"/>
  <c r="L96" i="1"/>
  <c r="L97" i="1"/>
  <c r="K99" i="1"/>
  <c r="L99" i="1"/>
  <c r="L95" i="1"/>
  <c r="K95" i="1"/>
  <c r="K58" i="1"/>
  <c r="L58" i="1"/>
  <c r="K59" i="1"/>
  <c r="L59" i="1"/>
  <c r="K60" i="1"/>
  <c r="L60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5" i="1"/>
  <c r="L75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1" i="1"/>
  <c r="L91" i="1"/>
  <c r="K92" i="1"/>
  <c r="L92" i="1"/>
  <c r="K93" i="1"/>
  <c r="L93" i="1"/>
  <c r="C94" i="1"/>
  <c r="E94" i="1"/>
  <c r="F94" i="1"/>
  <c r="G94" i="1"/>
  <c r="H94" i="1"/>
  <c r="K18" i="1"/>
  <c r="L18" i="1"/>
  <c r="K19" i="1"/>
  <c r="L19" i="1"/>
  <c r="K20" i="1"/>
  <c r="L20" i="1"/>
  <c r="K21" i="1"/>
  <c r="L21" i="1"/>
  <c r="I106" i="1" l="1"/>
  <c r="G116" i="1"/>
  <c r="H116" i="1"/>
  <c r="F116" i="1"/>
  <c r="D106" i="1"/>
  <c r="E106" i="1"/>
  <c r="E105" i="1" s="1"/>
  <c r="E8" i="1" s="1"/>
  <c r="F106" i="1"/>
  <c r="F105" i="1" s="1"/>
  <c r="F8" i="1" s="1"/>
  <c r="G106" i="1"/>
  <c r="G105" i="1" s="1"/>
  <c r="H106" i="1"/>
  <c r="H105" i="1" s="1"/>
  <c r="H8" i="1" s="1"/>
  <c r="D116" i="1"/>
  <c r="E116" i="1"/>
  <c r="D139" i="1"/>
  <c r="E139" i="1"/>
  <c r="F139" i="1"/>
  <c r="G139" i="1"/>
  <c r="H139" i="1"/>
  <c r="D134" i="1"/>
  <c r="E134" i="1"/>
  <c r="F134" i="1"/>
  <c r="G134" i="1"/>
  <c r="H134" i="1"/>
  <c r="C134" i="1"/>
  <c r="I125" i="1"/>
  <c r="I117" i="1"/>
  <c r="I140" i="1"/>
  <c r="I139" i="1" s="1"/>
  <c r="J137" i="1"/>
  <c r="J136" i="1" s="1"/>
  <c r="I137" i="1"/>
  <c r="I136" i="1" s="1"/>
  <c r="I135" i="1"/>
  <c r="I134" i="1" s="1"/>
  <c r="I133" i="1"/>
  <c r="J133" i="1"/>
  <c r="I141" i="1"/>
  <c r="I99" i="1"/>
  <c r="J99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L23" i="1"/>
  <c r="D105" i="1" l="1"/>
  <c r="D8" i="1" s="1"/>
  <c r="G8" i="1"/>
  <c r="K105" i="1"/>
  <c r="L128" i="1"/>
  <c r="I22" i="1"/>
  <c r="J58" i="1"/>
  <c r="J59" i="1"/>
  <c r="J60" i="1"/>
  <c r="J61" i="1"/>
  <c r="J62" i="1"/>
  <c r="J63" i="1"/>
  <c r="J64" i="1"/>
  <c r="J65" i="1"/>
  <c r="J66" i="1"/>
  <c r="J67" i="1"/>
  <c r="J69" i="1"/>
  <c r="J70" i="1"/>
  <c r="J71" i="1"/>
  <c r="J73" i="1"/>
  <c r="J76" i="1"/>
  <c r="J77" i="1"/>
  <c r="J78" i="1"/>
  <c r="J79" i="1"/>
  <c r="J80" i="1"/>
  <c r="J81" i="1"/>
  <c r="J82" i="1"/>
  <c r="J84" i="1"/>
  <c r="J85" i="1"/>
  <c r="J86" i="1"/>
  <c r="J87" i="1"/>
  <c r="J88" i="1"/>
  <c r="J89" i="1"/>
  <c r="J90" i="1"/>
  <c r="J91" i="1"/>
  <c r="J92" i="1"/>
  <c r="J93" i="1"/>
  <c r="J57" i="1"/>
  <c r="I70" i="1"/>
  <c r="I71" i="1"/>
  <c r="I73" i="1"/>
  <c r="I76" i="1"/>
  <c r="I77" i="1"/>
  <c r="I78" i="1"/>
  <c r="I79" i="1"/>
  <c r="I80" i="1"/>
  <c r="I81" i="1"/>
  <c r="I82" i="1"/>
  <c r="I84" i="1"/>
  <c r="I85" i="1"/>
  <c r="I86" i="1"/>
  <c r="I87" i="1"/>
  <c r="I88" i="1"/>
  <c r="I89" i="1"/>
  <c r="I90" i="1"/>
  <c r="I91" i="1"/>
  <c r="I92" i="1"/>
  <c r="I93" i="1"/>
  <c r="I58" i="1"/>
  <c r="I59" i="1"/>
  <c r="I60" i="1"/>
  <c r="I61" i="1"/>
  <c r="I62" i="1"/>
  <c r="I63" i="1"/>
  <c r="I64" i="1"/>
  <c r="I65" i="1"/>
  <c r="I66" i="1"/>
  <c r="I67" i="1"/>
  <c r="I69" i="1"/>
  <c r="I57" i="1"/>
  <c r="J113" i="1"/>
  <c r="J115" i="1"/>
  <c r="I96" i="1"/>
  <c r="I95" i="1"/>
  <c r="I94" i="1" s="1"/>
  <c r="J95" i="1"/>
  <c r="J96" i="1"/>
  <c r="I56" i="1" l="1"/>
  <c r="J56" i="1"/>
  <c r="J94" i="1"/>
  <c r="K94" i="1"/>
  <c r="L94" i="1"/>
  <c r="L13" i="1"/>
  <c r="K14" i="1"/>
  <c r="L14" i="1"/>
  <c r="K15" i="1"/>
  <c r="L15" i="1"/>
  <c r="K16" i="1"/>
  <c r="L16" i="1"/>
  <c r="K17" i="1"/>
  <c r="L17" i="1"/>
  <c r="L25" i="1"/>
  <c r="K26" i="1"/>
  <c r="L26" i="1"/>
  <c r="K27" i="1"/>
  <c r="L27" i="1"/>
  <c r="K28" i="1"/>
  <c r="L28" i="1"/>
  <c r="H9" i="1" l="1"/>
  <c r="F9" i="1"/>
  <c r="G9" i="1"/>
  <c r="E9" i="1"/>
  <c r="K116" i="1"/>
  <c r="I101" i="1"/>
  <c r="K22" i="1"/>
  <c r="J141" i="1" l="1"/>
  <c r="I118" i="1"/>
  <c r="J118" i="1"/>
  <c r="I119" i="1"/>
  <c r="J119" i="1"/>
  <c r="I120" i="1"/>
  <c r="J120" i="1"/>
  <c r="I121" i="1"/>
  <c r="J121" i="1"/>
  <c r="I122" i="1"/>
  <c r="J122" i="1"/>
  <c r="I123" i="1"/>
  <c r="J123" i="1"/>
  <c r="I124" i="1"/>
  <c r="J124" i="1"/>
  <c r="J125" i="1"/>
  <c r="I126" i="1"/>
  <c r="J126" i="1"/>
  <c r="I127" i="1"/>
  <c r="J127" i="1"/>
  <c r="J108" i="1"/>
  <c r="J109" i="1"/>
  <c r="J110" i="1"/>
  <c r="J111" i="1"/>
  <c r="J112" i="1"/>
  <c r="I102" i="1"/>
  <c r="J102" i="1"/>
  <c r="I103" i="1"/>
  <c r="J10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12" i="1"/>
  <c r="J13" i="1"/>
  <c r="J14" i="1"/>
  <c r="J15" i="1"/>
  <c r="J16" i="1"/>
  <c r="J17" i="1"/>
  <c r="J18" i="1"/>
  <c r="J19" i="1"/>
  <c r="J21" i="1"/>
  <c r="K47" i="1"/>
  <c r="L47" i="1"/>
  <c r="K48" i="1"/>
  <c r="L48" i="1"/>
  <c r="I100" i="1" l="1"/>
  <c r="I116" i="1"/>
  <c r="K139" i="1"/>
  <c r="K136" i="1" l="1"/>
  <c r="J140" i="1" l="1"/>
  <c r="J139" i="1" s="1"/>
  <c r="J135" i="1"/>
  <c r="J134" i="1" s="1"/>
  <c r="J131" i="1"/>
  <c r="J130" i="1" s="1"/>
  <c r="J117" i="1"/>
  <c r="J116" i="1" s="1"/>
  <c r="J107" i="1"/>
  <c r="J106" i="1" s="1"/>
  <c r="I131" i="1"/>
  <c r="J105" i="1" l="1"/>
  <c r="J101" i="1"/>
  <c r="J100" i="1" s="1"/>
  <c r="L8" i="1" l="1"/>
  <c r="K8" i="1"/>
  <c r="K100" i="1"/>
  <c r="K117" i="1" l="1"/>
  <c r="I105" i="1"/>
  <c r="I8" i="1" s="1"/>
  <c r="L55" i="1"/>
  <c r="L54" i="1"/>
  <c r="L52" i="1"/>
  <c r="L51" i="1"/>
  <c r="L50" i="1"/>
  <c r="L49" i="1"/>
  <c r="K49" i="1"/>
  <c r="L46" i="1"/>
  <c r="L45" i="1"/>
  <c r="L44" i="1"/>
  <c r="K44" i="1"/>
  <c r="K43" i="1"/>
  <c r="L43" i="1"/>
  <c r="L42" i="1"/>
  <c r="L41" i="1"/>
  <c r="K40" i="1"/>
  <c r="L40" i="1"/>
  <c r="L39" i="1"/>
  <c r="L38" i="1"/>
  <c r="L37" i="1"/>
  <c r="L36" i="1"/>
  <c r="L35" i="1"/>
  <c r="K35" i="1"/>
  <c r="K34" i="1"/>
  <c r="L34" i="1"/>
  <c r="L33" i="1"/>
  <c r="L32" i="1"/>
  <c r="K31" i="1"/>
  <c r="K30" i="1"/>
  <c r="L30" i="1"/>
  <c r="L29" i="1"/>
  <c r="K23" i="1"/>
  <c r="I9" i="1"/>
  <c r="L12" i="1"/>
  <c r="J11" i="1"/>
  <c r="J10" i="1" s="1"/>
  <c r="L10" i="1" l="1"/>
  <c r="L53" i="1"/>
  <c r="L56" i="1"/>
  <c r="J23" i="1"/>
  <c r="J22" i="1" s="1"/>
  <c r="L31" i="1"/>
  <c r="L134" i="1"/>
  <c r="K106" i="1"/>
  <c r="L106" i="1"/>
  <c r="K130" i="1"/>
  <c r="K39" i="1"/>
  <c r="K11" i="1"/>
  <c r="K32" i="1"/>
  <c r="K36" i="1"/>
  <c r="K56" i="1"/>
  <c r="K57" i="1"/>
  <c r="K107" i="1"/>
  <c r="L11" i="1"/>
  <c r="L57" i="1"/>
  <c r="L100" i="1"/>
  <c r="L117" i="1"/>
  <c r="K12" i="1"/>
  <c r="K29" i="1"/>
  <c r="K33" i="1"/>
  <c r="K37" i="1"/>
  <c r="K46" i="1"/>
  <c r="L136" i="1"/>
  <c r="L139" i="1"/>
  <c r="L116" i="1"/>
  <c r="J9" i="1" l="1"/>
  <c r="J8" i="1" s="1"/>
  <c r="L130" i="1"/>
  <c r="L9" i="1"/>
  <c r="K9" i="1"/>
  <c r="K10" i="1"/>
  <c r="L22" i="1"/>
  <c r="L105" i="1" l="1"/>
</calcChain>
</file>

<file path=xl/sharedStrings.xml><?xml version="1.0" encoding="utf-8"?>
<sst xmlns="http://schemas.openxmlformats.org/spreadsheetml/2006/main" count="164" uniqueCount="147">
  <si>
    <t>AUTORIDAD NACIONAL PARA LA INNOVACIÓN GUBERNAMENTAL</t>
  </si>
  <si>
    <t>(EN BALBOAS)</t>
  </si>
  <si>
    <t>AIG</t>
  </si>
  <si>
    <t>(1)</t>
  </si>
  <si>
    <t>(2)</t>
  </si>
  <si>
    <t>(3)</t>
  </si>
  <si>
    <t>(4)</t>
  </si>
  <si>
    <t>(5)</t>
  </si>
  <si>
    <t>(6)</t>
  </si>
  <si>
    <t>(7=3-5)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</si>
  <si>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</si>
  <si>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</si>
  <si>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</si>
  <si>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</si>
  <si>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</si>
  <si>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</si>
  <si>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</si>
  <si>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</si>
  <si>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</si>
  <si>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</si>
  <si>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</si>
  <si>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</si>
  <si>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</si>
  <si>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</si>
  <si>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  C   U   M   U   L   A   D   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</si>
  <si>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</si>
  <si>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</si>
  <si>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</si>
  <si>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</si>
  <si>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</si>
  <si>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</si>
  <si>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</si>
  <si>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</si>
  <si>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</si>
  <si>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</si>
  <si>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</si>
  <si>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</si>
  <si>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</si>
  <si>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 xml:space="preserve">        101  DE EDIFICIOS Y LOCALES</t>
  </si>
  <si>
    <t xml:space="preserve">        102  DE EQUIPO ELECTRÓNICO</t>
  </si>
  <si>
    <t xml:space="preserve">        105  DE EQUIPO DE TRANSPORTE</t>
  </si>
  <si>
    <t xml:space="preserve">        106  DE TERRENOS</t>
  </si>
  <si>
    <t xml:space="preserve">        109  OTROS ALQUILERES</t>
  </si>
  <si>
    <t xml:space="preserve">        111  AGUA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</si>
  <si>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</si>
  <si>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</si>
  <si>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</si>
  <si>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</si>
  <si>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120  IMPRESIÓN, ENCUADERNACIÓN Y OTROS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</si>
  <si>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</si>
  <si>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</si>
  <si>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</si>
  <si>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</si>
  <si>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</si>
  <si>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</si>
  <si>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</si>
  <si>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</si>
  <si>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</si>
  <si>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</si>
  <si>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</si>
  <si>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</si>
  <si>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</si>
  <si>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</si>
  <si>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</si>
  <si>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</si>
  <si>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</si>
  <si>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199  MANTENIMIENTO Y REPARACIÓN</t>
  </si>
  <si>
    <t>*   2  MATERIALES Y SUMINISTROS</t>
  </si>
  <si>
    <t xml:space="preserve">        201  ALIMENTOS PARA CONSUMO HUMANO</t>
  </si>
  <si>
    <t xml:space="preserve">        203  BEBIDAS</t>
  </si>
  <si>
    <t xml:space="preserve">        211  ACABADO TEXTIL</t>
  </si>
  <si>
    <t xml:space="preserve">        212  CALZADO</t>
  </si>
  <si>
    <t xml:space="preserve">        214  PRENDAS DE VESTIR</t>
  </si>
  <si>
    <t xml:space="preserve">        221  DIÉSEL</t>
  </si>
  <si>
    <t xml:space="preserve">        223  GASOLINA</t>
  </si>
  <si>
    <t xml:space="preserve">        224  LUBRICANTES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</si>
  <si>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</si>
  <si>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</si>
  <si>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</si>
  <si>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243  PINTURAS, COLORANTES Y TINTES</t>
  </si>
  <si>
    <t xml:space="preserve">        244  PRODUCTOS MEDICINALES Y FARMAC</t>
  </si>
  <si>
    <t xml:space="preserve">        249  OTROS PRODUCTOS QUÍMICOS</t>
  </si>
  <si>
    <t xml:space="preserve">        255  MATERIAL ELÉCTRICO</t>
  </si>
  <si>
    <t xml:space="preserve">        261  ARTÍCULOS O PRODUCTOS PARA EVE</t>
  </si>
  <si>
    <t xml:space="preserve">        262  HERRAMIENTAS E INSTRUMENTOS</t>
  </si>
  <si>
    <t xml:space="preserve">        265  MATERIALES Y SUMINISTROS DE CO</t>
  </si>
  <si>
    <t xml:space="preserve">        269  OTROS PRODUCTOS VARIOS</t>
  </si>
  <si>
    <t xml:space="preserve">        271  ÚTILES DE COCINA Y COMEDOR</t>
  </si>
  <si>
    <t xml:space="preserve">        273  ÚTILES DE ASEO Y LIMPIEZA</t>
  </si>
  <si>
    <t xml:space="preserve">        275  ÚTILES Y MATERIALES DE OFICINA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</si>
  <si>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</si>
  <si>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</si>
  <si>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</si>
  <si>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293  COMBUSTIBLES Y LUBRICANTES</t>
  </si>
  <si>
    <t xml:space="preserve">        295  PRODUCTOS QUÍMICOS Y CONEXOS</t>
  </si>
  <si>
    <t xml:space="preserve">        296  MATERIALES PARA CONSTRUCCIÓN Y</t>
  </si>
  <si>
    <t xml:space="preserve">        297  PRODUCTOS VARIOS</t>
  </si>
  <si>
    <t xml:space="preserve">        298  ÚTILES Y MATERIALES DIVERSOS</t>
  </si>
  <si>
    <t xml:space="preserve">        299  REPUESTOS</t>
  </si>
  <si>
    <t>*   3  MAQUINARIA, EQUIPO Y SEMOVIENTE</t>
  </si>
  <si>
    <t xml:space="preserve">        301  MAQUINARIA Y EQUIPO DE COMUNIC</t>
  </si>
  <si>
    <t xml:space="preserve">        380  EQUIPO DE COMPUTACIÓN</t>
  </si>
  <si>
    <t>*   6  TRANSFERENCIAS CORRIENTES</t>
  </si>
  <si>
    <t xml:space="preserve">        612  INDEMNIZACIONES LABORALES</t>
  </si>
  <si>
    <t xml:space="preserve">        624  CAPACITACIÓN Y ESTUDIOS</t>
  </si>
  <si>
    <t xml:space="preserve">        641  GOBIERNO CENTRAL</t>
  </si>
  <si>
    <t>** 1  INVERSIÓN</t>
  </si>
  <si>
    <t xml:space="preserve">        004  PERSONAL TRANSITORIO PARA INVE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</si>
  <si>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</si>
  <si>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</si>
  <si>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</si>
  <si>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</si>
  <si>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</si>
  <si>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119  OTROS SERVICIOS BÁSICOS</t>
  </si>
  <si>
    <t xml:space="preserve">        171  CONSULTORÍAS</t>
  </si>
  <si>
    <t xml:space="preserve">        185  MANT. Y REP. DE EQUIPO DE COMP</t>
  </si>
  <si>
    <t>*   5  CONSTRUCCIONES POR CONTRATO</t>
  </si>
  <si>
    <t xml:space="preserve">        519  OTRAS EDIFICACIONES</t>
  </si>
  <si>
    <t>*   7  TRANSFERENCIAS CAPITAL</t>
  </si>
  <si>
    <t xml:space="preserve">        702  A INSTITUCIONES SIN FINES DE LUCRO</t>
  </si>
  <si>
    <t xml:space="preserve">        721  APORTES A ORGANISMOS INTERNACI</t>
  </si>
  <si>
    <t xml:space="preserve">        193  IMPRESIÓN, ENCUADERNACIÓN Y OTROS</t>
  </si>
  <si>
    <t xml:space="preserve">        198  CONSULTORÍAS Y SERVICIOS ESPEC</t>
  </si>
  <si>
    <t xml:space="preserve">        292  TEXTILES Y VESTUARIO</t>
  </si>
  <si>
    <t xml:space="preserve">    096  XIII MES</t>
  </si>
  <si>
    <t xml:space="preserve">*   3  EQUIPOS </t>
  </si>
  <si>
    <t xml:space="preserve">        320  EQUIPO EDUCACIONAL Y RECREATIVO</t>
  </si>
  <si>
    <t xml:space="preserve">        091  SUELDOS</t>
  </si>
  <si>
    <t xml:space="preserve">        099  CONTRIBUCIONES A LA SEGURIDAD</t>
  </si>
  <si>
    <t xml:space="preserve">        254 MATERIAL DE FONTANERIA</t>
  </si>
  <si>
    <t xml:space="preserve">        256  MATERIAL METÁLICO</t>
  </si>
  <si>
    <t xml:space="preserve">        259 OTROS MATERIALES DE CONSTRUCCIÓN</t>
  </si>
  <si>
    <t xml:space="preserve">        370 MAQUINARIAS Y EQUIPOS VARIOS</t>
  </si>
  <si>
    <t xml:space="preserve">        096  XIII MES</t>
  </si>
  <si>
    <t xml:space="preserve">        242  INSECTICIDAS, FUMIGANTES Y OTROS</t>
  </si>
  <si>
    <t xml:space="preserve">        277  INSTRUMENTAL MÉDICO Y QUIRÚRGICO</t>
  </si>
  <si>
    <t xml:space="preserve">        340  EQUIPO DE OFICINA</t>
  </si>
  <si>
    <t>PERIODO: DEL 01 DE ENERO AL 31 DE MAYO</t>
  </si>
  <si>
    <t xml:space="preserve">        350 MOBILIARIO</t>
  </si>
  <si>
    <t xml:space="preserve">        693 BECAS DE ESTUDIOS</t>
  </si>
  <si>
    <t xml:space="preserve">        153 TRANSPORTE DE OTRAS PERSONAS</t>
  </si>
  <si>
    <t xml:space="preserve">       001  PERSONAL FIJO</t>
  </si>
  <si>
    <t xml:space="preserve">       030  GASTOS DE REPRESENTACIÓN FIJOS</t>
  </si>
  <si>
    <t xml:space="preserve">       050  XIII MES</t>
  </si>
  <si>
    <t>370 MAQUINARIA Y EQUIPOS VARIOS</t>
  </si>
  <si>
    <t xml:space="preserve">  629 OTRAS BECAS</t>
  </si>
  <si>
    <t>Cuadro de Ejecución Presupuestaria a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</si>
</sst>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4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4" xfId="0" applyNumberFormat="1" applyFont="1" applyFill="1" applyBorder="1"/>
    <xf numFmtId="9" fontId="0" fillId="0" borderId="9" xfId="0" applyNumberFormat="1" applyFont="1" applyFill="1" applyBorder="1"/>
    <xf numFmtId="49" fontId="0" fillId="0" borderId="9" xfId="0" applyNumberFormat="1" applyFill="1" applyBorder="1" applyAlignment="1">
      <alignment horizontal="left"/>
    </xf>
    <xf numFmtId="49" fontId="5" fillId="0" borderId="8" xfId="1" applyNumberFormat="1" applyFont="1" applyFill="1" applyBorder="1" applyAlignment="1">
      <alignment horizontal="left"/>
    </xf>
    <xf numFmtId="4" fontId="5" fillId="0" borderId="10" xfId="1" applyNumberFormat="1" applyFont="1" applyFill="1" applyBorder="1" applyAlignment="1">
      <alignment horizontal="left"/>
    </xf>
    <xf numFmtId="4" fontId="5" fillId="0" borderId="1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>
      <alignment horizontal="left"/>
    </xf>
    <xf numFmtId="0" fontId="2" fillId="0" borderId="0" xfId="0" applyFont="1" applyFill="1"/>
    <xf numFmtId="0" fontId="0" fillId="0" borderId="11" xfId="0" applyFont="1" applyBorder="1"/>
    <xf numFmtId="49" fontId="5" fillId="0" borderId="12" xfId="1" applyNumberFormat="1" applyFont="1" applyFill="1" applyBorder="1" applyAlignment="1">
      <alignment horizontal="left"/>
    </xf>
    <xf numFmtId="0" fontId="0" fillId="0" borderId="12" xfId="0" applyFont="1" applyBorder="1"/>
    <xf numFmtId="0" fontId="0" fillId="0" borderId="7" xfId="0" applyFont="1" applyBorder="1"/>
    <xf numFmtId="49" fontId="0" fillId="0" borderId="7" xfId="0" applyNumberFormat="1" applyFill="1" applyBorder="1" applyAlignment="1">
      <alignment horizontal="left"/>
    </xf>
    <xf numFmtId="9" fontId="0" fillId="0" borderId="7" xfId="0" applyNumberFormat="1" applyFont="1" applyFill="1" applyBorder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4" xfId="1" applyNumberFormat="1" applyFont="1" applyFill="1" applyBorder="1"/>
    <xf numFmtId="4" fontId="3" fillId="0" borderId="7" xfId="1" applyNumberFormat="1" applyFont="1" applyFill="1" applyBorder="1"/>
    <xf numFmtId="4" fontId="0" fillId="0" borderId="9" xfId="0" applyNumberFormat="1" applyFont="1" applyFill="1" applyBorder="1"/>
    <xf numFmtId="4" fontId="3" fillId="0" borderId="4" xfId="1" applyNumberFormat="1" applyFont="1" applyFill="1" applyBorder="1"/>
    <xf numFmtId="4" fontId="0" fillId="0" borderId="7" xfId="0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9" fontId="2" fillId="2" borderId="7" xfId="0" applyNumberFormat="1" applyFont="1" applyFill="1" applyBorder="1"/>
    <xf numFmtId="4" fontId="1" fillId="3" borderId="1" xfId="0" applyNumberFormat="1" applyFont="1" applyFill="1" applyBorder="1" applyAlignment="1">
      <alignment horizontal="center" wrapText="1"/>
    </xf>
    <xf numFmtId="9" fontId="1" fillId="3" borderId="1" xfId="0" applyNumberFormat="1" applyFont="1" applyFill="1" applyBorder="1" applyAlignment="1">
      <alignment horizontal="center" wrapText="1"/>
    </xf>
    <xf numFmtId="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10" fontId="2" fillId="0" borderId="0" xfId="2" applyNumberFormat="1" applyFont="1" applyFill="1"/>
    <xf numFmtId="49" fontId="5" fillId="0" borderId="11" xfId="1" applyNumberFormat="1" applyFont="1" applyFill="1" applyBorder="1" applyAlignment="1">
      <alignment horizontal="left"/>
    </xf>
    <xf numFmtId="49" fontId="5" fillId="0" borderId="10" xfId="1" applyNumberFormat="1" applyFont="1" applyFill="1" applyBorder="1" applyAlignment="1"/>
    <xf numFmtId="49" fontId="5" fillId="0" borderId="11" xfId="1" applyNumberFormat="1" applyFont="1" applyFill="1" applyBorder="1" applyAlignment="1"/>
    <xf numFmtId="9" fontId="0" fillId="0" borderId="0" xfId="2" applyFont="1" applyFill="1"/>
    <xf numFmtId="49" fontId="4" fillId="0" borderId="9" xfId="1" applyNumberFormat="1" applyFill="1" applyBorder="1" applyAlignment="1">
      <alignment horizontal="left"/>
    </xf>
    <xf numFmtId="9" fontId="0" fillId="0" borderId="0" xfId="2" applyFont="1"/>
    <xf numFmtId="49" fontId="4" fillId="0" borderId="13" xfId="1" applyNumberFormat="1" applyFill="1" applyBorder="1" applyAlignment="1">
      <alignment horizontal="left"/>
    </xf>
    <xf numFmtId="49" fontId="4" fillId="0" borderId="11" xfId="1" applyNumberFormat="1" applyFill="1" applyBorder="1" applyAlignment="1"/>
    <xf numFmtId="49" fontId="4" fillId="0" borderId="3" xfId="1" applyNumberFormat="1" applyFill="1" applyBorder="1" applyAlignment="1"/>
    <xf numFmtId="49" fontId="4" fillId="0" borderId="8" xfId="1" applyNumberFormat="1" applyFill="1" applyBorder="1" applyAlignment="1">
      <alignment horizontal="left"/>
    </xf>
    <xf numFmtId="9" fontId="0" fillId="0" borderId="0" xfId="2" applyNumberFormat="1" applyFont="1" applyFill="1"/>
    <xf numFmtId="49" fontId="0" fillId="0" borderId="9" xfId="0" applyNumberFormat="1" applyFill="1" applyBorder="1" applyAlignment="1">
      <alignment horizontal="left" indent="2"/>
    </xf>
    <xf numFmtId="49" fontId="4" fillId="0" borderId="8" xfId="1" applyNumberFormat="1" applyFont="1" applyFill="1" applyBorder="1" applyAlignment="1">
      <alignment horizontal="left"/>
    </xf>
    <xf numFmtId="4" fontId="4" fillId="0" borderId="11" xfId="1" applyNumberFormat="1" applyFont="1" applyFill="1" applyBorder="1" applyAlignment="1">
      <alignment horizontal="left"/>
    </xf>
    <xf numFmtId="49" fontId="7" fillId="0" borderId="9" xfId="0" applyNumberFormat="1" applyFont="1" applyFill="1" applyBorder="1" applyAlignment="1">
      <alignment horizontal="left"/>
    </xf>
    <xf numFmtId="49" fontId="4" fillId="0" borderId="8" xfId="1" applyNumberFormat="1" applyFill="1" applyBorder="1" applyAlignment="1">
      <alignment horizontal="left" indent="3"/>
    </xf>
    <xf numFmtId="0" fontId="0" fillId="0" borderId="3" xfId="0" applyFont="1" applyBorder="1"/>
    <xf numFmtId="49" fontId="5" fillId="0" borderId="2" xfId="1" applyNumberFormat="1" applyFont="1" applyFill="1" applyBorder="1" applyAlignment="1">
      <alignment horizontal="left" indent="2"/>
    </xf>
    <xf numFmtId="49" fontId="5" fillId="0" borderId="11" xfId="1" applyNumberFormat="1" applyFont="1" applyFill="1" applyBorder="1" applyAlignment="1">
      <alignment horizontal="left" indent="2"/>
    </xf>
    <xf numFmtId="4" fontId="3" fillId="2" borderId="14" xfId="1" applyNumberFormat="1" applyFont="1" applyFill="1" applyBorder="1"/>
    <xf numFmtId="4" fontId="0" fillId="0" borderId="9" xfId="0" applyNumberFormat="1" applyBorder="1"/>
    <xf numFmtId="4" fontId="0" fillId="0" borderId="7" xfId="0" applyNumberFormat="1" applyBorder="1"/>
    <xf numFmtId="3" fontId="0" fillId="0" borderId="0" xfId="2" applyNumberFormat="1" applyFont="1"/>
    <xf numFmtId="49" fontId="5" fillId="0" borderId="8" xfId="1" applyNumberFormat="1" applyFont="1" applyFill="1" applyBorder="1" applyAlignment="1">
      <alignment horizontal="left" indent="1"/>
    </xf>
    <xf numFmtId="49" fontId="5" fillId="0" borderId="11" xfId="1" applyNumberFormat="1" applyFont="1" applyFill="1" applyBorder="1" applyAlignment="1">
      <alignment horizontal="left" indent="1"/>
    </xf>
    <xf numFmtId="0" fontId="3" fillId="2" borderId="15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49" fontId="3" fillId="2" borderId="5" xfId="1" applyNumberFormat="1" applyFont="1" applyFill="1" applyBorder="1" applyAlignment="1">
      <alignment horizontal="left"/>
    </xf>
    <xf numFmtId="49" fontId="3" fillId="2" borderId="6" xfId="1" applyNumberFormat="1" applyFont="1" applyFill="1" applyBorder="1" applyAlignment="1">
      <alignment horizontal="left"/>
    </xf>
    <xf numFmtId="49" fontId="3" fillId="0" borderId="5" xfId="1" applyNumberFormat="1" applyFont="1" applyFill="1" applyBorder="1" applyAlignment="1">
      <alignment horizontal="left"/>
    </xf>
    <xf numFmtId="49" fontId="3" fillId="0" borderId="6" xfId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4" fontId="1" fillId="3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right"/>
    </xf>
    <xf numFmtId="0" fontId="1" fillId="3" borderId="1" xfId="0" applyFont="1" applyFill="1" applyBorder="1" applyAlignment="1">
      <alignment horizontal="center"/>
    </xf>
    <xf numFmtId="9" fontId="1" fillId="3" borderId="1" xfId="0" applyNumberFormat="1" applyFont="1" applyFill="1" applyBorder="1" applyAlignment="1">
      <alignment horizontal="center" wrapText="1"/>
    </xf>
    <xf numFmtId="49" fontId="5" fillId="0" borderId="8" xfId="1" applyNumberFormat="1" applyFont="1" applyFill="1" applyBorder="1" applyAlignment="1">
      <alignment horizontal="left" indent="2"/>
    </xf>
    <xf numFmtId="49" fontId="5" fillId="0" borderId="11" xfId="1" applyNumberFormat="1" applyFont="1" applyFill="1" applyBorder="1" applyAlignment="1">
      <alignment horizontal="left" indent="2"/>
    </xf>
    <xf numFmtId="49" fontId="3" fillId="0" borderId="4" xfId="1" applyNumberFormat="1" applyFont="1" applyFill="1" applyBorder="1" applyAlignment="1">
      <alignment horizontal="left"/>
    </xf>
    <xf numFmtId="49" fontId="4" fillId="0" borderId="8" xfId="1" applyNumberFormat="1" applyFill="1" applyBorder="1" applyAlignment="1">
      <alignment horizontal="left"/>
    </xf>
    <xf numFmtId="49" fontId="4" fillId="0" borderId="11" xfId="1" applyNumberFormat="1" applyFill="1" applyBorder="1" applyAlignment="1">
      <alignment horizontal="left"/>
    </xf>
    <xf numFmtId="49" fontId="0" fillId="0" borderId="8" xfId="0" applyNumberFormat="1" applyFill="1" applyBorder="1" applyAlignment="1">
      <alignment horizontal="left" indent="2"/>
    </xf>
    <xf numFmtId="49" fontId="0" fillId="0" borderId="11" xfId="0" applyNumberFormat="1" applyFill="1" applyBorder="1" applyAlignment="1">
      <alignment horizontal="left" indent="2"/>
    </xf>
    <xf numFmtId="49" fontId="4" fillId="0" borderId="2" xfId="1" applyNumberFormat="1" applyFill="1" applyBorder="1" applyAlignment="1">
      <alignment horizontal="left"/>
    </xf>
    <xf numFmtId="49" fontId="4" fillId="0" borderId="3" xfId="1" applyNumberFormat="1" applyFill="1" applyBorder="1" applyAlignment="1">
      <alignment horizontal="left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1"/>
  <sheetViews>
    <sheetView tabSelected="1" topLeftCell="A2" zoomScaleNormal="100" workbookViewId="0">
      <selection activeCell="A3" sqref="A3:L3"/>
    </sheetView>
  </sheetViews>
  <sheetFormatPr baseColWidth="10" defaultColWidth="11.33203125" defaultRowHeight="14.4" x14ac:dyDescent="0.3"/>
  <cols>
    <col min="1" max="1" width="16.6640625" style="1" customWidth="1"/>
    <col min="2" max="2" width="31.109375" style="1" customWidth="1"/>
    <col min="3" max="5" width="12.6640625" style="1" bestFit="1" customWidth="1"/>
    <col min="6" max="6" width="13.44140625" style="1" bestFit="1" customWidth="1"/>
    <col min="7" max="9" width="12.6640625" style="1" bestFit="1" customWidth="1"/>
    <col min="10" max="10" width="12.6640625" style="1" customWidth="1"/>
    <col min="11" max="11" width="9.5546875" style="24" customWidth="1"/>
    <col min="12" max="12" width="8.21875" style="24" customWidth="1"/>
    <col min="13" max="13" width="11.33203125" style="3" customWidth="1"/>
    <col min="14" max="14" width="12.44140625" style="3" bestFit="1" customWidth="1"/>
    <col min="15" max="15" width="11.33203125" style="1" customWidth="1"/>
    <col min="16" max="16384" width="11.33203125" style="1"/>
  </cols>
  <sheetData>
    <row r="1" spans="1:19" x14ac:dyDescent="0.3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19" x14ac:dyDescent="0.3">
      <c r="A2" s="70" t="s">
        <v>146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9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9" x14ac:dyDescent="0.3">
      <c r="A4" s="2" t="s">
        <v>2</v>
      </c>
      <c r="F4" s="73" t="s">
        <v>137</v>
      </c>
      <c r="G4" s="73"/>
      <c r="H4" s="73"/>
      <c r="I4" s="73"/>
      <c r="J4" s="73"/>
      <c r="K4" s="73"/>
      <c r="L4" s="73"/>
    </row>
    <row r="5" spans="1:19" ht="15" thickBot="1" x14ac:dyDescent="0.35">
      <c r="A5" s="2"/>
      <c r="B5" s="2"/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3" t="s">
        <v>11</v>
      </c>
      <c r="L5" s="23" t="s">
        <v>12</v>
      </c>
    </row>
    <row r="6" spans="1:19" ht="30" thickTop="1" thickBot="1" x14ac:dyDescent="0.35">
      <c r="A6" s="74" t="s">
        <v>13</v>
      </c>
      <c r="B6" s="74"/>
      <c r="C6" s="71" t="s">
        <v>14</v>
      </c>
      <c r="D6" s="71"/>
      <c r="E6" s="71" t="s">
        <v>15</v>
      </c>
      <c r="F6" s="34" t="s">
        <v>16</v>
      </c>
      <c r="G6" s="34" t="s">
        <v>17</v>
      </c>
      <c r="H6" s="34" t="s">
        <v>18</v>
      </c>
      <c r="I6" s="72" t="s">
        <v>19</v>
      </c>
      <c r="J6" s="72"/>
      <c r="K6" s="35" t="s">
        <v>20</v>
      </c>
      <c r="L6" s="35" t="s">
        <v>21</v>
      </c>
      <c r="O6" s="3"/>
      <c r="P6" s="3"/>
      <c r="Q6" s="3"/>
      <c r="R6" s="3"/>
      <c r="S6" s="3"/>
    </row>
    <row r="7" spans="1:19" s="5" customFormat="1" ht="15.6" thickTop="1" thickBot="1" x14ac:dyDescent="0.35">
      <c r="A7" s="74"/>
      <c r="B7" s="74"/>
      <c r="C7" s="36" t="s">
        <v>22</v>
      </c>
      <c r="D7" s="36" t="s">
        <v>23</v>
      </c>
      <c r="E7" s="71"/>
      <c r="F7" s="71" t="s">
        <v>24</v>
      </c>
      <c r="G7" s="71"/>
      <c r="H7" s="71"/>
      <c r="I7" s="37" t="s">
        <v>25</v>
      </c>
      <c r="J7" s="37" t="s">
        <v>26</v>
      </c>
      <c r="K7" s="75" t="s">
        <v>17</v>
      </c>
      <c r="L7" s="75"/>
      <c r="M7" s="4"/>
      <c r="N7" s="4"/>
      <c r="O7" s="4"/>
      <c r="P7" s="4"/>
      <c r="Q7" s="4"/>
      <c r="R7" s="4"/>
      <c r="S7" s="4"/>
    </row>
    <row r="8" spans="1:19" ht="15" thickTop="1" x14ac:dyDescent="0.3">
      <c r="A8" s="64" t="s">
        <v>27</v>
      </c>
      <c r="B8" s="65"/>
      <c r="C8" s="58">
        <f>C9+C105</f>
        <v>25230396</v>
      </c>
      <c r="D8" s="58">
        <f t="shared" ref="D8:J8" si="0">D9+D105</f>
        <v>28563730</v>
      </c>
      <c r="E8" s="58">
        <f t="shared" si="0"/>
        <v>21886654.640000001</v>
      </c>
      <c r="F8" s="58">
        <f t="shared" si="0"/>
        <v>8482058.4499999993</v>
      </c>
      <c r="G8" s="58">
        <f t="shared" si="0"/>
        <v>2747486.67</v>
      </c>
      <c r="H8" s="58">
        <f t="shared" si="0"/>
        <v>1197603.29</v>
      </c>
      <c r="I8" s="58">
        <f t="shared" si="0"/>
        <v>19138551.869999997</v>
      </c>
      <c r="J8" s="58">
        <f t="shared" si="0"/>
        <v>20081108.949999999</v>
      </c>
      <c r="K8" s="33">
        <f>G8/E8</f>
        <v>0.12553250897369667</v>
      </c>
      <c r="L8" s="33">
        <f>G8/D8</f>
        <v>9.6187951293476029E-2</v>
      </c>
      <c r="M8" s="44"/>
      <c r="N8" s="61"/>
      <c r="O8" s="3"/>
      <c r="P8" s="3"/>
      <c r="Q8" s="3"/>
      <c r="R8" s="3"/>
      <c r="S8" s="3"/>
    </row>
    <row r="9" spans="1:19" s="8" customFormat="1" x14ac:dyDescent="0.3">
      <c r="A9" s="66" t="s">
        <v>28</v>
      </c>
      <c r="B9" s="67"/>
      <c r="C9" s="25">
        <f>C10+C22+C56+C100+C94</f>
        <v>7325590</v>
      </c>
      <c r="D9" s="25">
        <f>D10+D22+D56+D100+D94</f>
        <v>7325590</v>
      </c>
      <c r="E9" s="25">
        <f t="shared" ref="E9:J9" si="1">E10+E22+E56+E100+E94</f>
        <v>4428855.6400000006</v>
      </c>
      <c r="F9" s="25">
        <f t="shared" si="1"/>
        <v>2287096.3600000003</v>
      </c>
      <c r="G9" s="25">
        <f t="shared" si="1"/>
        <v>1690701.3700000003</v>
      </c>
      <c r="H9" s="25">
        <f t="shared" si="1"/>
        <v>803694.49000000011</v>
      </c>
      <c r="I9" s="25">
        <f t="shared" si="1"/>
        <v>2737538.17</v>
      </c>
      <c r="J9" s="25">
        <f t="shared" si="1"/>
        <v>5037931.04</v>
      </c>
      <c r="K9" s="6">
        <f>G9/E9</f>
        <v>0.38174677782001493</v>
      </c>
      <c r="L9" s="6">
        <f t="shared" ref="L9" si="2">G9/D9</f>
        <v>0.23079388417861227</v>
      </c>
      <c r="M9" s="42"/>
      <c r="N9" s="42"/>
      <c r="O9" s="7"/>
      <c r="P9" s="7"/>
      <c r="Q9" s="7"/>
      <c r="R9" s="7"/>
      <c r="S9" s="7"/>
    </row>
    <row r="10" spans="1:19" s="8" customFormat="1" x14ac:dyDescent="0.3">
      <c r="A10" s="68" t="s">
        <v>29</v>
      </c>
      <c r="B10" s="69"/>
      <c r="C10" s="26">
        <f>SUM(C11:C21)</f>
        <v>3986657</v>
      </c>
      <c r="D10" s="26">
        <f t="shared" ref="D10:J10" si="3">SUM(D11:D21)</f>
        <v>4036752</v>
      </c>
      <c r="E10" s="26">
        <f t="shared" si="3"/>
        <v>1970820</v>
      </c>
      <c r="F10" s="26">
        <f t="shared" si="3"/>
        <v>1478150.2400000002</v>
      </c>
      <c r="G10" s="26">
        <f t="shared" si="3"/>
        <v>1478150.2400000002</v>
      </c>
      <c r="H10" s="26">
        <f t="shared" si="3"/>
        <v>686101.2300000001</v>
      </c>
      <c r="I10" s="26">
        <f t="shared" si="3"/>
        <v>492669.75999999989</v>
      </c>
      <c r="J10" s="26">
        <f t="shared" si="3"/>
        <v>2558601.7599999998</v>
      </c>
      <c r="K10" s="9">
        <f t="shared" ref="K10" si="4">G10/E10</f>
        <v>0.75001788088206955</v>
      </c>
      <c r="L10" s="9">
        <f>G10/D10</f>
        <v>0.36617316099676178</v>
      </c>
      <c r="M10" s="42"/>
      <c r="N10" s="7"/>
      <c r="O10" s="7"/>
      <c r="P10" s="7"/>
      <c r="Q10" s="7"/>
      <c r="R10" s="7"/>
      <c r="S10" s="7"/>
    </row>
    <row r="11" spans="1:19" s="8" customFormat="1" x14ac:dyDescent="0.3">
      <c r="A11" s="62" t="s">
        <v>141</v>
      </c>
      <c r="B11" s="63"/>
      <c r="C11" s="59">
        <v>3130800</v>
      </c>
      <c r="D11" s="59">
        <v>3088910</v>
      </c>
      <c r="E11" s="59">
        <v>1523510</v>
      </c>
      <c r="F11" s="59">
        <v>1111083.32</v>
      </c>
      <c r="G11" s="59">
        <v>1111083.32</v>
      </c>
      <c r="H11" s="59">
        <v>591790.23</v>
      </c>
      <c r="I11" s="27">
        <f>E11-G11</f>
        <v>412426.67999999993</v>
      </c>
      <c r="J11" s="27">
        <f>D11-F11</f>
        <v>1977826.68</v>
      </c>
      <c r="K11" s="10">
        <f>G11/E11</f>
        <v>0.72929178016553886</v>
      </c>
      <c r="L11" s="10">
        <f>G11/D11</f>
        <v>0.35970077470693546</v>
      </c>
      <c r="M11" s="7"/>
      <c r="N11" s="7"/>
      <c r="O11" s="7"/>
      <c r="P11" s="7"/>
      <c r="Q11" s="7"/>
      <c r="R11" s="7"/>
      <c r="S11" s="7"/>
    </row>
    <row r="12" spans="1:19" s="8" customFormat="1" x14ac:dyDescent="0.3">
      <c r="A12" s="62" t="s">
        <v>142</v>
      </c>
      <c r="B12" s="63"/>
      <c r="C12" s="59">
        <v>222000</v>
      </c>
      <c r="D12" s="59">
        <v>222000</v>
      </c>
      <c r="E12" s="59">
        <v>92500</v>
      </c>
      <c r="F12" s="59">
        <v>83833.33</v>
      </c>
      <c r="G12" s="59">
        <v>83833.33</v>
      </c>
      <c r="H12" s="59">
        <v>29713.799999999996</v>
      </c>
      <c r="I12" s="27">
        <f t="shared" ref="I12:I21" si="5">E12-G12</f>
        <v>8666.6699999999983</v>
      </c>
      <c r="J12" s="27">
        <f t="shared" ref="J12:J21" si="6">D12-F12</f>
        <v>138166.66999999998</v>
      </c>
      <c r="K12" s="10">
        <f t="shared" ref="K12:K57" si="7">G12/E12</f>
        <v>0.90630627027027033</v>
      </c>
      <c r="L12" s="10">
        <f t="shared" ref="L12:L57" si="8">G12/D12</f>
        <v>0.37762761261261263</v>
      </c>
      <c r="M12" s="7"/>
      <c r="N12" s="7"/>
      <c r="O12" s="7"/>
      <c r="P12" s="7"/>
      <c r="Q12" s="7"/>
      <c r="R12" s="7"/>
      <c r="S12" s="7"/>
    </row>
    <row r="13" spans="1:19" s="8" customFormat="1" x14ac:dyDescent="0.3">
      <c r="A13" s="62" t="s">
        <v>143</v>
      </c>
      <c r="B13" s="63"/>
      <c r="C13" s="59">
        <v>70400</v>
      </c>
      <c r="D13" s="59">
        <v>70400</v>
      </c>
      <c r="E13" s="59">
        <v>26768</v>
      </c>
      <c r="F13" s="59">
        <v>0</v>
      </c>
      <c r="G13" s="59">
        <v>0</v>
      </c>
      <c r="H13" s="59">
        <v>0</v>
      </c>
      <c r="I13" s="27">
        <f t="shared" si="5"/>
        <v>26768</v>
      </c>
      <c r="J13" s="27">
        <f t="shared" si="6"/>
        <v>70400</v>
      </c>
      <c r="K13" s="10">
        <v>0</v>
      </c>
      <c r="L13" s="10">
        <f t="shared" ref="L13:L17" si="9">G13/D13</f>
        <v>0</v>
      </c>
      <c r="M13" s="7"/>
      <c r="N13" s="7"/>
      <c r="O13" s="7"/>
      <c r="P13" s="7"/>
      <c r="Q13" s="7"/>
      <c r="R13" s="7"/>
      <c r="S13" s="7"/>
    </row>
    <row r="14" spans="1:19" s="8" customFormat="1" x14ac:dyDescent="0.3">
      <c r="A14" s="76" t="s">
        <v>30</v>
      </c>
      <c r="B14" s="77"/>
      <c r="C14" s="59">
        <v>435781</v>
      </c>
      <c r="D14" s="59">
        <v>435781</v>
      </c>
      <c r="E14" s="59">
        <v>181299</v>
      </c>
      <c r="F14" s="59">
        <v>146377.34</v>
      </c>
      <c r="G14" s="59">
        <v>146377.34</v>
      </c>
      <c r="H14" s="59">
        <v>43094.720000000001</v>
      </c>
      <c r="I14" s="27">
        <f t="shared" si="5"/>
        <v>34921.660000000003</v>
      </c>
      <c r="J14" s="27">
        <f t="shared" si="6"/>
        <v>289403.66000000003</v>
      </c>
      <c r="K14" s="10">
        <f t="shared" ref="K14:K17" si="10">G14/E14</f>
        <v>0.80738084600576943</v>
      </c>
      <c r="L14" s="10">
        <f t="shared" si="9"/>
        <v>0.3358965627230191</v>
      </c>
      <c r="M14" s="7"/>
      <c r="N14" s="7"/>
      <c r="O14" s="7"/>
      <c r="P14" s="7"/>
      <c r="Q14" s="7"/>
      <c r="R14" s="7"/>
      <c r="S14" s="7"/>
    </row>
    <row r="15" spans="1:19" s="8" customFormat="1" x14ac:dyDescent="0.3">
      <c r="A15" s="76" t="s">
        <v>31</v>
      </c>
      <c r="B15" s="77"/>
      <c r="C15" s="59">
        <v>49104</v>
      </c>
      <c r="D15" s="59">
        <v>49104</v>
      </c>
      <c r="E15" s="59">
        <v>20464</v>
      </c>
      <c r="F15" s="59">
        <v>16666.310000000001</v>
      </c>
      <c r="G15" s="59">
        <v>16666.310000000001</v>
      </c>
      <c r="H15" s="59">
        <v>6943.81</v>
      </c>
      <c r="I15" s="27">
        <f t="shared" si="5"/>
        <v>3797.6899999999987</v>
      </c>
      <c r="J15" s="27">
        <f t="shared" si="6"/>
        <v>32437.69</v>
      </c>
      <c r="K15" s="10">
        <f t="shared" si="10"/>
        <v>0.81442093432369045</v>
      </c>
      <c r="L15" s="10">
        <f t="shared" si="9"/>
        <v>0.33940839850114046</v>
      </c>
      <c r="M15" s="7"/>
      <c r="N15" s="7"/>
      <c r="O15" s="7"/>
      <c r="P15" s="7"/>
      <c r="Q15" s="7"/>
      <c r="R15" s="7"/>
      <c r="S15" s="7"/>
    </row>
    <row r="16" spans="1:19" s="8" customFormat="1" x14ac:dyDescent="0.3">
      <c r="A16" s="76" t="s">
        <v>32</v>
      </c>
      <c r="B16" s="77"/>
      <c r="C16" s="59">
        <v>68748</v>
      </c>
      <c r="D16" s="59">
        <v>68748</v>
      </c>
      <c r="E16" s="59">
        <v>30196</v>
      </c>
      <c r="F16" s="59">
        <v>25093.41</v>
      </c>
      <c r="G16" s="59">
        <v>25093.41</v>
      </c>
      <c r="H16" s="59">
        <v>10251.099999999999</v>
      </c>
      <c r="I16" s="27">
        <f t="shared" si="5"/>
        <v>5102.59</v>
      </c>
      <c r="J16" s="27">
        <f t="shared" si="6"/>
        <v>43654.59</v>
      </c>
      <c r="K16" s="10">
        <f t="shared" si="10"/>
        <v>0.83101768446151802</v>
      </c>
      <c r="L16" s="10">
        <f t="shared" si="9"/>
        <v>0.36500567289230235</v>
      </c>
      <c r="M16" s="7"/>
      <c r="N16" s="7"/>
      <c r="O16" s="7"/>
      <c r="P16" s="7"/>
      <c r="Q16" s="7"/>
      <c r="R16" s="7"/>
      <c r="S16" s="7"/>
    </row>
    <row r="17" spans="1:19" s="8" customFormat="1" x14ac:dyDescent="0.3">
      <c r="A17" s="76" t="s">
        <v>33</v>
      </c>
      <c r="B17" s="77"/>
      <c r="C17" s="59">
        <v>9824</v>
      </c>
      <c r="D17" s="59">
        <v>9824</v>
      </c>
      <c r="E17" s="59">
        <v>4098</v>
      </c>
      <c r="F17" s="59">
        <v>3117.2200000000003</v>
      </c>
      <c r="G17" s="59">
        <v>3117.2200000000003</v>
      </c>
      <c r="H17" s="59">
        <v>1232.9100000000001</v>
      </c>
      <c r="I17" s="27">
        <f t="shared" si="5"/>
        <v>980.77999999999975</v>
      </c>
      <c r="J17" s="27">
        <f t="shared" si="6"/>
        <v>6706.78</v>
      </c>
      <c r="K17" s="10">
        <f t="shared" si="10"/>
        <v>0.76066861883845782</v>
      </c>
      <c r="L17" s="10">
        <f t="shared" si="9"/>
        <v>0.31730659609120526</v>
      </c>
      <c r="M17" s="7"/>
      <c r="N17" s="7"/>
      <c r="O17" s="7"/>
      <c r="P17" s="7"/>
      <c r="Q17" s="7"/>
      <c r="R17" s="7"/>
      <c r="S17" s="7"/>
    </row>
    <row r="18" spans="1:19" s="8" customFormat="1" x14ac:dyDescent="0.3">
      <c r="A18" s="76" t="s">
        <v>34</v>
      </c>
      <c r="B18" s="77"/>
      <c r="C18" s="59">
        <v>0</v>
      </c>
      <c r="D18" s="59">
        <v>69816</v>
      </c>
      <c r="E18" s="59">
        <v>69816</v>
      </c>
      <c r="F18" s="59">
        <v>69815</v>
      </c>
      <c r="G18" s="59">
        <v>69815</v>
      </c>
      <c r="H18" s="59">
        <v>3074.66</v>
      </c>
      <c r="I18" s="27">
        <f t="shared" si="5"/>
        <v>1</v>
      </c>
      <c r="J18" s="27">
        <f t="shared" si="6"/>
        <v>1</v>
      </c>
      <c r="K18" s="10">
        <f t="shared" ref="K18:K21" si="11">G18/E18</f>
        <v>0.99998567663572824</v>
      </c>
      <c r="L18" s="10">
        <f t="shared" ref="L18:L21" si="12">G18/D18</f>
        <v>0.99998567663572824</v>
      </c>
      <c r="M18" s="7"/>
      <c r="N18" s="7"/>
      <c r="O18" s="7"/>
      <c r="P18" s="7"/>
      <c r="Q18" s="7"/>
      <c r="R18" s="7"/>
      <c r="S18" s="7"/>
    </row>
    <row r="19" spans="1:19" s="8" customFormat="1" x14ac:dyDescent="0.3">
      <c r="A19" s="50" t="s">
        <v>35</v>
      </c>
      <c r="B19" s="57"/>
      <c r="C19" s="59">
        <v>0</v>
      </c>
      <c r="D19" s="59">
        <v>9134</v>
      </c>
      <c r="E19" s="59">
        <v>9134</v>
      </c>
      <c r="F19" s="59">
        <v>9133.33</v>
      </c>
      <c r="G19" s="59">
        <v>9133.33</v>
      </c>
      <c r="H19" s="59">
        <v>0</v>
      </c>
      <c r="I19" s="27">
        <f t="shared" si="5"/>
        <v>0.67000000000007276</v>
      </c>
      <c r="J19" s="27">
        <f t="shared" si="6"/>
        <v>0.67000000000007276</v>
      </c>
      <c r="K19" s="10">
        <f t="shared" si="11"/>
        <v>0.99992664768994965</v>
      </c>
      <c r="L19" s="10">
        <f t="shared" si="12"/>
        <v>0.99992664768994965</v>
      </c>
      <c r="M19" s="7"/>
      <c r="N19" s="7"/>
      <c r="O19" s="7"/>
      <c r="P19" s="7"/>
      <c r="Q19" s="7"/>
      <c r="R19" s="7"/>
      <c r="S19" s="7"/>
    </row>
    <row r="20" spans="1:19" s="8" customFormat="1" x14ac:dyDescent="0.3">
      <c r="A20" s="81" t="s">
        <v>124</v>
      </c>
      <c r="B20" s="82"/>
      <c r="C20" s="59">
        <v>0</v>
      </c>
      <c r="D20" s="59">
        <v>506</v>
      </c>
      <c r="E20" s="59">
        <v>506</v>
      </c>
      <c r="F20" s="59">
        <v>505.7</v>
      </c>
      <c r="G20" s="59">
        <v>505.7</v>
      </c>
      <c r="H20" s="59">
        <v>0</v>
      </c>
      <c r="I20" s="27">
        <f t="shared" ref="I20" si="13">E20-G20</f>
        <v>0.30000000000001137</v>
      </c>
      <c r="J20" s="27">
        <f t="shared" ref="J20" si="14">D20-F20</f>
        <v>0.30000000000001137</v>
      </c>
      <c r="K20" s="10">
        <f t="shared" si="11"/>
        <v>0.99940711462450593</v>
      </c>
      <c r="L20" s="10">
        <f t="shared" si="12"/>
        <v>0.99940711462450593</v>
      </c>
      <c r="M20" s="7"/>
      <c r="N20" s="7"/>
      <c r="O20" s="7"/>
      <c r="P20" s="7"/>
      <c r="Q20" s="7"/>
      <c r="R20" s="7"/>
      <c r="S20" s="7"/>
    </row>
    <row r="21" spans="1:19" s="8" customFormat="1" x14ac:dyDescent="0.3">
      <c r="A21" s="76" t="s">
        <v>36</v>
      </c>
      <c r="B21" s="77"/>
      <c r="C21" s="59">
        <v>0</v>
      </c>
      <c r="D21" s="59">
        <v>12529</v>
      </c>
      <c r="E21" s="59">
        <v>12529</v>
      </c>
      <c r="F21" s="59">
        <v>12525.279999999999</v>
      </c>
      <c r="G21" s="59">
        <v>12525.279999999999</v>
      </c>
      <c r="H21" s="59">
        <v>0</v>
      </c>
      <c r="I21" s="27">
        <f t="shared" si="5"/>
        <v>3.7200000000011642</v>
      </c>
      <c r="J21" s="27">
        <f t="shared" si="6"/>
        <v>3.7200000000011642</v>
      </c>
      <c r="K21" s="10">
        <f t="shared" si="11"/>
        <v>0.99970308883390524</v>
      </c>
      <c r="L21" s="10">
        <f t="shared" si="12"/>
        <v>0.99970308883390524</v>
      </c>
      <c r="M21" s="7"/>
      <c r="N21" s="7"/>
      <c r="O21" s="7"/>
      <c r="P21" s="7"/>
      <c r="Q21" s="7"/>
      <c r="R21" s="7"/>
      <c r="S21" s="7"/>
    </row>
    <row r="22" spans="1:19" s="8" customFormat="1" x14ac:dyDescent="0.3">
      <c r="A22" s="68" t="s">
        <v>37</v>
      </c>
      <c r="B22" s="69"/>
      <c r="C22" s="28">
        <f>SUM(C23:C55)</f>
        <v>3046407</v>
      </c>
      <c r="D22" s="28">
        <f>SUM(D23:D55)</f>
        <v>3064508</v>
      </c>
      <c r="E22" s="28">
        <f t="shared" ref="E22:I22" si="15">SUM(E23:E55)</f>
        <v>2306856.64</v>
      </c>
      <c r="F22" s="28">
        <f t="shared" si="15"/>
        <v>786819.77</v>
      </c>
      <c r="G22" s="28">
        <f t="shared" si="15"/>
        <v>196961.02999999997</v>
      </c>
      <c r="H22" s="28">
        <f t="shared" si="15"/>
        <v>107944.50000000001</v>
      </c>
      <c r="I22" s="28">
        <f t="shared" si="15"/>
        <v>2109895.61</v>
      </c>
      <c r="J22" s="28">
        <f>SUM(J23:J55)</f>
        <v>2277688.23</v>
      </c>
      <c r="K22" s="9">
        <f>G22/E22</f>
        <v>8.538069795269114E-2</v>
      </c>
      <c r="L22" s="9">
        <f t="shared" si="8"/>
        <v>6.4271664489046851E-2</v>
      </c>
      <c r="M22" s="7"/>
      <c r="N22" s="7"/>
      <c r="O22" s="7"/>
      <c r="P22" s="7"/>
      <c r="Q22" s="7"/>
      <c r="R22" s="7"/>
      <c r="S22" s="7"/>
    </row>
    <row r="23" spans="1:19" s="8" customFormat="1" x14ac:dyDescent="0.3">
      <c r="A23" s="43" t="s">
        <v>38</v>
      </c>
      <c r="B23" s="40"/>
      <c r="C23" s="59">
        <v>677930</v>
      </c>
      <c r="D23" s="59">
        <v>639530</v>
      </c>
      <c r="E23" s="59">
        <v>636586.64</v>
      </c>
      <c r="F23" s="59">
        <v>6254.72</v>
      </c>
      <c r="G23" s="59">
        <v>6254.72</v>
      </c>
      <c r="H23" s="59">
        <v>0</v>
      </c>
      <c r="I23" s="27">
        <f t="shared" ref="I23" si="16">E23-G23</f>
        <v>630331.92000000004</v>
      </c>
      <c r="J23" s="27">
        <f t="shared" ref="J23" si="17">D23-F23</f>
        <v>633275.28</v>
      </c>
      <c r="K23" s="10">
        <f t="shared" si="7"/>
        <v>9.8254025563590218E-3</v>
      </c>
      <c r="L23" s="10">
        <f t="shared" si="8"/>
        <v>9.7801823213922723E-3</v>
      </c>
      <c r="M23" s="7"/>
      <c r="N23" s="7"/>
      <c r="O23" s="7"/>
      <c r="P23" s="7"/>
      <c r="Q23" s="7"/>
      <c r="R23" s="7"/>
      <c r="S23" s="7"/>
    </row>
    <row r="24" spans="1:19" s="8" customFormat="1" x14ac:dyDescent="0.3">
      <c r="A24" s="43" t="s">
        <v>39</v>
      </c>
      <c r="B24" s="41"/>
      <c r="C24" s="59">
        <v>2500</v>
      </c>
      <c r="D24" s="59">
        <v>0</v>
      </c>
      <c r="E24" s="59">
        <v>0</v>
      </c>
      <c r="F24" s="59">
        <v>0</v>
      </c>
      <c r="G24" s="59">
        <v>0</v>
      </c>
      <c r="H24" s="59">
        <v>0</v>
      </c>
      <c r="I24" s="27">
        <f t="shared" ref="I24:I55" si="18">E24-G24</f>
        <v>0</v>
      </c>
      <c r="J24" s="27">
        <f t="shared" ref="J24:J55" si="19">D24-F24</f>
        <v>0</v>
      </c>
      <c r="K24" s="10">
        <v>0</v>
      </c>
      <c r="L24" s="10">
        <v>0</v>
      </c>
      <c r="M24" s="7"/>
      <c r="N24" s="7"/>
      <c r="O24" s="7"/>
      <c r="P24" s="7"/>
      <c r="Q24" s="7"/>
      <c r="R24" s="7"/>
      <c r="S24" s="7"/>
    </row>
    <row r="25" spans="1:19" s="8" customFormat="1" x14ac:dyDescent="0.3">
      <c r="A25" s="43" t="s">
        <v>40</v>
      </c>
      <c r="B25" s="41"/>
      <c r="C25" s="59">
        <v>11500</v>
      </c>
      <c r="D25" s="59">
        <v>11500</v>
      </c>
      <c r="E25" s="59">
        <v>8750</v>
      </c>
      <c r="F25" s="59">
        <v>0</v>
      </c>
      <c r="G25" s="59">
        <v>0</v>
      </c>
      <c r="H25" s="59">
        <v>0</v>
      </c>
      <c r="I25" s="27">
        <f t="shared" si="18"/>
        <v>8750</v>
      </c>
      <c r="J25" s="27">
        <f t="shared" si="19"/>
        <v>11500</v>
      </c>
      <c r="K25" s="10">
        <v>0</v>
      </c>
      <c r="L25" s="10">
        <f t="shared" ref="L25:L28" si="20">G25/D25</f>
        <v>0</v>
      </c>
      <c r="M25" s="7"/>
      <c r="N25" s="7"/>
      <c r="O25" s="7"/>
      <c r="P25" s="7"/>
      <c r="Q25" s="7"/>
      <c r="R25" s="7"/>
      <c r="S25" s="7"/>
    </row>
    <row r="26" spans="1:19" s="8" customFormat="1" x14ac:dyDescent="0.3">
      <c r="A26" s="43" t="s">
        <v>41</v>
      </c>
      <c r="B26" s="41"/>
      <c r="C26" s="59">
        <v>43008</v>
      </c>
      <c r="D26" s="59">
        <v>43008</v>
      </c>
      <c r="E26" s="59">
        <v>17920</v>
      </c>
      <c r="F26" s="59">
        <v>0</v>
      </c>
      <c r="G26" s="59">
        <v>0</v>
      </c>
      <c r="H26" s="59">
        <v>0</v>
      </c>
      <c r="I26" s="27">
        <f t="shared" si="18"/>
        <v>17920</v>
      </c>
      <c r="J26" s="27">
        <f t="shared" si="19"/>
        <v>43008</v>
      </c>
      <c r="K26" s="10">
        <f t="shared" ref="K26:K28" si="21">G26/E26</f>
        <v>0</v>
      </c>
      <c r="L26" s="10">
        <f t="shared" si="20"/>
        <v>0</v>
      </c>
      <c r="M26" s="7"/>
      <c r="N26" s="7"/>
      <c r="O26" s="7"/>
      <c r="P26" s="7"/>
      <c r="Q26" s="7"/>
      <c r="R26" s="7"/>
      <c r="S26" s="7"/>
    </row>
    <row r="27" spans="1:19" s="8" customFormat="1" x14ac:dyDescent="0.3">
      <c r="A27" s="43" t="s">
        <v>42</v>
      </c>
      <c r="B27" s="41"/>
      <c r="C27" s="59">
        <v>17300</v>
      </c>
      <c r="D27" s="59">
        <v>12210</v>
      </c>
      <c r="E27" s="59">
        <v>9010</v>
      </c>
      <c r="F27" s="59">
        <v>3738.58</v>
      </c>
      <c r="G27" s="59">
        <v>0</v>
      </c>
      <c r="H27" s="59">
        <v>0</v>
      </c>
      <c r="I27" s="27">
        <f t="shared" si="18"/>
        <v>9010</v>
      </c>
      <c r="J27" s="27">
        <f t="shared" si="19"/>
        <v>8471.42</v>
      </c>
      <c r="K27" s="10">
        <f t="shared" si="21"/>
        <v>0</v>
      </c>
      <c r="L27" s="10">
        <f t="shared" si="20"/>
        <v>0</v>
      </c>
      <c r="M27" s="7"/>
      <c r="N27" s="7"/>
      <c r="O27" s="7"/>
      <c r="P27" s="7"/>
      <c r="Q27" s="7"/>
      <c r="R27" s="7"/>
      <c r="S27" s="7"/>
    </row>
    <row r="28" spans="1:19" s="8" customFormat="1" x14ac:dyDescent="0.3">
      <c r="A28" s="48" t="s">
        <v>43</v>
      </c>
      <c r="B28" s="41"/>
      <c r="C28" s="59">
        <v>850</v>
      </c>
      <c r="D28" s="59">
        <v>850</v>
      </c>
      <c r="E28" s="59">
        <v>355</v>
      </c>
      <c r="F28" s="59">
        <v>0</v>
      </c>
      <c r="G28" s="59">
        <v>0</v>
      </c>
      <c r="H28" s="59">
        <v>0</v>
      </c>
      <c r="I28" s="27">
        <f t="shared" si="18"/>
        <v>355</v>
      </c>
      <c r="J28" s="27">
        <f t="shared" si="19"/>
        <v>850</v>
      </c>
      <c r="K28" s="10">
        <f t="shared" si="21"/>
        <v>0</v>
      </c>
      <c r="L28" s="10">
        <f t="shared" si="20"/>
        <v>0</v>
      </c>
      <c r="M28" s="7"/>
      <c r="N28" s="7"/>
      <c r="O28" s="7"/>
      <c r="P28" s="7"/>
      <c r="Q28" s="7"/>
      <c r="R28" s="7"/>
      <c r="S28" s="7"/>
    </row>
    <row r="29" spans="1:19" s="8" customFormat="1" x14ac:dyDescent="0.3">
      <c r="A29" s="43" t="s">
        <v>44</v>
      </c>
      <c r="B29" s="41"/>
      <c r="C29" s="59">
        <v>93000</v>
      </c>
      <c r="D29" s="59">
        <v>93000</v>
      </c>
      <c r="E29" s="59">
        <v>38750</v>
      </c>
      <c r="F29" s="59">
        <v>8020.42</v>
      </c>
      <c r="G29" s="59">
        <v>8020.42</v>
      </c>
      <c r="H29" s="59">
        <v>3873.81</v>
      </c>
      <c r="I29" s="27">
        <f t="shared" si="18"/>
        <v>30729.58</v>
      </c>
      <c r="J29" s="27">
        <f t="shared" si="19"/>
        <v>84979.58</v>
      </c>
      <c r="K29" s="10">
        <f t="shared" si="7"/>
        <v>0.20697858064516128</v>
      </c>
      <c r="L29" s="10">
        <f t="shared" si="8"/>
        <v>8.6241075268817205E-2</v>
      </c>
      <c r="M29" s="7"/>
      <c r="N29" s="7"/>
      <c r="O29" s="7"/>
      <c r="P29" s="7"/>
      <c r="Q29" s="7"/>
      <c r="R29" s="7"/>
      <c r="S29" s="7"/>
    </row>
    <row r="30" spans="1:19" s="8" customFormat="1" x14ac:dyDescent="0.3">
      <c r="A30" s="43" t="s">
        <v>45</v>
      </c>
      <c r="B30" s="41"/>
      <c r="C30" s="59">
        <v>13200</v>
      </c>
      <c r="D30" s="59">
        <v>13200</v>
      </c>
      <c r="E30" s="59">
        <v>5500</v>
      </c>
      <c r="F30" s="59">
        <v>1950.41</v>
      </c>
      <c r="G30" s="59">
        <v>1950.41</v>
      </c>
      <c r="H30" s="59">
        <v>897.85</v>
      </c>
      <c r="I30" s="27">
        <f t="shared" si="18"/>
        <v>3549.59</v>
      </c>
      <c r="J30" s="27">
        <f t="shared" si="19"/>
        <v>11249.59</v>
      </c>
      <c r="K30" s="10">
        <f t="shared" si="7"/>
        <v>0.35461999999999999</v>
      </c>
      <c r="L30" s="10">
        <f t="shared" si="8"/>
        <v>0.14775833333333335</v>
      </c>
      <c r="M30" s="7"/>
      <c r="N30" s="7"/>
      <c r="O30" s="7"/>
      <c r="P30" s="7"/>
      <c r="Q30" s="7"/>
      <c r="R30" s="7"/>
      <c r="S30" s="7"/>
    </row>
    <row r="31" spans="1:19" s="8" customFormat="1" x14ac:dyDescent="0.3">
      <c r="A31" s="43" t="s">
        <v>46</v>
      </c>
      <c r="B31" s="41"/>
      <c r="C31" s="59">
        <v>252700</v>
      </c>
      <c r="D31" s="59">
        <v>252700</v>
      </c>
      <c r="E31" s="59">
        <v>252700</v>
      </c>
      <c r="F31" s="59">
        <v>249786.63</v>
      </c>
      <c r="G31" s="59">
        <v>54652.959999999999</v>
      </c>
      <c r="H31" s="59">
        <v>25539.5</v>
      </c>
      <c r="I31" s="27">
        <f t="shared" si="18"/>
        <v>198047.04</v>
      </c>
      <c r="J31" s="27">
        <f t="shared" si="19"/>
        <v>2913.3699999999953</v>
      </c>
      <c r="K31" s="10">
        <f t="shared" si="7"/>
        <v>0.21627605856747131</v>
      </c>
      <c r="L31" s="10">
        <f t="shared" si="8"/>
        <v>0.21627605856747131</v>
      </c>
      <c r="M31" s="7"/>
      <c r="N31" s="7"/>
      <c r="O31" s="7"/>
      <c r="P31" s="7"/>
      <c r="Q31" s="7"/>
      <c r="R31" s="7"/>
      <c r="S31" s="7"/>
    </row>
    <row r="32" spans="1:19" s="8" customFormat="1" x14ac:dyDescent="0.3">
      <c r="A32" s="43" t="s">
        <v>47</v>
      </c>
      <c r="B32" s="41"/>
      <c r="C32" s="59">
        <v>32504</v>
      </c>
      <c r="D32" s="59">
        <v>32504</v>
      </c>
      <c r="E32" s="59">
        <v>32504</v>
      </c>
      <c r="F32" s="59">
        <v>9599.0299999999988</v>
      </c>
      <c r="G32" s="59">
        <v>6399.36</v>
      </c>
      <c r="H32" s="59">
        <v>0</v>
      </c>
      <c r="I32" s="27">
        <f t="shared" si="18"/>
        <v>26104.639999999999</v>
      </c>
      <c r="J32" s="27">
        <f t="shared" si="19"/>
        <v>22904.97</v>
      </c>
      <c r="K32" s="10">
        <f t="shared" si="7"/>
        <v>0.19687915333497416</v>
      </c>
      <c r="L32" s="10">
        <f t="shared" si="8"/>
        <v>0.19687915333497416</v>
      </c>
      <c r="M32" s="7"/>
      <c r="N32" s="7"/>
      <c r="O32" s="7"/>
      <c r="P32" s="7"/>
      <c r="Q32" s="7"/>
      <c r="R32" s="7"/>
      <c r="S32" s="7"/>
    </row>
    <row r="33" spans="1:19" s="8" customFormat="1" x14ac:dyDescent="0.3">
      <c r="A33" s="43" t="s">
        <v>48</v>
      </c>
      <c r="B33" s="41"/>
      <c r="C33" s="59">
        <v>15324</v>
      </c>
      <c r="D33" s="59">
        <v>15123</v>
      </c>
      <c r="E33" s="59">
        <v>9999</v>
      </c>
      <c r="F33" s="59">
        <v>4909.16</v>
      </c>
      <c r="G33" s="59">
        <v>4761.5</v>
      </c>
      <c r="H33" s="59">
        <v>0</v>
      </c>
      <c r="I33" s="27">
        <f t="shared" si="18"/>
        <v>5237.5</v>
      </c>
      <c r="J33" s="27">
        <f t="shared" si="19"/>
        <v>10213.84</v>
      </c>
      <c r="K33" s="10">
        <f t="shared" si="7"/>
        <v>0.47619761976197622</v>
      </c>
      <c r="L33" s="10">
        <f t="shared" si="8"/>
        <v>0.31485155061826359</v>
      </c>
      <c r="M33" s="7"/>
      <c r="N33" s="7"/>
      <c r="O33" s="7"/>
      <c r="P33" s="7"/>
      <c r="Q33" s="7"/>
      <c r="R33" s="7"/>
      <c r="S33" s="7"/>
    </row>
    <row r="34" spans="1:19" s="8" customFormat="1" x14ac:dyDescent="0.3">
      <c r="A34" s="43" t="s">
        <v>49</v>
      </c>
      <c r="B34" s="41"/>
      <c r="C34" s="59">
        <v>24000</v>
      </c>
      <c r="D34" s="59">
        <v>24000</v>
      </c>
      <c r="E34" s="59">
        <v>17000</v>
      </c>
      <c r="F34" s="59">
        <v>0</v>
      </c>
      <c r="G34" s="59">
        <v>0</v>
      </c>
      <c r="H34" s="59">
        <v>0</v>
      </c>
      <c r="I34" s="27">
        <f t="shared" si="18"/>
        <v>17000</v>
      </c>
      <c r="J34" s="27">
        <f t="shared" si="19"/>
        <v>24000</v>
      </c>
      <c r="K34" s="10">
        <f t="shared" si="7"/>
        <v>0</v>
      </c>
      <c r="L34" s="10">
        <f t="shared" si="8"/>
        <v>0</v>
      </c>
      <c r="M34" s="7"/>
      <c r="N34" s="7"/>
      <c r="O34" s="7"/>
      <c r="P34" s="7"/>
      <c r="Q34" s="7"/>
      <c r="R34" s="7"/>
      <c r="S34" s="7"/>
    </row>
    <row r="35" spans="1:19" s="8" customFormat="1" x14ac:dyDescent="0.3">
      <c r="A35" s="43" t="s">
        <v>50</v>
      </c>
      <c r="B35" s="41"/>
      <c r="C35" s="59">
        <v>53000</v>
      </c>
      <c r="D35" s="59">
        <v>53000</v>
      </c>
      <c r="E35" s="59">
        <v>28500</v>
      </c>
      <c r="F35" s="59">
        <v>0</v>
      </c>
      <c r="G35" s="59">
        <v>0</v>
      </c>
      <c r="H35" s="59">
        <v>0</v>
      </c>
      <c r="I35" s="27">
        <f t="shared" si="18"/>
        <v>28500</v>
      </c>
      <c r="J35" s="27">
        <f t="shared" si="19"/>
        <v>53000</v>
      </c>
      <c r="K35" s="10">
        <f t="shared" si="7"/>
        <v>0</v>
      </c>
      <c r="L35" s="10">
        <f t="shared" si="8"/>
        <v>0</v>
      </c>
      <c r="M35" s="7"/>
      <c r="N35" s="7"/>
      <c r="O35" s="7"/>
      <c r="P35" s="7"/>
      <c r="Q35" s="7"/>
      <c r="R35" s="7"/>
      <c r="S35" s="7"/>
    </row>
    <row r="36" spans="1:19" s="8" customFormat="1" x14ac:dyDescent="0.3">
      <c r="A36" s="43" t="s">
        <v>51</v>
      </c>
      <c r="B36" s="41"/>
      <c r="C36" s="59">
        <v>41071</v>
      </c>
      <c r="D36" s="59">
        <v>45071</v>
      </c>
      <c r="E36" s="59">
        <v>33071</v>
      </c>
      <c r="F36" s="59">
        <v>7387</v>
      </c>
      <c r="G36" s="59">
        <v>7387</v>
      </c>
      <c r="H36" s="59">
        <v>7387</v>
      </c>
      <c r="I36" s="27">
        <f t="shared" si="18"/>
        <v>25684</v>
      </c>
      <c r="J36" s="27">
        <f t="shared" si="19"/>
        <v>37684</v>
      </c>
      <c r="K36" s="10">
        <f t="shared" si="7"/>
        <v>0.22336790541562093</v>
      </c>
      <c r="L36" s="10">
        <f t="shared" si="8"/>
        <v>0.16389696257016706</v>
      </c>
      <c r="M36" s="7"/>
      <c r="N36" s="7"/>
      <c r="O36" s="7"/>
      <c r="P36" s="7"/>
      <c r="Q36" s="7"/>
      <c r="R36" s="7"/>
      <c r="S36" s="7"/>
    </row>
    <row r="37" spans="1:19" s="8" customFormat="1" x14ac:dyDescent="0.3">
      <c r="A37" s="43" t="s">
        <v>52</v>
      </c>
      <c r="B37" s="41"/>
      <c r="C37" s="59">
        <v>46000</v>
      </c>
      <c r="D37" s="59">
        <v>46000</v>
      </c>
      <c r="E37" s="59">
        <v>33500</v>
      </c>
      <c r="F37" s="59">
        <v>12200</v>
      </c>
      <c r="G37" s="59">
        <v>12200</v>
      </c>
      <c r="H37" s="59">
        <v>12200</v>
      </c>
      <c r="I37" s="27">
        <f t="shared" si="18"/>
        <v>21300</v>
      </c>
      <c r="J37" s="27">
        <f t="shared" si="19"/>
        <v>33800</v>
      </c>
      <c r="K37" s="10">
        <f t="shared" si="7"/>
        <v>0.36417910447761193</v>
      </c>
      <c r="L37" s="10">
        <f t="shared" si="8"/>
        <v>0.26521739130434785</v>
      </c>
      <c r="M37" s="7"/>
      <c r="N37" s="7"/>
      <c r="O37" s="7"/>
      <c r="P37" s="7"/>
      <c r="Q37" s="7"/>
      <c r="R37" s="7"/>
      <c r="S37" s="7"/>
    </row>
    <row r="38" spans="1:19" s="8" customFormat="1" x14ac:dyDescent="0.3">
      <c r="A38" s="43" t="s">
        <v>53</v>
      </c>
      <c r="B38" s="41"/>
      <c r="C38" s="59">
        <v>0</v>
      </c>
      <c r="D38" s="59">
        <v>2234</v>
      </c>
      <c r="E38" s="59">
        <v>2234</v>
      </c>
      <c r="F38" s="59">
        <v>0</v>
      </c>
      <c r="G38" s="59">
        <v>0</v>
      </c>
      <c r="H38" s="59">
        <v>0</v>
      </c>
      <c r="I38" s="27">
        <f t="shared" si="18"/>
        <v>2234</v>
      </c>
      <c r="J38" s="27">
        <f t="shared" si="19"/>
        <v>2234</v>
      </c>
      <c r="K38" s="10">
        <v>0</v>
      </c>
      <c r="L38" s="10">
        <f t="shared" si="8"/>
        <v>0</v>
      </c>
      <c r="M38" s="7"/>
      <c r="N38" s="7"/>
      <c r="O38" s="7"/>
      <c r="P38" s="7"/>
      <c r="Q38" s="7"/>
      <c r="R38" s="7"/>
      <c r="S38" s="7"/>
    </row>
    <row r="39" spans="1:19" s="8" customFormat="1" x14ac:dyDescent="0.3">
      <c r="A39" s="43" t="s">
        <v>54</v>
      </c>
      <c r="B39" s="41"/>
      <c r="C39" s="59">
        <v>6100</v>
      </c>
      <c r="D39" s="59">
        <v>7800</v>
      </c>
      <c r="E39" s="59">
        <v>7150</v>
      </c>
      <c r="F39" s="59">
        <v>625.17000000000007</v>
      </c>
      <c r="G39" s="59">
        <v>625.17000000000007</v>
      </c>
      <c r="H39" s="59">
        <v>625.17000000000007</v>
      </c>
      <c r="I39" s="27">
        <f t="shared" si="18"/>
        <v>6524.83</v>
      </c>
      <c r="J39" s="27">
        <f t="shared" si="19"/>
        <v>7174.83</v>
      </c>
      <c r="K39" s="10">
        <f t="shared" si="7"/>
        <v>8.7436363636363645E-2</v>
      </c>
      <c r="L39" s="10">
        <f t="shared" si="8"/>
        <v>8.0150000000000013E-2</v>
      </c>
      <c r="M39" s="7"/>
      <c r="N39" s="7"/>
      <c r="O39" s="7"/>
      <c r="P39" s="7"/>
      <c r="Q39" s="7"/>
      <c r="R39" s="7"/>
      <c r="S39" s="7"/>
    </row>
    <row r="40" spans="1:19" s="8" customFormat="1" x14ac:dyDescent="0.3">
      <c r="A40" s="43" t="s">
        <v>55</v>
      </c>
      <c r="B40" s="41"/>
      <c r="C40" s="59">
        <v>30500</v>
      </c>
      <c r="D40" s="59">
        <v>32500</v>
      </c>
      <c r="E40" s="59">
        <v>22750</v>
      </c>
      <c r="F40" s="59">
        <v>2952.7000000000003</v>
      </c>
      <c r="G40" s="59">
        <v>2952.7000000000003</v>
      </c>
      <c r="H40" s="59">
        <v>2952.7000000000003</v>
      </c>
      <c r="I40" s="27">
        <f t="shared" si="18"/>
        <v>19797.3</v>
      </c>
      <c r="J40" s="27">
        <f t="shared" si="19"/>
        <v>29547.3</v>
      </c>
      <c r="K40" s="10">
        <f t="shared" si="7"/>
        <v>0.12978901098901099</v>
      </c>
      <c r="L40" s="10">
        <f t="shared" si="8"/>
        <v>9.0852307692307704E-2</v>
      </c>
      <c r="M40" s="7"/>
      <c r="N40" s="7"/>
      <c r="O40" s="7"/>
      <c r="P40" s="7"/>
      <c r="Q40" s="7"/>
      <c r="R40" s="7"/>
      <c r="S40" s="7"/>
    </row>
    <row r="41" spans="1:19" s="8" customFormat="1" x14ac:dyDescent="0.3">
      <c r="A41" s="43" t="s">
        <v>140</v>
      </c>
      <c r="B41" s="41"/>
      <c r="C41" s="59">
        <v>0</v>
      </c>
      <c r="D41" s="59">
        <v>3520</v>
      </c>
      <c r="E41" s="59">
        <v>3520</v>
      </c>
      <c r="F41" s="59">
        <v>2141.5100000000002</v>
      </c>
      <c r="G41" s="59">
        <v>0</v>
      </c>
      <c r="H41" s="59">
        <v>0</v>
      </c>
      <c r="I41" s="27">
        <f t="shared" si="18"/>
        <v>3520</v>
      </c>
      <c r="J41" s="27">
        <f t="shared" si="19"/>
        <v>1378.4899999999998</v>
      </c>
      <c r="K41" s="10">
        <v>0</v>
      </c>
      <c r="L41" s="10">
        <f t="shared" si="8"/>
        <v>0</v>
      </c>
      <c r="M41" s="7"/>
      <c r="N41" s="7"/>
      <c r="O41" s="7"/>
      <c r="P41" s="7"/>
      <c r="Q41" s="7"/>
      <c r="R41" s="7"/>
      <c r="S41" s="7"/>
    </row>
    <row r="42" spans="1:19" s="8" customFormat="1" x14ac:dyDescent="0.3">
      <c r="A42" s="43" t="s">
        <v>57</v>
      </c>
      <c r="B42" s="41"/>
      <c r="C42" s="59">
        <v>12000</v>
      </c>
      <c r="D42" s="59">
        <v>8716</v>
      </c>
      <c r="E42" s="59">
        <v>8716</v>
      </c>
      <c r="F42" s="59">
        <v>0</v>
      </c>
      <c r="G42" s="59">
        <v>0</v>
      </c>
      <c r="H42" s="59">
        <v>0</v>
      </c>
      <c r="I42" s="27">
        <f t="shared" si="18"/>
        <v>8716</v>
      </c>
      <c r="J42" s="27">
        <f t="shared" si="19"/>
        <v>8716</v>
      </c>
      <c r="K42" s="10">
        <v>0</v>
      </c>
      <c r="L42" s="10">
        <f t="shared" si="8"/>
        <v>0</v>
      </c>
      <c r="M42" s="7"/>
      <c r="N42" s="7"/>
      <c r="O42" s="7"/>
      <c r="P42" s="7"/>
      <c r="Q42" s="7"/>
      <c r="R42" s="7"/>
      <c r="S42" s="7"/>
    </row>
    <row r="43" spans="1:19" s="8" customFormat="1" x14ac:dyDescent="0.3">
      <c r="A43" s="43" t="s">
        <v>58</v>
      </c>
      <c r="B43" s="41"/>
      <c r="C43" s="59">
        <v>126109</v>
      </c>
      <c r="D43" s="59">
        <v>118116</v>
      </c>
      <c r="E43" s="59">
        <v>96216</v>
      </c>
      <c r="F43" s="59">
        <v>82271.199999999997</v>
      </c>
      <c r="G43" s="59">
        <v>24517.480000000003</v>
      </c>
      <c r="H43" s="59">
        <v>18352.140000000003</v>
      </c>
      <c r="I43" s="27">
        <f t="shared" si="18"/>
        <v>71698.51999999999</v>
      </c>
      <c r="J43" s="27">
        <f t="shared" si="19"/>
        <v>35844.800000000003</v>
      </c>
      <c r="K43" s="10">
        <f t="shared" si="7"/>
        <v>0.25481707824062527</v>
      </c>
      <c r="L43" s="10">
        <f t="shared" si="8"/>
        <v>0.20757120119204853</v>
      </c>
      <c r="M43" s="7"/>
      <c r="N43" s="7"/>
      <c r="O43" s="7"/>
      <c r="P43" s="7"/>
      <c r="Q43" s="7"/>
      <c r="R43" s="7"/>
      <c r="S43" s="7"/>
    </row>
    <row r="44" spans="1:19" s="8" customFormat="1" x14ac:dyDescent="0.3">
      <c r="A44" s="43" t="s">
        <v>59</v>
      </c>
      <c r="B44" s="41"/>
      <c r="C44" s="59">
        <v>21500</v>
      </c>
      <c r="D44" s="59">
        <v>25237</v>
      </c>
      <c r="E44" s="59">
        <v>13737</v>
      </c>
      <c r="F44" s="59">
        <v>5637.76</v>
      </c>
      <c r="G44" s="59">
        <v>3079.52</v>
      </c>
      <c r="H44" s="59">
        <v>2995.2</v>
      </c>
      <c r="I44" s="27">
        <f t="shared" si="18"/>
        <v>10657.48</v>
      </c>
      <c r="J44" s="27">
        <f t="shared" si="19"/>
        <v>19599.239999999998</v>
      </c>
      <c r="K44" s="10">
        <f t="shared" si="7"/>
        <v>0.22417704011065007</v>
      </c>
      <c r="L44" s="10">
        <f t="shared" si="8"/>
        <v>0.12202401236280065</v>
      </c>
      <c r="M44" s="7"/>
      <c r="N44" s="7"/>
      <c r="O44" s="7"/>
      <c r="P44" s="7"/>
      <c r="Q44" s="7"/>
      <c r="R44" s="7"/>
      <c r="S44" s="7"/>
    </row>
    <row r="45" spans="1:19" s="8" customFormat="1" x14ac:dyDescent="0.3">
      <c r="A45" s="43" t="s">
        <v>114</v>
      </c>
      <c r="B45" s="41"/>
      <c r="C45" s="59">
        <v>200000</v>
      </c>
      <c r="D45" s="59">
        <v>200000</v>
      </c>
      <c r="E45" s="59">
        <v>186345</v>
      </c>
      <c r="F45" s="59">
        <v>105270</v>
      </c>
      <c r="G45" s="59">
        <v>3000</v>
      </c>
      <c r="H45" s="59">
        <v>3000</v>
      </c>
      <c r="I45" s="27">
        <f t="shared" si="18"/>
        <v>183345</v>
      </c>
      <c r="J45" s="27">
        <f t="shared" si="19"/>
        <v>94730</v>
      </c>
      <c r="K45" s="10">
        <v>0</v>
      </c>
      <c r="L45" s="10">
        <f t="shared" si="8"/>
        <v>1.4999999999999999E-2</v>
      </c>
      <c r="M45" s="7"/>
      <c r="N45" s="7"/>
      <c r="O45" s="7"/>
      <c r="P45" s="7"/>
      <c r="Q45" s="7"/>
      <c r="R45" s="7"/>
      <c r="S45" s="7"/>
    </row>
    <row r="46" spans="1:19" s="8" customFormat="1" x14ac:dyDescent="0.3">
      <c r="A46" s="43" t="s">
        <v>60</v>
      </c>
      <c r="B46" s="41"/>
      <c r="C46" s="59">
        <v>142800</v>
      </c>
      <c r="D46" s="59">
        <v>142800</v>
      </c>
      <c r="E46" s="59">
        <v>59500</v>
      </c>
      <c r="F46" s="59">
        <v>0</v>
      </c>
      <c r="G46" s="59">
        <v>0</v>
      </c>
      <c r="H46" s="59">
        <v>0</v>
      </c>
      <c r="I46" s="27">
        <f t="shared" si="18"/>
        <v>59500</v>
      </c>
      <c r="J46" s="27">
        <f t="shared" si="19"/>
        <v>142800</v>
      </c>
      <c r="K46" s="10">
        <f t="shared" si="7"/>
        <v>0</v>
      </c>
      <c r="L46" s="10">
        <f t="shared" si="8"/>
        <v>0</v>
      </c>
      <c r="M46" s="7"/>
      <c r="N46" s="7"/>
      <c r="O46" s="7"/>
      <c r="P46" s="7"/>
      <c r="Q46" s="7"/>
      <c r="R46" s="7"/>
      <c r="S46" s="7"/>
    </row>
    <row r="47" spans="1:19" s="8" customFormat="1" x14ac:dyDescent="0.3">
      <c r="A47" s="43" t="s">
        <v>61</v>
      </c>
      <c r="B47" s="41"/>
      <c r="C47" s="59">
        <v>103008</v>
      </c>
      <c r="D47" s="59">
        <v>86340</v>
      </c>
      <c r="E47" s="59">
        <v>28002</v>
      </c>
      <c r="F47" s="59">
        <v>786.45</v>
      </c>
      <c r="G47" s="59">
        <v>0</v>
      </c>
      <c r="H47" s="59">
        <v>0</v>
      </c>
      <c r="I47" s="27">
        <f t="shared" si="18"/>
        <v>28002</v>
      </c>
      <c r="J47" s="27">
        <f t="shared" si="19"/>
        <v>85553.55</v>
      </c>
      <c r="K47" s="10">
        <f t="shared" ref="K47:K48" si="22">G47/E47</f>
        <v>0</v>
      </c>
      <c r="L47" s="10">
        <f t="shared" ref="L47:L48" si="23">G47/D47</f>
        <v>0</v>
      </c>
      <c r="M47" s="7"/>
      <c r="N47" s="7"/>
      <c r="O47" s="7"/>
      <c r="P47" s="7"/>
      <c r="Q47" s="7"/>
      <c r="R47" s="7"/>
      <c r="S47" s="7"/>
    </row>
    <row r="48" spans="1:19" s="8" customFormat="1" x14ac:dyDescent="0.3">
      <c r="A48" s="43" t="s">
        <v>62</v>
      </c>
      <c r="B48" s="41"/>
      <c r="C48" s="59">
        <v>18000</v>
      </c>
      <c r="D48" s="59">
        <v>18500</v>
      </c>
      <c r="E48" s="59">
        <v>8750</v>
      </c>
      <c r="F48" s="59">
        <v>566.46</v>
      </c>
      <c r="G48" s="59">
        <v>566.46</v>
      </c>
      <c r="H48" s="59">
        <v>491.13</v>
      </c>
      <c r="I48" s="27">
        <f t="shared" si="18"/>
        <v>8183.54</v>
      </c>
      <c r="J48" s="27">
        <f t="shared" si="19"/>
        <v>17933.54</v>
      </c>
      <c r="K48" s="10">
        <f t="shared" si="22"/>
        <v>6.473828571428572E-2</v>
      </c>
      <c r="L48" s="10">
        <f t="shared" si="23"/>
        <v>3.0619459459459462E-2</v>
      </c>
      <c r="M48" s="7"/>
      <c r="N48" s="7"/>
      <c r="O48" s="7"/>
      <c r="P48" s="7"/>
      <c r="Q48" s="7"/>
      <c r="R48" s="7"/>
      <c r="S48" s="7"/>
    </row>
    <row r="49" spans="1:19" s="8" customFormat="1" x14ac:dyDescent="0.3">
      <c r="A49" s="43" t="s">
        <v>115</v>
      </c>
      <c r="B49" s="41"/>
      <c r="C49" s="59">
        <v>1062503</v>
      </c>
      <c r="D49" s="59">
        <v>857114</v>
      </c>
      <c r="E49" s="59">
        <v>465856</v>
      </c>
      <c r="F49" s="59">
        <v>120772.93</v>
      </c>
      <c r="G49" s="59">
        <v>13863.32</v>
      </c>
      <c r="H49" s="59">
        <v>4233.32</v>
      </c>
      <c r="I49" s="27">
        <f t="shared" si="18"/>
        <v>451992.68</v>
      </c>
      <c r="J49" s="27">
        <f t="shared" si="19"/>
        <v>736341.07000000007</v>
      </c>
      <c r="K49" s="10">
        <f t="shared" si="7"/>
        <v>2.9758809589229288E-2</v>
      </c>
      <c r="L49" s="10">
        <f t="shared" si="8"/>
        <v>1.6174417872068358E-2</v>
      </c>
      <c r="M49" s="7"/>
      <c r="N49" s="7"/>
      <c r="O49" s="7"/>
      <c r="P49" s="7"/>
      <c r="Q49" s="7"/>
      <c r="R49" s="7"/>
      <c r="S49" s="7"/>
    </row>
    <row r="50" spans="1:19" s="8" customFormat="1" x14ac:dyDescent="0.3">
      <c r="A50" s="43" t="s">
        <v>121</v>
      </c>
      <c r="B50" s="41"/>
      <c r="C50" s="59">
        <v>0</v>
      </c>
      <c r="D50" s="59">
        <v>771</v>
      </c>
      <c r="E50" s="59">
        <v>771</v>
      </c>
      <c r="F50" s="59">
        <v>770.94</v>
      </c>
      <c r="G50" s="59">
        <v>770.94</v>
      </c>
      <c r="H50" s="59">
        <v>770.94</v>
      </c>
      <c r="I50" s="27">
        <f t="shared" si="18"/>
        <v>5.999999999994543E-2</v>
      </c>
      <c r="J50" s="27">
        <f t="shared" si="19"/>
        <v>5.999999999994543E-2</v>
      </c>
      <c r="K50" s="10">
        <v>0</v>
      </c>
      <c r="L50" s="10">
        <f t="shared" si="8"/>
        <v>0.99992217898832692</v>
      </c>
      <c r="M50" s="7"/>
      <c r="N50" s="7"/>
      <c r="O50" s="7"/>
      <c r="P50" s="7"/>
      <c r="Q50" s="7"/>
      <c r="R50" s="7"/>
      <c r="S50" s="7"/>
    </row>
    <row r="51" spans="1:19" s="8" customFormat="1" x14ac:dyDescent="0.3">
      <c r="A51" s="43" t="s">
        <v>63</v>
      </c>
      <c r="B51" s="41"/>
      <c r="C51" s="59">
        <v>0</v>
      </c>
      <c r="D51" s="59">
        <v>4944</v>
      </c>
      <c r="E51" s="59">
        <v>4944</v>
      </c>
      <c r="F51" s="59">
        <v>4144</v>
      </c>
      <c r="G51" s="59">
        <v>4144</v>
      </c>
      <c r="H51" s="59">
        <v>4144</v>
      </c>
      <c r="I51" s="27">
        <f t="shared" si="18"/>
        <v>800</v>
      </c>
      <c r="J51" s="27">
        <f t="shared" si="19"/>
        <v>800</v>
      </c>
      <c r="K51" s="10">
        <v>0</v>
      </c>
      <c r="L51" s="10">
        <f t="shared" si="8"/>
        <v>0.8381877022653722</v>
      </c>
      <c r="M51" s="7"/>
      <c r="N51" s="7"/>
      <c r="O51" s="7"/>
      <c r="P51" s="7"/>
      <c r="Q51" s="7"/>
      <c r="R51" s="7"/>
      <c r="S51" s="7"/>
    </row>
    <row r="52" spans="1:19" s="8" customFormat="1" x14ac:dyDescent="0.3">
      <c r="A52" s="43" t="s">
        <v>64</v>
      </c>
      <c r="B52" s="41"/>
      <c r="C52" s="59">
        <v>0</v>
      </c>
      <c r="D52" s="59">
        <v>2264</v>
      </c>
      <c r="E52" s="59">
        <v>2264</v>
      </c>
      <c r="F52" s="59">
        <v>1733.1</v>
      </c>
      <c r="G52" s="59">
        <v>1733.1</v>
      </c>
      <c r="H52" s="59">
        <v>1733.1</v>
      </c>
      <c r="I52" s="27">
        <f t="shared" si="18"/>
        <v>530.90000000000009</v>
      </c>
      <c r="J52" s="27">
        <f t="shared" si="19"/>
        <v>530.90000000000009</v>
      </c>
      <c r="K52" s="10">
        <v>0</v>
      </c>
      <c r="L52" s="10">
        <f t="shared" si="8"/>
        <v>0.76550353356890455</v>
      </c>
      <c r="M52" s="7"/>
      <c r="N52" s="7"/>
      <c r="O52" s="7"/>
      <c r="P52" s="7"/>
      <c r="Q52" s="7"/>
      <c r="R52" s="7"/>
      <c r="S52" s="7"/>
    </row>
    <row r="53" spans="1:19" s="8" customFormat="1" x14ac:dyDescent="0.3">
      <c r="A53" s="43" t="s">
        <v>65</v>
      </c>
      <c r="B53" s="41"/>
      <c r="C53" s="59">
        <v>0</v>
      </c>
      <c r="D53" s="59">
        <v>2132</v>
      </c>
      <c r="E53" s="59">
        <v>2132</v>
      </c>
      <c r="F53" s="59">
        <v>2022.78</v>
      </c>
      <c r="G53" s="59">
        <v>2022.78</v>
      </c>
      <c r="H53" s="59">
        <v>2022.78</v>
      </c>
      <c r="I53" s="27">
        <f t="shared" si="18"/>
        <v>109.22000000000003</v>
      </c>
      <c r="J53" s="27">
        <f t="shared" si="19"/>
        <v>109.22000000000003</v>
      </c>
      <c r="K53" s="10">
        <v>0</v>
      </c>
      <c r="L53" s="10">
        <f t="shared" si="8"/>
        <v>0.94877110694183864</v>
      </c>
      <c r="M53" s="7"/>
      <c r="N53" s="7"/>
      <c r="O53" s="7"/>
      <c r="P53" s="7"/>
      <c r="Q53" s="7"/>
      <c r="R53" s="7"/>
      <c r="S53" s="7"/>
    </row>
    <row r="54" spans="1:19" s="8" customFormat="1" x14ac:dyDescent="0.3">
      <c r="A54" s="43" t="s">
        <v>122</v>
      </c>
      <c r="B54" s="41"/>
      <c r="C54" s="59">
        <v>0</v>
      </c>
      <c r="D54" s="59">
        <v>165657</v>
      </c>
      <c r="E54" s="59">
        <v>165657</v>
      </c>
      <c r="F54" s="59">
        <v>138993.32999999999</v>
      </c>
      <c r="G54" s="59">
        <v>37933.33</v>
      </c>
      <c r="H54" s="59">
        <v>16600</v>
      </c>
      <c r="I54" s="27">
        <f t="shared" si="18"/>
        <v>127723.67</v>
      </c>
      <c r="J54" s="27">
        <f t="shared" si="19"/>
        <v>26663.670000000013</v>
      </c>
      <c r="K54" s="10">
        <v>0</v>
      </c>
      <c r="L54" s="10">
        <f t="shared" si="8"/>
        <v>0.22898718436287027</v>
      </c>
      <c r="M54" s="7"/>
      <c r="N54" s="7"/>
      <c r="O54" s="7"/>
      <c r="P54" s="7"/>
      <c r="Q54" s="7"/>
      <c r="R54" s="7"/>
      <c r="S54" s="7"/>
    </row>
    <row r="55" spans="1:19" s="8" customFormat="1" x14ac:dyDescent="0.3">
      <c r="A55" s="43" t="s">
        <v>66</v>
      </c>
      <c r="B55" s="41"/>
      <c r="C55" s="59">
        <v>0</v>
      </c>
      <c r="D55" s="59">
        <v>104167</v>
      </c>
      <c r="E55" s="59">
        <v>104167</v>
      </c>
      <c r="F55" s="59">
        <v>14285.49</v>
      </c>
      <c r="G55" s="59">
        <v>125.86</v>
      </c>
      <c r="H55" s="59">
        <v>125.86</v>
      </c>
      <c r="I55" s="27">
        <f t="shared" si="18"/>
        <v>104041.14</v>
      </c>
      <c r="J55" s="27">
        <f t="shared" si="19"/>
        <v>89881.51</v>
      </c>
      <c r="K55" s="10">
        <v>0</v>
      </c>
      <c r="L55" s="10">
        <f t="shared" si="8"/>
        <v>1.2082521335931725E-3</v>
      </c>
      <c r="M55" s="7"/>
      <c r="N55" s="7"/>
      <c r="O55" s="7"/>
      <c r="P55" s="7"/>
      <c r="Q55" s="7"/>
      <c r="R55" s="7"/>
      <c r="S55" s="7"/>
    </row>
    <row r="56" spans="1:19" s="8" customFormat="1" x14ac:dyDescent="0.3">
      <c r="A56" s="68" t="s">
        <v>67</v>
      </c>
      <c r="B56" s="69"/>
      <c r="C56" s="28">
        <f>SUM(C57:C93)</f>
        <v>171226</v>
      </c>
      <c r="D56" s="28">
        <f>SUM(D57:D93)</f>
        <v>175432</v>
      </c>
      <c r="E56" s="28">
        <f t="shared" ref="E56:J56" si="24">SUM(E57:E93)</f>
        <v>102281</v>
      </c>
      <c r="F56" s="28">
        <f t="shared" si="24"/>
        <v>18091.16</v>
      </c>
      <c r="G56" s="28">
        <f t="shared" si="24"/>
        <v>15188.26</v>
      </c>
      <c r="H56" s="28">
        <f t="shared" si="24"/>
        <v>9581.590000000002</v>
      </c>
      <c r="I56" s="28">
        <f t="shared" si="24"/>
        <v>86476.639999999985</v>
      </c>
      <c r="J56" s="28">
        <f t="shared" si="24"/>
        <v>156778.23999999996</v>
      </c>
      <c r="K56" s="9">
        <f t="shared" si="7"/>
        <v>0.14849541948162415</v>
      </c>
      <c r="L56" s="9">
        <f t="shared" si="8"/>
        <v>8.657633727028137E-2</v>
      </c>
      <c r="M56" s="7"/>
      <c r="N56" s="7"/>
      <c r="O56" s="7"/>
      <c r="P56" s="7"/>
      <c r="Q56" s="7"/>
      <c r="R56" s="7"/>
      <c r="S56" s="7"/>
    </row>
    <row r="57" spans="1:19" s="8" customFormat="1" x14ac:dyDescent="0.3">
      <c r="A57" s="45" t="s">
        <v>68</v>
      </c>
      <c r="B57" s="13"/>
      <c r="C57" s="59">
        <v>10808</v>
      </c>
      <c r="D57" s="59">
        <v>10493</v>
      </c>
      <c r="E57" s="59">
        <v>5485</v>
      </c>
      <c r="F57" s="59">
        <v>1640.51</v>
      </c>
      <c r="G57" s="59">
        <v>1640.51</v>
      </c>
      <c r="H57" s="59">
        <v>1064.8599999999999</v>
      </c>
      <c r="I57" s="27">
        <f>E57-G57</f>
        <v>3844.49</v>
      </c>
      <c r="J57" s="27">
        <f>D57-F57</f>
        <v>8852.49</v>
      </c>
      <c r="K57" s="10">
        <f t="shared" si="7"/>
        <v>0.29909024612579765</v>
      </c>
      <c r="L57" s="10">
        <f t="shared" si="8"/>
        <v>0.15634327647002763</v>
      </c>
      <c r="M57" s="7"/>
      <c r="N57" s="7"/>
      <c r="O57" s="7"/>
      <c r="P57" s="7"/>
      <c r="Q57" s="7"/>
      <c r="R57" s="7"/>
      <c r="S57" s="7"/>
    </row>
    <row r="58" spans="1:19" s="8" customFormat="1" x14ac:dyDescent="0.3">
      <c r="A58" s="48" t="s">
        <v>69</v>
      </c>
      <c r="B58" s="14"/>
      <c r="C58" s="59">
        <v>3600</v>
      </c>
      <c r="D58" s="59">
        <v>4115</v>
      </c>
      <c r="E58" s="59">
        <v>2115</v>
      </c>
      <c r="F58" s="59">
        <v>1648.2</v>
      </c>
      <c r="G58" s="59">
        <v>1186.95</v>
      </c>
      <c r="H58" s="59">
        <v>495</v>
      </c>
      <c r="I58" s="27">
        <f t="shared" ref="I58:I93" si="25">E58-G58</f>
        <v>928.05</v>
      </c>
      <c r="J58" s="27">
        <f t="shared" ref="J58:J93" si="26">D58-F58</f>
        <v>2466.8000000000002</v>
      </c>
      <c r="K58" s="10">
        <f t="shared" ref="K58:K93" si="27">G58/E58</f>
        <v>0.56120567375886532</v>
      </c>
      <c r="L58" s="10">
        <f t="shared" ref="L58:L93" si="28">G58/D58</f>
        <v>0.28844471445929526</v>
      </c>
      <c r="M58" s="7"/>
      <c r="N58" s="7"/>
      <c r="O58" s="7"/>
      <c r="P58" s="7"/>
      <c r="Q58" s="7"/>
      <c r="R58" s="7"/>
      <c r="S58" s="7"/>
    </row>
    <row r="59" spans="1:19" s="8" customFormat="1" x14ac:dyDescent="0.3">
      <c r="A59" s="48" t="s">
        <v>70</v>
      </c>
      <c r="B59" s="14"/>
      <c r="C59" s="59">
        <v>500</v>
      </c>
      <c r="D59" s="59">
        <v>500</v>
      </c>
      <c r="E59" s="59">
        <v>250</v>
      </c>
      <c r="F59" s="59">
        <v>0</v>
      </c>
      <c r="G59" s="59">
        <v>0</v>
      </c>
      <c r="H59" s="59">
        <v>0</v>
      </c>
      <c r="I59" s="27">
        <f t="shared" si="25"/>
        <v>250</v>
      </c>
      <c r="J59" s="27">
        <f t="shared" si="26"/>
        <v>500</v>
      </c>
      <c r="K59" s="10">
        <f t="shared" si="27"/>
        <v>0</v>
      </c>
      <c r="L59" s="10">
        <f t="shared" si="28"/>
        <v>0</v>
      </c>
      <c r="M59" s="7"/>
      <c r="N59" s="7"/>
      <c r="O59" s="7"/>
      <c r="P59" s="7"/>
      <c r="Q59" s="7"/>
      <c r="R59" s="7"/>
      <c r="S59" s="7"/>
    </row>
    <row r="60" spans="1:19" s="8" customFormat="1" x14ac:dyDescent="0.3">
      <c r="A60" s="48" t="s">
        <v>71</v>
      </c>
      <c r="B60" s="14"/>
      <c r="C60" s="59">
        <v>320</v>
      </c>
      <c r="D60" s="59">
        <v>320</v>
      </c>
      <c r="E60" s="59">
        <v>320</v>
      </c>
      <c r="F60" s="59">
        <v>0</v>
      </c>
      <c r="G60" s="59">
        <v>0</v>
      </c>
      <c r="H60" s="59">
        <v>0</v>
      </c>
      <c r="I60" s="27">
        <f t="shared" si="25"/>
        <v>320</v>
      </c>
      <c r="J60" s="27">
        <f t="shared" si="26"/>
        <v>320</v>
      </c>
      <c r="K60" s="10">
        <f t="shared" si="27"/>
        <v>0</v>
      </c>
      <c r="L60" s="10">
        <f t="shared" si="28"/>
        <v>0</v>
      </c>
      <c r="M60" s="7"/>
      <c r="N60" s="7"/>
      <c r="O60" s="7"/>
      <c r="P60" s="7"/>
      <c r="Q60" s="7"/>
      <c r="R60" s="7"/>
      <c r="S60" s="7"/>
    </row>
    <row r="61" spans="1:19" s="8" customFormat="1" x14ac:dyDescent="0.3">
      <c r="A61" s="48" t="s">
        <v>72</v>
      </c>
      <c r="B61" s="14"/>
      <c r="C61" s="59">
        <v>10000</v>
      </c>
      <c r="D61" s="59">
        <v>10000</v>
      </c>
      <c r="E61" s="59">
        <v>6000</v>
      </c>
      <c r="F61" s="59">
        <v>372.36</v>
      </c>
      <c r="G61" s="59">
        <v>0</v>
      </c>
      <c r="H61" s="59">
        <v>0</v>
      </c>
      <c r="I61" s="27">
        <f t="shared" si="25"/>
        <v>6000</v>
      </c>
      <c r="J61" s="27">
        <f t="shared" si="26"/>
        <v>9627.64</v>
      </c>
      <c r="K61" s="10">
        <f t="shared" si="27"/>
        <v>0</v>
      </c>
      <c r="L61" s="10">
        <f t="shared" si="28"/>
        <v>0</v>
      </c>
      <c r="M61" s="7"/>
      <c r="N61" s="7"/>
      <c r="O61" s="7"/>
      <c r="P61" s="7"/>
      <c r="Q61" s="7"/>
      <c r="R61" s="7"/>
      <c r="S61" s="7"/>
    </row>
    <row r="62" spans="1:19" s="8" customFormat="1" x14ac:dyDescent="0.3">
      <c r="A62" s="48" t="s">
        <v>73</v>
      </c>
      <c r="B62" s="14"/>
      <c r="C62" s="59">
        <v>15000</v>
      </c>
      <c r="D62" s="59">
        <v>16200</v>
      </c>
      <c r="E62" s="59">
        <v>7450</v>
      </c>
      <c r="F62" s="59">
        <v>514.92999999999995</v>
      </c>
      <c r="G62" s="59">
        <v>514.92999999999995</v>
      </c>
      <c r="H62" s="59">
        <v>0</v>
      </c>
      <c r="I62" s="27">
        <f t="shared" si="25"/>
        <v>6935.07</v>
      </c>
      <c r="J62" s="27">
        <f t="shared" si="26"/>
        <v>15685.07</v>
      </c>
      <c r="K62" s="10">
        <f t="shared" si="27"/>
        <v>6.9118120805369124E-2</v>
      </c>
      <c r="L62" s="10">
        <f t="shared" si="28"/>
        <v>3.1785802469135802E-2</v>
      </c>
      <c r="M62" s="7"/>
      <c r="N62" s="7"/>
      <c r="O62" s="7"/>
      <c r="P62" s="7"/>
      <c r="Q62" s="7"/>
      <c r="R62" s="7"/>
      <c r="S62" s="7"/>
    </row>
    <row r="63" spans="1:19" s="8" customFormat="1" x14ac:dyDescent="0.3">
      <c r="A63" s="51" t="s">
        <v>74</v>
      </c>
      <c r="B63" s="52"/>
      <c r="C63" s="59">
        <v>10000</v>
      </c>
      <c r="D63" s="59">
        <v>10600</v>
      </c>
      <c r="E63" s="59">
        <v>4765</v>
      </c>
      <c r="F63" s="59">
        <v>265.95</v>
      </c>
      <c r="G63" s="59">
        <v>265.95</v>
      </c>
      <c r="H63" s="59">
        <v>0</v>
      </c>
      <c r="I63" s="27">
        <f t="shared" si="25"/>
        <v>4499.05</v>
      </c>
      <c r="J63" s="27">
        <f t="shared" si="26"/>
        <v>10334.049999999999</v>
      </c>
      <c r="K63" s="10">
        <f t="shared" si="27"/>
        <v>5.5813221406086043E-2</v>
      </c>
      <c r="L63" s="10">
        <f t="shared" si="28"/>
        <v>2.5089622641509431E-2</v>
      </c>
      <c r="M63" s="7"/>
      <c r="N63" s="7"/>
      <c r="O63" s="7"/>
      <c r="P63" s="7"/>
      <c r="Q63" s="7"/>
      <c r="R63" s="7"/>
      <c r="S63" s="7"/>
    </row>
    <row r="64" spans="1:19" s="8" customFormat="1" x14ac:dyDescent="0.3">
      <c r="A64" s="51" t="s">
        <v>75</v>
      </c>
      <c r="B64" s="52"/>
      <c r="C64" s="59">
        <v>800</v>
      </c>
      <c r="D64" s="59">
        <v>800</v>
      </c>
      <c r="E64" s="59">
        <v>400</v>
      </c>
      <c r="F64" s="59">
        <v>0</v>
      </c>
      <c r="G64" s="59">
        <v>0</v>
      </c>
      <c r="H64" s="59">
        <v>0</v>
      </c>
      <c r="I64" s="27">
        <f t="shared" si="25"/>
        <v>400</v>
      </c>
      <c r="J64" s="27">
        <f t="shared" si="26"/>
        <v>800</v>
      </c>
      <c r="K64" s="10">
        <f t="shared" si="27"/>
        <v>0</v>
      </c>
      <c r="L64" s="10">
        <f t="shared" si="28"/>
        <v>0</v>
      </c>
      <c r="M64" s="7"/>
      <c r="N64" s="7"/>
      <c r="O64" s="7"/>
      <c r="P64" s="7"/>
      <c r="Q64" s="7"/>
      <c r="R64" s="7"/>
      <c r="S64" s="7"/>
    </row>
    <row r="65" spans="1:19" s="8" customFormat="1" x14ac:dyDescent="0.3">
      <c r="A65" s="51" t="s">
        <v>76</v>
      </c>
      <c r="B65" s="52"/>
      <c r="C65" s="59">
        <v>8500</v>
      </c>
      <c r="D65" s="59">
        <v>5700</v>
      </c>
      <c r="E65" s="59">
        <v>4700</v>
      </c>
      <c r="F65" s="59">
        <v>710.1</v>
      </c>
      <c r="G65" s="59">
        <v>222.1</v>
      </c>
      <c r="H65" s="59">
        <v>222.1</v>
      </c>
      <c r="I65" s="27">
        <f t="shared" si="25"/>
        <v>4477.8999999999996</v>
      </c>
      <c r="J65" s="27">
        <f t="shared" si="26"/>
        <v>4989.8999999999996</v>
      </c>
      <c r="K65" s="10">
        <f t="shared" si="27"/>
        <v>4.7255319148936166E-2</v>
      </c>
      <c r="L65" s="10">
        <f t="shared" si="28"/>
        <v>3.8964912280701751E-2</v>
      </c>
      <c r="M65" s="7"/>
      <c r="N65" s="7"/>
      <c r="O65" s="7"/>
      <c r="P65" s="7"/>
      <c r="Q65" s="7"/>
      <c r="R65" s="7"/>
      <c r="S65" s="7"/>
    </row>
    <row r="66" spans="1:19" s="8" customFormat="1" x14ac:dyDescent="0.3">
      <c r="A66" s="51" t="s">
        <v>77</v>
      </c>
      <c r="B66" s="52"/>
      <c r="C66" s="59">
        <v>6000</v>
      </c>
      <c r="D66" s="59">
        <v>6000</v>
      </c>
      <c r="E66" s="59">
        <v>3000</v>
      </c>
      <c r="F66" s="59">
        <v>680.13</v>
      </c>
      <c r="G66" s="59">
        <v>680.13</v>
      </c>
      <c r="H66" s="59">
        <v>132.68</v>
      </c>
      <c r="I66" s="27">
        <f t="shared" si="25"/>
        <v>2319.87</v>
      </c>
      <c r="J66" s="27">
        <f t="shared" si="26"/>
        <v>5319.87</v>
      </c>
      <c r="K66" s="10">
        <f t="shared" si="27"/>
        <v>0.22670999999999999</v>
      </c>
      <c r="L66" s="10">
        <f t="shared" si="28"/>
        <v>0.113355</v>
      </c>
      <c r="M66" s="7"/>
      <c r="N66" s="7"/>
      <c r="O66" s="7"/>
      <c r="P66" s="7"/>
      <c r="Q66" s="7"/>
      <c r="R66" s="7"/>
      <c r="S66" s="7"/>
    </row>
    <row r="67" spans="1:19" s="8" customFormat="1" x14ac:dyDescent="0.3">
      <c r="A67" s="51" t="s">
        <v>78</v>
      </c>
      <c r="B67" s="52"/>
      <c r="C67" s="59">
        <v>2000</v>
      </c>
      <c r="D67" s="59">
        <v>2000</v>
      </c>
      <c r="E67" s="59">
        <v>1600</v>
      </c>
      <c r="F67" s="59">
        <v>348.18</v>
      </c>
      <c r="G67" s="59">
        <v>348.18</v>
      </c>
      <c r="H67" s="59">
        <v>348.18</v>
      </c>
      <c r="I67" s="27">
        <f t="shared" si="25"/>
        <v>1251.82</v>
      </c>
      <c r="J67" s="27">
        <f t="shared" si="26"/>
        <v>1651.82</v>
      </c>
      <c r="K67" s="10">
        <f t="shared" si="27"/>
        <v>0.21761250000000001</v>
      </c>
      <c r="L67" s="10">
        <f t="shared" si="28"/>
        <v>0.17408999999999999</v>
      </c>
      <c r="M67" s="7"/>
      <c r="N67" s="7"/>
      <c r="O67" s="7"/>
      <c r="P67" s="7"/>
      <c r="Q67" s="7"/>
      <c r="R67" s="7"/>
      <c r="S67" s="7"/>
    </row>
    <row r="68" spans="1:19" s="8" customFormat="1" x14ac:dyDescent="0.3">
      <c r="A68" s="53" t="s">
        <v>134</v>
      </c>
      <c r="B68" s="52"/>
      <c r="C68" s="59">
        <v>0</v>
      </c>
      <c r="D68" s="59">
        <v>10</v>
      </c>
      <c r="E68" s="59">
        <v>10</v>
      </c>
      <c r="F68" s="59">
        <v>0</v>
      </c>
      <c r="G68" s="59">
        <v>0</v>
      </c>
      <c r="H68" s="59">
        <v>0</v>
      </c>
      <c r="I68" s="27"/>
      <c r="J68" s="27"/>
      <c r="K68" s="10">
        <v>0</v>
      </c>
      <c r="L68" s="10">
        <f t="shared" si="28"/>
        <v>0</v>
      </c>
      <c r="M68" s="7"/>
      <c r="N68" s="7"/>
      <c r="O68" s="7"/>
      <c r="P68" s="7"/>
      <c r="Q68" s="7"/>
      <c r="R68" s="7"/>
      <c r="S68" s="7"/>
    </row>
    <row r="69" spans="1:19" s="8" customFormat="1" x14ac:dyDescent="0.3">
      <c r="A69" s="51" t="s">
        <v>79</v>
      </c>
      <c r="B69" s="52"/>
      <c r="C69" s="59">
        <v>700</v>
      </c>
      <c r="D69" s="59">
        <v>700</v>
      </c>
      <c r="E69" s="59">
        <v>700</v>
      </c>
      <c r="F69" s="59">
        <v>0</v>
      </c>
      <c r="G69" s="59">
        <v>0</v>
      </c>
      <c r="H69" s="59">
        <v>0</v>
      </c>
      <c r="I69" s="27">
        <f t="shared" si="25"/>
        <v>700</v>
      </c>
      <c r="J69" s="27">
        <f t="shared" si="26"/>
        <v>700</v>
      </c>
      <c r="K69" s="10">
        <f t="shared" si="27"/>
        <v>0</v>
      </c>
      <c r="L69" s="10">
        <f t="shared" si="28"/>
        <v>0</v>
      </c>
      <c r="M69" s="7"/>
      <c r="N69" s="7"/>
      <c r="O69" s="7"/>
      <c r="P69" s="7"/>
      <c r="Q69" s="7"/>
      <c r="R69" s="7"/>
      <c r="S69" s="7"/>
    </row>
    <row r="70" spans="1:19" s="8" customFormat="1" x14ac:dyDescent="0.3">
      <c r="A70" s="51" t="s">
        <v>80</v>
      </c>
      <c r="B70" s="52"/>
      <c r="C70" s="59">
        <v>500</v>
      </c>
      <c r="D70" s="59">
        <v>500</v>
      </c>
      <c r="E70" s="59">
        <v>500</v>
      </c>
      <c r="F70" s="59">
        <v>0</v>
      </c>
      <c r="G70" s="59">
        <v>0</v>
      </c>
      <c r="H70" s="59">
        <v>0</v>
      </c>
      <c r="I70" s="27">
        <f t="shared" si="25"/>
        <v>500</v>
      </c>
      <c r="J70" s="27">
        <f t="shared" si="26"/>
        <v>500</v>
      </c>
      <c r="K70" s="10">
        <f t="shared" si="27"/>
        <v>0</v>
      </c>
      <c r="L70" s="10">
        <f t="shared" si="28"/>
        <v>0</v>
      </c>
      <c r="M70" s="7"/>
      <c r="N70" s="7"/>
      <c r="O70" s="7"/>
      <c r="P70" s="7"/>
      <c r="Q70" s="7"/>
      <c r="R70" s="7"/>
      <c r="S70" s="7"/>
    </row>
    <row r="71" spans="1:19" s="8" customFormat="1" x14ac:dyDescent="0.3">
      <c r="A71" s="51" t="s">
        <v>81</v>
      </c>
      <c r="B71" s="52"/>
      <c r="C71" s="59">
        <v>2004</v>
      </c>
      <c r="D71" s="59">
        <v>4049</v>
      </c>
      <c r="E71" s="59">
        <v>3045</v>
      </c>
      <c r="F71" s="59">
        <v>914.96</v>
      </c>
      <c r="G71" s="59">
        <v>914.96</v>
      </c>
      <c r="H71" s="59">
        <v>749.64</v>
      </c>
      <c r="I71" s="27">
        <f t="shared" si="25"/>
        <v>2130.04</v>
      </c>
      <c r="J71" s="27">
        <f t="shared" si="26"/>
        <v>3134.04</v>
      </c>
      <c r="K71" s="10">
        <f t="shared" si="27"/>
        <v>0.3004794745484401</v>
      </c>
      <c r="L71" s="10">
        <f t="shared" si="28"/>
        <v>0.22597184489997532</v>
      </c>
      <c r="M71" s="7"/>
      <c r="N71" s="7"/>
      <c r="O71" s="7"/>
      <c r="P71" s="7"/>
      <c r="Q71" s="7"/>
      <c r="R71" s="7"/>
      <c r="S71" s="7"/>
    </row>
    <row r="72" spans="1:19" s="8" customFormat="1" x14ac:dyDescent="0.3">
      <c r="A72" s="51" t="s">
        <v>129</v>
      </c>
      <c r="B72" s="52"/>
      <c r="C72" s="59">
        <v>0</v>
      </c>
      <c r="D72" s="59">
        <v>500</v>
      </c>
      <c r="E72" s="59">
        <v>500</v>
      </c>
      <c r="F72" s="59">
        <v>434.57</v>
      </c>
      <c r="G72" s="59">
        <v>434.57</v>
      </c>
      <c r="H72" s="59">
        <v>0</v>
      </c>
      <c r="I72" s="27"/>
      <c r="J72" s="27"/>
      <c r="K72" s="10">
        <f t="shared" si="27"/>
        <v>0.86914000000000002</v>
      </c>
      <c r="L72" s="10">
        <f t="shared" si="28"/>
        <v>0.86914000000000002</v>
      </c>
      <c r="M72" s="7"/>
      <c r="N72" s="7"/>
      <c r="O72" s="7"/>
      <c r="P72" s="7"/>
      <c r="Q72" s="7"/>
      <c r="R72" s="7"/>
      <c r="S72" s="7"/>
    </row>
    <row r="73" spans="1:19" s="8" customFormat="1" x14ac:dyDescent="0.3">
      <c r="A73" s="51" t="s">
        <v>82</v>
      </c>
      <c r="B73" s="52"/>
      <c r="C73" s="59">
        <v>1000</v>
      </c>
      <c r="D73" s="59">
        <v>1850</v>
      </c>
      <c r="E73" s="59">
        <v>1600</v>
      </c>
      <c r="F73" s="59">
        <v>53.5</v>
      </c>
      <c r="G73" s="59">
        <v>0</v>
      </c>
      <c r="H73" s="59">
        <v>0</v>
      </c>
      <c r="I73" s="27">
        <f t="shared" si="25"/>
        <v>1600</v>
      </c>
      <c r="J73" s="27">
        <f t="shared" si="26"/>
        <v>1796.5</v>
      </c>
      <c r="K73" s="10">
        <f t="shared" si="27"/>
        <v>0</v>
      </c>
      <c r="L73" s="10">
        <f t="shared" si="28"/>
        <v>0</v>
      </c>
      <c r="M73" s="7"/>
      <c r="N73" s="7"/>
      <c r="O73" s="7"/>
      <c r="P73" s="7"/>
      <c r="Q73" s="7"/>
      <c r="R73" s="7"/>
      <c r="S73" s="7"/>
    </row>
    <row r="74" spans="1:19" s="8" customFormat="1" x14ac:dyDescent="0.3">
      <c r="A74" s="51" t="s">
        <v>130</v>
      </c>
      <c r="B74" s="52"/>
      <c r="C74" s="59">
        <v>0</v>
      </c>
      <c r="D74" s="59">
        <v>50</v>
      </c>
      <c r="E74" s="59">
        <v>50</v>
      </c>
      <c r="F74" s="59">
        <v>0</v>
      </c>
      <c r="G74" s="59">
        <v>0</v>
      </c>
      <c r="H74" s="59">
        <v>0</v>
      </c>
      <c r="I74" s="27"/>
      <c r="J74" s="27"/>
      <c r="K74" s="10">
        <f t="shared" si="27"/>
        <v>0</v>
      </c>
      <c r="L74" s="10">
        <f t="shared" si="28"/>
        <v>0</v>
      </c>
      <c r="M74" s="7"/>
      <c r="N74" s="7"/>
      <c r="O74" s="7"/>
      <c r="P74" s="7"/>
      <c r="Q74" s="7"/>
      <c r="R74" s="7"/>
      <c r="S74" s="7"/>
    </row>
    <row r="75" spans="1:19" s="8" customFormat="1" x14ac:dyDescent="0.3">
      <c r="A75" s="51" t="s">
        <v>131</v>
      </c>
      <c r="B75" s="52"/>
      <c r="C75" s="59">
        <v>500</v>
      </c>
      <c r="D75" s="59">
        <v>535</v>
      </c>
      <c r="E75" s="59">
        <v>535</v>
      </c>
      <c r="F75" s="59">
        <v>167.83</v>
      </c>
      <c r="G75" s="59">
        <v>114.33</v>
      </c>
      <c r="H75" s="59">
        <v>0</v>
      </c>
      <c r="I75" s="27"/>
      <c r="J75" s="27"/>
      <c r="K75" s="10">
        <f t="shared" si="27"/>
        <v>0.21370093457943926</v>
      </c>
      <c r="L75" s="10">
        <f t="shared" si="28"/>
        <v>0.21370093457943926</v>
      </c>
      <c r="M75" s="7"/>
      <c r="N75" s="7"/>
      <c r="O75" s="7"/>
      <c r="P75" s="7"/>
      <c r="Q75" s="7"/>
      <c r="R75" s="7"/>
      <c r="S75" s="7"/>
    </row>
    <row r="76" spans="1:19" s="8" customFormat="1" x14ac:dyDescent="0.3">
      <c r="A76" s="51" t="s">
        <v>83</v>
      </c>
      <c r="B76" s="52"/>
      <c r="C76" s="59">
        <v>2500</v>
      </c>
      <c r="D76" s="59">
        <v>2500</v>
      </c>
      <c r="E76" s="59">
        <v>2000</v>
      </c>
      <c r="F76" s="59">
        <v>0</v>
      </c>
      <c r="G76" s="59">
        <v>0</v>
      </c>
      <c r="H76" s="59">
        <v>0</v>
      </c>
      <c r="I76" s="27">
        <f t="shared" si="25"/>
        <v>2000</v>
      </c>
      <c r="J76" s="27">
        <f t="shared" si="26"/>
        <v>2500</v>
      </c>
      <c r="K76" s="10">
        <f t="shared" si="27"/>
        <v>0</v>
      </c>
      <c r="L76" s="10">
        <f t="shared" si="28"/>
        <v>0</v>
      </c>
      <c r="M76" s="7"/>
      <c r="N76" s="7"/>
      <c r="O76" s="7"/>
      <c r="P76" s="7"/>
      <c r="Q76" s="7"/>
      <c r="R76" s="7"/>
      <c r="S76" s="7"/>
    </row>
    <row r="77" spans="1:19" s="8" customFormat="1" x14ac:dyDescent="0.3">
      <c r="A77" s="51" t="s">
        <v>84</v>
      </c>
      <c r="B77" s="52"/>
      <c r="C77" s="59">
        <v>490</v>
      </c>
      <c r="D77" s="59">
        <v>490</v>
      </c>
      <c r="E77" s="59">
        <v>490</v>
      </c>
      <c r="F77" s="59">
        <v>35.04</v>
      </c>
      <c r="G77" s="59">
        <v>35.04</v>
      </c>
      <c r="H77" s="59">
        <v>0</v>
      </c>
      <c r="I77" s="27">
        <f t="shared" si="25"/>
        <v>454.96</v>
      </c>
      <c r="J77" s="27">
        <f t="shared" si="26"/>
        <v>454.96</v>
      </c>
      <c r="K77" s="10">
        <f t="shared" si="27"/>
        <v>7.1510204081632653E-2</v>
      </c>
      <c r="L77" s="10">
        <f t="shared" si="28"/>
        <v>7.1510204081632653E-2</v>
      </c>
      <c r="M77" s="7"/>
      <c r="N77" s="7"/>
      <c r="O77" s="7"/>
      <c r="P77" s="7"/>
      <c r="Q77" s="7"/>
      <c r="R77" s="7"/>
      <c r="S77" s="7"/>
    </row>
    <row r="78" spans="1:19" s="8" customFormat="1" x14ac:dyDescent="0.3">
      <c r="A78" s="51" t="s">
        <v>85</v>
      </c>
      <c r="B78" s="52"/>
      <c r="C78" s="59">
        <v>59000</v>
      </c>
      <c r="D78" s="59">
        <v>50485</v>
      </c>
      <c r="E78" s="59">
        <v>22485</v>
      </c>
      <c r="F78" s="59">
        <v>351.98</v>
      </c>
      <c r="G78" s="59">
        <v>223.64000000000001</v>
      </c>
      <c r="H78" s="59">
        <v>35.96</v>
      </c>
      <c r="I78" s="27">
        <f t="shared" si="25"/>
        <v>22261.360000000001</v>
      </c>
      <c r="J78" s="27">
        <f t="shared" si="26"/>
        <v>50133.02</v>
      </c>
      <c r="K78" s="10">
        <f t="shared" si="27"/>
        <v>9.9461863464531917E-3</v>
      </c>
      <c r="L78" s="10">
        <f t="shared" si="28"/>
        <v>4.4298306427651779E-3</v>
      </c>
      <c r="M78" s="7"/>
      <c r="N78" s="7"/>
      <c r="O78" s="7"/>
      <c r="P78" s="7"/>
      <c r="Q78" s="7"/>
      <c r="R78" s="7"/>
      <c r="S78" s="7"/>
    </row>
    <row r="79" spans="1:19" s="8" customFormat="1" x14ac:dyDescent="0.3">
      <c r="A79" s="51" t="s">
        <v>86</v>
      </c>
      <c r="B79" s="52"/>
      <c r="C79" s="59">
        <v>3000</v>
      </c>
      <c r="D79" s="59">
        <v>3110</v>
      </c>
      <c r="E79" s="59">
        <v>2010</v>
      </c>
      <c r="F79" s="59">
        <v>106.53</v>
      </c>
      <c r="G79" s="59">
        <v>106.53</v>
      </c>
      <c r="H79" s="59">
        <v>78.709999999999994</v>
      </c>
      <c r="I79" s="27">
        <f t="shared" si="25"/>
        <v>1903.47</v>
      </c>
      <c r="J79" s="27">
        <f t="shared" si="26"/>
        <v>3003.47</v>
      </c>
      <c r="K79" s="10">
        <f t="shared" si="27"/>
        <v>5.2999999999999999E-2</v>
      </c>
      <c r="L79" s="10">
        <f t="shared" si="28"/>
        <v>3.42540192926045E-2</v>
      </c>
      <c r="M79" s="7"/>
      <c r="N79" s="7"/>
      <c r="O79" s="7"/>
      <c r="P79" s="7"/>
      <c r="Q79" s="7"/>
      <c r="R79" s="7"/>
      <c r="S79" s="7"/>
    </row>
    <row r="80" spans="1:19" s="8" customFormat="1" x14ac:dyDescent="0.3">
      <c r="A80" s="51" t="s">
        <v>87</v>
      </c>
      <c r="B80" s="52"/>
      <c r="C80" s="59">
        <v>1500</v>
      </c>
      <c r="D80" s="59">
        <v>1600</v>
      </c>
      <c r="E80" s="59">
        <v>850</v>
      </c>
      <c r="F80" s="59">
        <v>403.77</v>
      </c>
      <c r="G80" s="59">
        <v>331.45</v>
      </c>
      <c r="H80" s="59">
        <v>0</v>
      </c>
      <c r="I80" s="27">
        <f t="shared" si="25"/>
        <v>518.54999999999995</v>
      </c>
      <c r="J80" s="27">
        <f t="shared" si="26"/>
        <v>1196.23</v>
      </c>
      <c r="K80" s="10">
        <f t="shared" si="27"/>
        <v>0.38994117647058824</v>
      </c>
      <c r="L80" s="10">
        <f t="shared" si="28"/>
        <v>0.20715624999999999</v>
      </c>
      <c r="M80" s="7"/>
      <c r="N80" s="7"/>
      <c r="O80" s="7"/>
      <c r="P80" s="7"/>
      <c r="Q80" s="7"/>
      <c r="R80" s="7"/>
      <c r="S80" s="7"/>
    </row>
    <row r="81" spans="1:19" s="8" customFormat="1" x14ac:dyDescent="0.3">
      <c r="A81" s="51" t="s">
        <v>88</v>
      </c>
      <c r="B81" s="52"/>
      <c r="C81" s="59">
        <v>8004</v>
      </c>
      <c r="D81" s="59">
        <v>10304</v>
      </c>
      <c r="E81" s="59">
        <v>8300</v>
      </c>
      <c r="F81" s="59">
        <v>2707.53</v>
      </c>
      <c r="G81" s="59">
        <v>2707.53</v>
      </c>
      <c r="H81" s="59">
        <v>2707.53</v>
      </c>
      <c r="I81" s="27">
        <f t="shared" si="25"/>
        <v>5592.4699999999993</v>
      </c>
      <c r="J81" s="27">
        <f t="shared" si="26"/>
        <v>7596.4699999999993</v>
      </c>
      <c r="K81" s="10">
        <f t="shared" si="27"/>
        <v>0.3262084337349398</v>
      </c>
      <c r="L81" s="10">
        <f t="shared" si="28"/>
        <v>0.26276494565217395</v>
      </c>
      <c r="M81" s="7"/>
      <c r="N81" s="7"/>
      <c r="O81" s="7"/>
      <c r="P81" s="7"/>
      <c r="Q81" s="7"/>
      <c r="R81" s="7"/>
      <c r="S81" s="7"/>
    </row>
    <row r="82" spans="1:19" s="8" customFormat="1" x14ac:dyDescent="0.3">
      <c r="A82" s="51" t="s">
        <v>89</v>
      </c>
      <c r="B82" s="52"/>
      <c r="C82" s="59">
        <v>19500</v>
      </c>
      <c r="D82" s="59">
        <v>17611</v>
      </c>
      <c r="E82" s="59">
        <v>10711</v>
      </c>
      <c r="F82" s="59">
        <v>1578.67</v>
      </c>
      <c r="G82" s="59">
        <v>1161.3699999999999</v>
      </c>
      <c r="H82" s="59">
        <v>944.5</v>
      </c>
      <c r="I82" s="27">
        <f t="shared" si="25"/>
        <v>9549.630000000001</v>
      </c>
      <c r="J82" s="27">
        <f t="shared" si="26"/>
        <v>16032.33</v>
      </c>
      <c r="K82" s="10">
        <f t="shared" si="27"/>
        <v>0.10842778452058631</v>
      </c>
      <c r="L82" s="10">
        <f t="shared" si="28"/>
        <v>6.5945715745840655E-2</v>
      </c>
      <c r="M82" s="7"/>
      <c r="N82" s="7"/>
      <c r="O82" s="7"/>
      <c r="P82" s="7"/>
      <c r="Q82" s="7"/>
      <c r="R82" s="7"/>
      <c r="S82" s="7"/>
    </row>
    <row r="83" spans="1:19" s="8" customFormat="1" x14ac:dyDescent="0.3">
      <c r="A83" s="53" t="s">
        <v>135</v>
      </c>
      <c r="B83" s="52"/>
      <c r="C83" s="59">
        <v>0</v>
      </c>
      <c r="D83" s="59">
        <v>70</v>
      </c>
      <c r="E83" s="59">
        <v>70</v>
      </c>
      <c r="F83" s="59">
        <v>0</v>
      </c>
      <c r="G83" s="59">
        <v>0</v>
      </c>
      <c r="H83" s="59">
        <v>0</v>
      </c>
      <c r="I83" s="27"/>
      <c r="J83" s="27"/>
      <c r="K83" s="10">
        <v>0</v>
      </c>
      <c r="L83" s="10">
        <f t="shared" si="28"/>
        <v>0</v>
      </c>
      <c r="M83" s="7"/>
      <c r="N83" s="7"/>
      <c r="O83" s="7"/>
      <c r="P83" s="7"/>
      <c r="Q83" s="7"/>
      <c r="R83" s="7"/>
      <c r="S83" s="7"/>
    </row>
    <row r="84" spans="1:19" s="8" customFormat="1" x14ac:dyDescent="0.3">
      <c r="A84" s="51" t="s">
        <v>90</v>
      </c>
      <c r="B84" s="52"/>
      <c r="C84" s="59">
        <v>1500</v>
      </c>
      <c r="D84" s="59">
        <v>6100</v>
      </c>
      <c r="E84" s="59">
        <v>5600</v>
      </c>
      <c r="F84" s="59">
        <v>819.91000000000008</v>
      </c>
      <c r="G84" s="59">
        <v>819.91000000000008</v>
      </c>
      <c r="H84" s="59">
        <v>177.94</v>
      </c>
      <c r="I84" s="27">
        <f t="shared" si="25"/>
        <v>4780.09</v>
      </c>
      <c r="J84" s="27">
        <f t="shared" si="26"/>
        <v>5280.09</v>
      </c>
      <c r="K84" s="10">
        <f t="shared" si="27"/>
        <v>0.1464125</v>
      </c>
      <c r="L84" s="10">
        <f t="shared" si="28"/>
        <v>0.13441147540983608</v>
      </c>
      <c r="M84" s="7"/>
      <c r="N84" s="7"/>
      <c r="O84" s="7"/>
      <c r="P84" s="7"/>
      <c r="Q84" s="7"/>
      <c r="R84" s="7"/>
      <c r="S84" s="7"/>
    </row>
    <row r="85" spans="1:19" s="8" customFormat="1" x14ac:dyDescent="0.3">
      <c r="A85" s="51" t="s">
        <v>91</v>
      </c>
      <c r="B85" s="52"/>
      <c r="C85" s="59">
        <v>3500</v>
      </c>
      <c r="D85" s="59">
        <v>5100</v>
      </c>
      <c r="E85" s="59">
        <v>3600</v>
      </c>
      <c r="F85" s="59">
        <v>2243.41</v>
      </c>
      <c r="G85" s="59">
        <v>1387.0800000000002</v>
      </c>
      <c r="H85" s="59">
        <v>531.39</v>
      </c>
      <c r="I85" s="27">
        <f t="shared" si="25"/>
        <v>2212.92</v>
      </c>
      <c r="J85" s="27">
        <f t="shared" si="26"/>
        <v>2856.59</v>
      </c>
      <c r="K85" s="10">
        <f t="shared" si="27"/>
        <v>0.38530000000000003</v>
      </c>
      <c r="L85" s="10">
        <f t="shared" si="28"/>
        <v>0.27197647058823532</v>
      </c>
      <c r="M85" s="7"/>
      <c r="N85" s="7"/>
      <c r="O85" s="7"/>
      <c r="P85" s="7"/>
      <c r="Q85" s="7"/>
      <c r="R85" s="7"/>
      <c r="S85" s="7"/>
    </row>
    <row r="86" spans="1:19" s="8" customFormat="1" x14ac:dyDescent="0.3">
      <c r="A86" s="51" t="s">
        <v>92</v>
      </c>
      <c r="B86" s="52"/>
      <c r="C86" s="59">
        <v>0</v>
      </c>
      <c r="D86" s="59">
        <v>2672</v>
      </c>
      <c r="E86" s="59">
        <v>2672</v>
      </c>
      <c r="F86" s="59">
        <v>1629.44</v>
      </c>
      <c r="G86" s="59">
        <v>1629.44</v>
      </c>
      <c r="H86" s="59">
        <v>1629.44</v>
      </c>
      <c r="I86" s="27">
        <f t="shared" si="25"/>
        <v>1042.56</v>
      </c>
      <c r="J86" s="27">
        <f t="shared" si="26"/>
        <v>1042.56</v>
      </c>
      <c r="K86" s="10">
        <f t="shared" si="27"/>
        <v>0.60982035928143719</v>
      </c>
      <c r="L86" s="10">
        <f t="shared" si="28"/>
        <v>0.60982035928143719</v>
      </c>
      <c r="M86" s="7"/>
      <c r="N86" s="7"/>
      <c r="O86" s="7"/>
      <c r="P86" s="7"/>
      <c r="Q86" s="7"/>
      <c r="R86" s="7"/>
      <c r="S86" s="7"/>
    </row>
    <row r="87" spans="1:19" s="8" customFormat="1" x14ac:dyDescent="0.3">
      <c r="A87" s="51" t="s">
        <v>123</v>
      </c>
      <c r="B87" s="52"/>
      <c r="C87" s="59">
        <v>0</v>
      </c>
      <c r="D87" s="59">
        <v>23</v>
      </c>
      <c r="E87" s="59">
        <v>23</v>
      </c>
      <c r="F87" s="59">
        <v>22.1</v>
      </c>
      <c r="G87" s="59">
        <v>22.1</v>
      </c>
      <c r="H87" s="59">
        <v>22.1</v>
      </c>
      <c r="I87" s="27">
        <f t="shared" si="25"/>
        <v>0.89999999999999858</v>
      </c>
      <c r="J87" s="27">
        <f t="shared" si="26"/>
        <v>0.89999999999999858</v>
      </c>
      <c r="K87" s="10">
        <f t="shared" si="27"/>
        <v>0.96086956521739142</v>
      </c>
      <c r="L87" s="10">
        <f t="shared" si="28"/>
        <v>0.96086956521739142</v>
      </c>
      <c r="M87" s="7"/>
      <c r="N87" s="7"/>
      <c r="O87" s="7"/>
      <c r="P87" s="7"/>
      <c r="Q87" s="7"/>
      <c r="R87" s="7"/>
      <c r="S87" s="7"/>
    </row>
    <row r="88" spans="1:19" s="8" customFormat="1" x14ac:dyDescent="0.3">
      <c r="A88" s="48" t="s">
        <v>93</v>
      </c>
      <c r="B88" s="14"/>
      <c r="C88" s="59">
        <v>0</v>
      </c>
      <c r="D88" s="59">
        <v>10</v>
      </c>
      <c r="E88" s="59">
        <v>10</v>
      </c>
      <c r="F88" s="59">
        <v>10</v>
      </c>
      <c r="G88" s="59">
        <v>10</v>
      </c>
      <c r="H88" s="59">
        <v>10</v>
      </c>
      <c r="I88" s="27">
        <f t="shared" si="25"/>
        <v>0</v>
      </c>
      <c r="J88" s="27">
        <f t="shared" si="26"/>
        <v>0</v>
      </c>
      <c r="K88" s="10">
        <f t="shared" si="27"/>
        <v>1</v>
      </c>
      <c r="L88" s="10">
        <f t="shared" si="28"/>
        <v>1</v>
      </c>
      <c r="M88" s="7"/>
      <c r="N88" s="7"/>
      <c r="O88" s="7"/>
      <c r="P88" s="7"/>
      <c r="Q88" s="7"/>
      <c r="R88" s="7"/>
      <c r="S88" s="7"/>
    </row>
    <row r="89" spans="1:19" s="8" customFormat="1" x14ac:dyDescent="0.3">
      <c r="A89" s="48" t="s">
        <v>94</v>
      </c>
      <c r="B89" s="14"/>
      <c r="C89" s="59">
        <v>0</v>
      </c>
      <c r="D89" s="59">
        <v>17</v>
      </c>
      <c r="E89" s="59">
        <v>17</v>
      </c>
      <c r="F89" s="59">
        <v>16.059999999999999</v>
      </c>
      <c r="G89" s="59">
        <v>16.059999999999999</v>
      </c>
      <c r="H89" s="59">
        <v>16.059999999999999</v>
      </c>
      <c r="I89" s="27">
        <f t="shared" si="25"/>
        <v>0.94000000000000128</v>
      </c>
      <c r="J89" s="27">
        <f t="shared" si="26"/>
        <v>0.94000000000000128</v>
      </c>
      <c r="K89" s="10">
        <f t="shared" si="27"/>
        <v>0.94470588235294106</v>
      </c>
      <c r="L89" s="10">
        <f t="shared" si="28"/>
        <v>0.94470588235294106</v>
      </c>
      <c r="M89" s="7"/>
      <c r="N89" s="7"/>
      <c r="O89" s="7"/>
      <c r="P89" s="7"/>
      <c r="Q89" s="7"/>
      <c r="R89" s="7"/>
      <c r="S89" s="7"/>
    </row>
    <row r="90" spans="1:19" s="8" customFormat="1" x14ac:dyDescent="0.3">
      <c r="A90" s="48" t="s">
        <v>95</v>
      </c>
      <c r="B90" s="14"/>
      <c r="C90" s="59">
        <v>0</v>
      </c>
      <c r="D90" s="59">
        <v>69</v>
      </c>
      <c r="E90" s="59">
        <v>69</v>
      </c>
      <c r="F90" s="59">
        <v>68.7</v>
      </c>
      <c r="G90" s="59">
        <v>68.7</v>
      </c>
      <c r="H90" s="59">
        <v>68.7</v>
      </c>
      <c r="I90" s="27">
        <f t="shared" si="25"/>
        <v>0.29999999999999716</v>
      </c>
      <c r="J90" s="27">
        <f t="shared" si="26"/>
        <v>0.29999999999999716</v>
      </c>
      <c r="K90" s="10">
        <f t="shared" si="27"/>
        <v>0.9956521739130435</v>
      </c>
      <c r="L90" s="10">
        <f t="shared" si="28"/>
        <v>0.9956521739130435</v>
      </c>
      <c r="M90" s="7"/>
      <c r="N90" s="7"/>
      <c r="O90" s="7"/>
      <c r="P90" s="7"/>
      <c r="Q90" s="7"/>
      <c r="R90" s="7"/>
      <c r="S90" s="7"/>
    </row>
    <row r="91" spans="1:19" s="8" customFormat="1" x14ac:dyDescent="0.3">
      <c r="A91" s="48" t="s">
        <v>96</v>
      </c>
      <c r="B91" s="14"/>
      <c r="C91" s="59">
        <v>0</v>
      </c>
      <c r="D91" s="59">
        <v>228</v>
      </c>
      <c r="E91" s="59">
        <v>228</v>
      </c>
      <c r="F91" s="59">
        <v>226.94000000000003</v>
      </c>
      <c r="G91" s="59">
        <v>226.94000000000003</v>
      </c>
      <c r="H91" s="59">
        <v>226.94000000000003</v>
      </c>
      <c r="I91" s="27">
        <f t="shared" si="25"/>
        <v>1.0599999999999739</v>
      </c>
      <c r="J91" s="27">
        <f t="shared" si="26"/>
        <v>1.0599999999999739</v>
      </c>
      <c r="K91" s="10">
        <f t="shared" si="27"/>
        <v>0.99535087719298254</v>
      </c>
      <c r="L91" s="10">
        <f t="shared" si="28"/>
        <v>0.99535087719298254</v>
      </c>
      <c r="M91" s="7"/>
      <c r="N91" s="7"/>
      <c r="O91" s="7"/>
      <c r="P91" s="7"/>
      <c r="Q91" s="7"/>
      <c r="R91" s="7"/>
      <c r="S91" s="7"/>
    </row>
    <row r="92" spans="1:19" s="8" customFormat="1" x14ac:dyDescent="0.3">
      <c r="A92" s="48" t="s">
        <v>97</v>
      </c>
      <c r="B92" s="39"/>
      <c r="C92" s="59">
        <v>0</v>
      </c>
      <c r="D92" s="59">
        <v>69</v>
      </c>
      <c r="E92" s="59">
        <v>69</v>
      </c>
      <c r="F92" s="59">
        <v>68.58</v>
      </c>
      <c r="G92" s="59">
        <v>68.58</v>
      </c>
      <c r="H92" s="59">
        <v>68.58</v>
      </c>
      <c r="I92" s="27">
        <f t="shared" si="25"/>
        <v>0.42000000000000171</v>
      </c>
      <c r="J92" s="27">
        <f t="shared" si="26"/>
        <v>0.42000000000000171</v>
      </c>
      <c r="K92" s="10">
        <f t="shared" si="27"/>
        <v>0.99391304347826082</v>
      </c>
      <c r="L92" s="10">
        <f t="shared" si="28"/>
        <v>0.99391304347826082</v>
      </c>
      <c r="M92" s="7"/>
      <c r="N92" s="7"/>
      <c r="O92" s="7"/>
      <c r="P92" s="7"/>
      <c r="Q92" s="7"/>
      <c r="R92" s="7"/>
      <c r="S92" s="7"/>
    </row>
    <row r="93" spans="1:19" s="8" customFormat="1" x14ac:dyDescent="0.3">
      <c r="A93" s="43" t="s">
        <v>98</v>
      </c>
      <c r="B93" s="15"/>
      <c r="C93" s="59">
        <v>0</v>
      </c>
      <c r="D93" s="59">
        <v>52</v>
      </c>
      <c r="E93" s="59">
        <v>52</v>
      </c>
      <c r="F93" s="59">
        <v>51.28</v>
      </c>
      <c r="G93" s="59">
        <v>51.28</v>
      </c>
      <c r="H93" s="59">
        <v>51.28</v>
      </c>
      <c r="I93" s="27">
        <f t="shared" si="25"/>
        <v>0.71999999999999886</v>
      </c>
      <c r="J93" s="27">
        <f t="shared" si="26"/>
        <v>0.71999999999999886</v>
      </c>
      <c r="K93" s="10">
        <f t="shared" si="27"/>
        <v>0.98615384615384616</v>
      </c>
      <c r="L93" s="10">
        <f t="shared" si="28"/>
        <v>0.98615384615384616</v>
      </c>
      <c r="M93" s="7"/>
      <c r="N93" s="7"/>
      <c r="O93" s="7"/>
      <c r="P93" s="7"/>
      <c r="Q93" s="7"/>
      <c r="R93" s="7"/>
      <c r="S93" s="7"/>
    </row>
    <row r="94" spans="1:19" s="8" customFormat="1" x14ac:dyDescent="0.3">
      <c r="A94" s="68" t="s">
        <v>125</v>
      </c>
      <c r="B94" s="69"/>
      <c r="C94" s="28">
        <f>SUM(C95:C99)</f>
        <v>0</v>
      </c>
      <c r="D94" s="28">
        <f>SUM(D95:D99)</f>
        <v>4720</v>
      </c>
      <c r="E94" s="28">
        <f t="shared" ref="E94:F94" si="29">SUM(E95:E99)</f>
        <v>4720</v>
      </c>
      <c r="F94" s="28">
        <f t="shared" si="29"/>
        <v>3510.19</v>
      </c>
      <c r="G94" s="28">
        <f t="shared" ref="G94" si="30">SUM(G95:G99)</f>
        <v>401.84000000000003</v>
      </c>
      <c r="H94" s="28">
        <f t="shared" ref="H94" si="31">SUM(H95:H99)</f>
        <v>67.17</v>
      </c>
      <c r="I94" s="28">
        <f>SUM(I95:I99)</f>
        <v>4318.16</v>
      </c>
      <c r="J94" s="28">
        <f t="shared" ref="J94" si="32">SUM(J95:J99)</f>
        <v>1209.81</v>
      </c>
      <c r="K94" s="9">
        <f>G94/E94</f>
        <v>8.5135593220338993E-2</v>
      </c>
      <c r="L94" s="9">
        <f t="shared" ref="L94:L95" si="33">G94/D94</f>
        <v>8.5135593220338993E-2</v>
      </c>
      <c r="M94" s="7"/>
      <c r="N94" s="7"/>
      <c r="O94" s="7"/>
      <c r="P94" s="7"/>
      <c r="Q94" s="7"/>
      <c r="R94" s="7"/>
      <c r="S94" s="7"/>
    </row>
    <row r="95" spans="1:19" s="8" customFormat="1" x14ac:dyDescent="0.3">
      <c r="A95" s="43" t="s">
        <v>100</v>
      </c>
      <c r="B95" s="13"/>
      <c r="C95" s="59">
        <v>0</v>
      </c>
      <c r="D95" s="59">
        <v>3550</v>
      </c>
      <c r="E95" s="59">
        <v>3550</v>
      </c>
      <c r="F95" s="59">
        <v>3143.54</v>
      </c>
      <c r="G95" s="59">
        <v>35.19</v>
      </c>
      <c r="H95" s="59">
        <v>35.19</v>
      </c>
      <c r="I95" s="27">
        <f t="shared" ref="I95" si="34">E95-G95</f>
        <v>3514.81</v>
      </c>
      <c r="J95" s="27">
        <f>D95-F95</f>
        <v>406.46000000000004</v>
      </c>
      <c r="K95" s="10">
        <f t="shared" ref="K95" si="35">G95/E95</f>
        <v>9.9126760563380267E-3</v>
      </c>
      <c r="L95" s="10">
        <f t="shared" si="33"/>
        <v>9.9126760563380267E-3</v>
      </c>
      <c r="M95" s="7"/>
      <c r="N95" s="7"/>
      <c r="O95" s="7"/>
      <c r="P95" s="7"/>
      <c r="Q95" s="7"/>
      <c r="R95" s="7"/>
      <c r="S95" s="7"/>
    </row>
    <row r="96" spans="1:19" s="8" customFormat="1" x14ac:dyDescent="0.3">
      <c r="A96" s="43" t="s">
        <v>126</v>
      </c>
      <c r="B96" s="14"/>
      <c r="C96" s="59">
        <v>0</v>
      </c>
      <c r="D96" s="59">
        <v>50</v>
      </c>
      <c r="E96" s="59">
        <v>50</v>
      </c>
      <c r="F96" s="59">
        <v>31.98</v>
      </c>
      <c r="G96" s="59">
        <v>31.98</v>
      </c>
      <c r="H96" s="59">
        <v>31.98</v>
      </c>
      <c r="I96" s="27">
        <f>E96-G96</f>
        <v>18.02</v>
      </c>
      <c r="J96" s="27">
        <f t="shared" ref="J96" si="36">D96-F96</f>
        <v>18.02</v>
      </c>
      <c r="K96" s="10">
        <f t="shared" ref="K96:K99" si="37">G96/E96</f>
        <v>0.63960000000000006</v>
      </c>
      <c r="L96" s="10">
        <f t="shared" ref="L96:L99" si="38">G96/D96</f>
        <v>0.63960000000000006</v>
      </c>
      <c r="M96" s="7"/>
      <c r="N96" s="7"/>
      <c r="O96" s="7"/>
      <c r="P96" s="7"/>
      <c r="Q96" s="7"/>
      <c r="R96" s="7"/>
      <c r="S96" s="7"/>
    </row>
    <row r="97" spans="1:19" s="8" customFormat="1" x14ac:dyDescent="0.3">
      <c r="A97" s="48" t="s">
        <v>136</v>
      </c>
      <c r="B97" s="14"/>
      <c r="C97" s="59">
        <v>0</v>
      </c>
      <c r="D97" s="59">
        <v>155</v>
      </c>
      <c r="E97" s="59">
        <v>155</v>
      </c>
      <c r="F97" s="59">
        <v>0</v>
      </c>
      <c r="G97" s="59">
        <v>0</v>
      </c>
      <c r="H97" s="59">
        <v>0</v>
      </c>
      <c r="I97" s="27">
        <f t="shared" ref="I97" si="39">E97-G97</f>
        <v>155</v>
      </c>
      <c r="J97" s="27">
        <f>D97-F97</f>
        <v>155</v>
      </c>
      <c r="K97" s="10">
        <v>0</v>
      </c>
      <c r="L97" s="10">
        <f t="shared" si="38"/>
        <v>0</v>
      </c>
      <c r="M97" s="7"/>
      <c r="N97" s="7"/>
      <c r="O97" s="7"/>
      <c r="P97" s="7"/>
      <c r="Q97" s="7"/>
      <c r="R97" s="7"/>
      <c r="S97" s="7"/>
    </row>
    <row r="98" spans="1:19" s="8" customFormat="1" x14ac:dyDescent="0.3">
      <c r="A98" s="79" t="s">
        <v>138</v>
      </c>
      <c r="B98" s="80"/>
      <c r="C98" s="59">
        <v>0</v>
      </c>
      <c r="D98" s="59">
        <v>0</v>
      </c>
      <c r="E98" s="59">
        <v>0</v>
      </c>
      <c r="F98" s="59">
        <v>0</v>
      </c>
      <c r="G98" s="59">
        <v>0</v>
      </c>
      <c r="H98" s="59">
        <v>0</v>
      </c>
      <c r="I98" s="27">
        <f>E98-G98</f>
        <v>0</v>
      </c>
      <c r="J98" s="27">
        <f t="shared" ref="J98" si="40">D98-F98</f>
        <v>0</v>
      </c>
      <c r="K98" s="10"/>
      <c r="L98" s="10"/>
      <c r="M98" s="7"/>
      <c r="N98" s="7"/>
      <c r="O98" s="7"/>
      <c r="P98" s="7"/>
      <c r="Q98" s="7"/>
      <c r="R98" s="7"/>
      <c r="S98" s="7"/>
    </row>
    <row r="99" spans="1:19" s="8" customFormat="1" x14ac:dyDescent="0.3">
      <c r="A99" s="48" t="s">
        <v>132</v>
      </c>
      <c r="B99" s="14"/>
      <c r="C99" s="59">
        <v>0</v>
      </c>
      <c r="D99" s="59">
        <v>965</v>
      </c>
      <c r="E99" s="59">
        <v>965</v>
      </c>
      <c r="F99" s="59">
        <v>334.67</v>
      </c>
      <c r="G99" s="59">
        <v>334.67</v>
      </c>
      <c r="H99" s="59">
        <v>0</v>
      </c>
      <c r="I99" s="27">
        <f>E99-G99</f>
        <v>630.32999999999993</v>
      </c>
      <c r="J99" s="27">
        <f t="shared" ref="J99" si="41">D99-F99</f>
        <v>630.32999999999993</v>
      </c>
      <c r="K99" s="10">
        <f t="shared" si="37"/>
        <v>0.34680829015544046</v>
      </c>
      <c r="L99" s="10">
        <f t="shared" si="38"/>
        <v>0.34680829015544046</v>
      </c>
      <c r="M99" s="7"/>
      <c r="N99" s="7"/>
      <c r="O99" s="7"/>
      <c r="P99" s="7"/>
      <c r="Q99" s="7"/>
      <c r="R99" s="7"/>
      <c r="S99" s="7"/>
    </row>
    <row r="100" spans="1:19" s="8" customFormat="1" x14ac:dyDescent="0.3">
      <c r="A100" s="68" t="s">
        <v>102</v>
      </c>
      <c r="B100" s="69"/>
      <c r="C100" s="28">
        <f>SUM(C101:C104)</f>
        <v>121300</v>
      </c>
      <c r="D100" s="28">
        <f>SUM(D101:D104)</f>
        <v>44178</v>
      </c>
      <c r="E100" s="28">
        <f t="shared" ref="E100:J100" si="42">SUM(E101:E104)</f>
        <v>44178</v>
      </c>
      <c r="F100" s="28">
        <f t="shared" si="42"/>
        <v>525</v>
      </c>
      <c r="G100" s="28">
        <f t="shared" si="42"/>
        <v>0</v>
      </c>
      <c r="H100" s="28">
        <f t="shared" si="42"/>
        <v>0</v>
      </c>
      <c r="I100" s="28">
        <f t="shared" si="42"/>
        <v>44178</v>
      </c>
      <c r="J100" s="28">
        <f t="shared" si="42"/>
        <v>43653</v>
      </c>
      <c r="K100" s="9">
        <f>G100/E100</f>
        <v>0</v>
      </c>
      <c r="L100" s="9">
        <f t="shared" ref="L100:L140" si="43">G100/D100</f>
        <v>0</v>
      </c>
      <c r="M100" s="7"/>
      <c r="N100" s="7"/>
      <c r="O100" s="7"/>
      <c r="P100" s="7"/>
      <c r="Q100" s="7"/>
      <c r="R100" s="7"/>
      <c r="S100" s="7"/>
    </row>
    <row r="101" spans="1:19" s="8" customFormat="1" x14ac:dyDescent="0.3">
      <c r="A101" s="43" t="s">
        <v>103</v>
      </c>
      <c r="B101" s="13"/>
      <c r="C101" s="59">
        <v>50000</v>
      </c>
      <c r="D101" s="59">
        <v>0</v>
      </c>
      <c r="E101" s="59">
        <v>0</v>
      </c>
      <c r="F101" s="59">
        <v>0</v>
      </c>
      <c r="G101" s="59">
        <v>0</v>
      </c>
      <c r="H101" s="59">
        <v>0</v>
      </c>
      <c r="I101" s="27">
        <f>E101-G101</f>
        <v>0</v>
      </c>
      <c r="J101" s="27">
        <f>D101-F101</f>
        <v>0</v>
      </c>
      <c r="K101" s="10">
        <v>0</v>
      </c>
      <c r="L101" s="10">
        <v>0</v>
      </c>
      <c r="M101" s="7"/>
      <c r="N101" s="7"/>
      <c r="O101" s="7"/>
      <c r="P101" s="7"/>
      <c r="Q101" s="7"/>
      <c r="R101" s="7"/>
      <c r="S101" s="7"/>
    </row>
    <row r="102" spans="1:19" s="8" customFormat="1" x14ac:dyDescent="0.3">
      <c r="A102" s="43" t="s">
        <v>104</v>
      </c>
      <c r="B102" s="14"/>
      <c r="C102" s="59">
        <v>28500</v>
      </c>
      <c r="D102" s="59">
        <v>24500</v>
      </c>
      <c r="E102" s="59">
        <v>24500</v>
      </c>
      <c r="F102" s="59">
        <v>525</v>
      </c>
      <c r="G102" s="59">
        <v>0</v>
      </c>
      <c r="H102" s="59">
        <v>0</v>
      </c>
      <c r="I102" s="27">
        <f t="shared" ref="I102:I103" si="44">E102-G102</f>
        <v>24500</v>
      </c>
      <c r="J102" s="27">
        <f t="shared" ref="J102:J103" si="45">D102-F102</f>
        <v>23975</v>
      </c>
      <c r="K102" s="10">
        <f t="shared" ref="K102:K103" si="46">G102/E102</f>
        <v>0</v>
      </c>
      <c r="L102" s="10">
        <f t="shared" ref="L102:L103" si="47">G102/D102</f>
        <v>0</v>
      </c>
      <c r="M102" s="7"/>
      <c r="N102" s="7"/>
      <c r="O102" s="7"/>
      <c r="P102" s="7"/>
      <c r="Q102" s="7"/>
      <c r="R102" s="7"/>
      <c r="S102" s="7"/>
    </row>
    <row r="103" spans="1:19" s="8" customFormat="1" x14ac:dyDescent="0.3">
      <c r="A103" s="43" t="s">
        <v>105</v>
      </c>
      <c r="B103" s="14"/>
      <c r="C103" s="59">
        <v>42800</v>
      </c>
      <c r="D103" s="59">
        <v>19678</v>
      </c>
      <c r="E103" s="59">
        <v>19678</v>
      </c>
      <c r="F103" s="59">
        <v>0</v>
      </c>
      <c r="G103" s="59">
        <v>0</v>
      </c>
      <c r="H103" s="59">
        <v>0</v>
      </c>
      <c r="I103" s="27">
        <f t="shared" si="44"/>
        <v>19678</v>
      </c>
      <c r="J103" s="27">
        <f t="shared" si="45"/>
        <v>19678</v>
      </c>
      <c r="K103" s="10">
        <f t="shared" si="46"/>
        <v>0</v>
      </c>
      <c r="L103" s="10">
        <f t="shared" si="47"/>
        <v>0</v>
      </c>
      <c r="M103" s="7"/>
      <c r="N103" s="7"/>
      <c r="O103" s="7"/>
      <c r="P103" s="7"/>
      <c r="Q103" s="7"/>
      <c r="R103" s="7"/>
      <c r="S103" s="7"/>
    </row>
    <row r="104" spans="1:19" s="8" customFormat="1" x14ac:dyDescent="0.3">
      <c r="A104" s="83" t="s">
        <v>139</v>
      </c>
      <c r="B104" s="84"/>
      <c r="C104" s="59">
        <v>0</v>
      </c>
      <c r="D104" s="59">
        <v>0</v>
      </c>
      <c r="E104" s="59">
        <v>0</v>
      </c>
      <c r="F104" s="59">
        <v>0</v>
      </c>
      <c r="G104" s="59">
        <v>0</v>
      </c>
      <c r="H104" s="59">
        <v>0</v>
      </c>
      <c r="I104" s="27">
        <f t="shared" ref="I104" si="48">E104-G104</f>
        <v>0</v>
      </c>
      <c r="J104" s="27">
        <f t="shared" ref="J104" si="49">D104-F104</f>
        <v>0</v>
      </c>
      <c r="K104" s="10">
        <v>0</v>
      </c>
      <c r="L104" s="10" t="e">
        <f t="shared" ref="L104" si="50">G104/D104</f>
        <v>#DIV/0!</v>
      </c>
      <c r="M104" s="7"/>
      <c r="N104" s="7"/>
      <c r="O104" s="7"/>
      <c r="P104" s="7"/>
      <c r="Q104" s="7"/>
      <c r="R104" s="7"/>
      <c r="S104" s="7"/>
    </row>
    <row r="105" spans="1:19" x14ac:dyDescent="0.3">
      <c r="A105" s="66" t="s">
        <v>106</v>
      </c>
      <c r="B105" s="67"/>
      <c r="C105" s="25">
        <f>C106+C116+C130+C134+C136+C139+C128</f>
        <v>17904806</v>
      </c>
      <c r="D105" s="25">
        <f t="shared" ref="D105:H105" si="51">D106+D116+D130+D134+D136+D139+D128</f>
        <v>21238140</v>
      </c>
      <c r="E105" s="25">
        <f t="shared" si="51"/>
        <v>17457799</v>
      </c>
      <c r="F105" s="25">
        <f t="shared" si="51"/>
        <v>6194962.0899999999</v>
      </c>
      <c r="G105" s="25">
        <f t="shared" si="51"/>
        <v>1056785.2999999998</v>
      </c>
      <c r="H105" s="25">
        <f t="shared" si="51"/>
        <v>393908.80000000005</v>
      </c>
      <c r="I105" s="25">
        <f>I106+I116+I130+I134+I136+I139</f>
        <v>16401013.699999999</v>
      </c>
      <c r="J105" s="25">
        <f>J106+J116+J130+J134+J136+J139</f>
        <v>15043177.909999998</v>
      </c>
      <c r="K105" s="6">
        <f>G105/E105</f>
        <v>6.0533707599680797E-2</v>
      </c>
      <c r="L105" s="6">
        <f t="shared" si="43"/>
        <v>4.9758844230238609E-2</v>
      </c>
      <c r="M105" s="49"/>
      <c r="N105" s="49"/>
    </row>
    <row r="106" spans="1:19" s="16" customFormat="1" x14ac:dyDescent="0.3">
      <c r="A106" s="68" t="s">
        <v>29</v>
      </c>
      <c r="B106" s="69"/>
      <c r="C106" s="28">
        <f>SUM(C107:C115)</f>
        <v>913096</v>
      </c>
      <c r="D106" s="28">
        <f t="shared" ref="D106:J106" si="52">SUM(D107:D115)</f>
        <v>921841</v>
      </c>
      <c r="E106" s="28">
        <f t="shared" si="52"/>
        <v>387686</v>
      </c>
      <c r="F106" s="28">
        <f t="shared" si="52"/>
        <v>217730.32000000004</v>
      </c>
      <c r="G106" s="28">
        <f t="shared" si="52"/>
        <v>217730.32000000004</v>
      </c>
      <c r="H106" s="28">
        <f t="shared" si="52"/>
        <v>98946.959999999992</v>
      </c>
      <c r="I106" s="28">
        <f>SUM(I107:I115)</f>
        <v>169955.67999999996</v>
      </c>
      <c r="J106" s="28">
        <f t="shared" si="52"/>
        <v>704110.67999999993</v>
      </c>
      <c r="K106" s="9">
        <f t="shared" ref="K106:K130" si="53">G106/E106</f>
        <v>0.56161512151586601</v>
      </c>
      <c r="L106" s="9">
        <f t="shared" si="43"/>
        <v>0.23619075306913018</v>
      </c>
      <c r="M106" s="38"/>
      <c r="N106" s="30"/>
    </row>
    <row r="107" spans="1:19" x14ac:dyDescent="0.3">
      <c r="A107" s="45" t="s">
        <v>107</v>
      </c>
      <c r="B107" s="17"/>
      <c r="C107" s="59">
        <v>770400</v>
      </c>
      <c r="D107" s="59">
        <v>743857</v>
      </c>
      <c r="E107" s="59">
        <v>294457</v>
      </c>
      <c r="F107" s="59">
        <v>150196.67000000001</v>
      </c>
      <c r="G107" s="59">
        <v>150196.67000000001</v>
      </c>
      <c r="H107" s="59">
        <v>88325.87</v>
      </c>
      <c r="I107" s="27">
        <f>E107-G107</f>
        <v>144260.32999999999</v>
      </c>
      <c r="J107" s="27">
        <f t="shared" ref="J107:J140" si="54">D107-F107</f>
        <v>593660.32999999996</v>
      </c>
      <c r="K107" s="10">
        <f t="shared" si="53"/>
        <v>0.51008014752578479</v>
      </c>
      <c r="L107" s="10">
        <f>G107/D107</f>
        <v>0.20191605375764429</v>
      </c>
    </row>
    <row r="108" spans="1:19" x14ac:dyDescent="0.3">
      <c r="A108" s="48" t="s">
        <v>108</v>
      </c>
      <c r="B108" s="17"/>
      <c r="C108" s="59">
        <v>16500</v>
      </c>
      <c r="D108" s="59">
        <v>16500</v>
      </c>
      <c r="E108" s="59">
        <v>5501</v>
      </c>
      <c r="F108" s="59">
        <v>0</v>
      </c>
      <c r="G108" s="59">
        <v>0</v>
      </c>
      <c r="H108" s="59">
        <v>0</v>
      </c>
      <c r="I108" s="27">
        <f t="shared" ref="I108:I115" si="55">E108-G108</f>
        <v>5501</v>
      </c>
      <c r="J108" s="27">
        <f t="shared" ref="J108:J112" si="56">D108-F108</f>
        <v>16500</v>
      </c>
      <c r="K108" s="10">
        <f t="shared" ref="K108:K115" si="57">G108/E108</f>
        <v>0</v>
      </c>
      <c r="L108" s="10">
        <f t="shared" ref="L108:L115" si="58">G108/D108</f>
        <v>0</v>
      </c>
    </row>
    <row r="109" spans="1:19" x14ac:dyDescent="0.3">
      <c r="A109" s="48" t="s">
        <v>109</v>
      </c>
      <c r="B109" s="17"/>
      <c r="C109" s="59">
        <v>96149</v>
      </c>
      <c r="D109" s="59">
        <v>96149</v>
      </c>
      <c r="E109" s="59">
        <v>39917</v>
      </c>
      <c r="F109" s="59">
        <v>24707.879999999997</v>
      </c>
      <c r="G109" s="59">
        <v>24707.879999999997</v>
      </c>
      <c r="H109" s="59">
        <v>8208.73</v>
      </c>
      <c r="I109" s="27">
        <f t="shared" si="55"/>
        <v>15209.120000000003</v>
      </c>
      <c r="J109" s="27">
        <f t="shared" si="56"/>
        <v>71441.119999999995</v>
      </c>
      <c r="K109" s="10">
        <f t="shared" si="57"/>
        <v>0.61898138637673161</v>
      </c>
      <c r="L109" s="10">
        <f t="shared" si="58"/>
        <v>0.25697490353513813</v>
      </c>
    </row>
    <row r="110" spans="1:19" x14ac:dyDescent="0.3">
      <c r="A110" s="48" t="s">
        <v>110</v>
      </c>
      <c r="B110" s="17"/>
      <c r="C110" s="59">
        <v>11556</v>
      </c>
      <c r="D110" s="59">
        <v>11556</v>
      </c>
      <c r="E110" s="59">
        <v>4815</v>
      </c>
      <c r="F110" s="59">
        <v>3025.45</v>
      </c>
      <c r="G110" s="59">
        <v>3025.45</v>
      </c>
      <c r="H110" s="59">
        <v>1005.15</v>
      </c>
      <c r="I110" s="27">
        <f t="shared" si="55"/>
        <v>1789.5500000000002</v>
      </c>
      <c r="J110" s="27">
        <f t="shared" si="56"/>
        <v>8530.5499999999993</v>
      </c>
      <c r="K110" s="10">
        <f t="shared" si="57"/>
        <v>0.62833852544132918</v>
      </c>
      <c r="L110" s="10">
        <f t="shared" si="58"/>
        <v>0.26180771893388716</v>
      </c>
    </row>
    <row r="111" spans="1:19" x14ac:dyDescent="0.3">
      <c r="A111" s="48" t="s">
        <v>111</v>
      </c>
      <c r="B111" s="17"/>
      <c r="C111" s="59">
        <v>16179</v>
      </c>
      <c r="D111" s="59">
        <v>16179</v>
      </c>
      <c r="E111" s="59">
        <v>6743</v>
      </c>
      <c r="F111" s="59">
        <v>4235.63</v>
      </c>
      <c r="G111" s="59">
        <v>4235.63</v>
      </c>
      <c r="H111" s="59">
        <v>1407.21</v>
      </c>
      <c r="I111" s="27">
        <f t="shared" si="55"/>
        <v>2507.37</v>
      </c>
      <c r="J111" s="27">
        <f t="shared" si="56"/>
        <v>11943.369999999999</v>
      </c>
      <c r="K111" s="10">
        <f t="shared" si="57"/>
        <v>0.62815215779326716</v>
      </c>
      <c r="L111" s="10">
        <f t="shared" si="58"/>
        <v>0.26179800976574574</v>
      </c>
    </row>
    <row r="112" spans="1:19" x14ac:dyDescent="0.3">
      <c r="A112" s="48" t="s">
        <v>112</v>
      </c>
      <c r="B112" s="17"/>
      <c r="C112" s="59">
        <v>2312</v>
      </c>
      <c r="D112" s="59">
        <v>2312</v>
      </c>
      <c r="E112" s="59">
        <v>965</v>
      </c>
      <c r="F112" s="59">
        <v>288.14999999999998</v>
      </c>
      <c r="G112" s="59">
        <v>288.14999999999998</v>
      </c>
      <c r="H112" s="59">
        <v>0</v>
      </c>
      <c r="I112" s="27">
        <f t="shared" si="55"/>
        <v>676.85</v>
      </c>
      <c r="J112" s="27">
        <f t="shared" si="56"/>
        <v>2023.85</v>
      </c>
      <c r="K112" s="10">
        <f t="shared" si="57"/>
        <v>0.29860103626943002</v>
      </c>
      <c r="L112" s="10">
        <f t="shared" si="58"/>
        <v>0.12463235294117646</v>
      </c>
    </row>
    <row r="113" spans="1:14" x14ac:dyDescent="0.3">
      <c r="A113" s="43" t="s">
        <v>127</v>
      </c>
      <c r="B113" s="46"/>
      <c r="C113" s="59">
        <v>0</v>
      </c>
      <c r="D113" s="59">
        <v>30267</v>
      </c>
      <c r="E113" s="59">
        <v>30267</v>
      </c>
      <c r="F113" s="59">
        <v>30266.66</v>
      </c>
      <c r="G113" s="59">
        <v>30266.66</v>
      </c>
      <c r="H113" s="59">
        <v>0</v>
      </c>
      <c r="I113" s="27">
        <f t="shared" si="55"/>
        <v>0.34000000000014552</v>
      </c>
      <c r="J113" s="27">
        <f t="shared" ref="J113:J115" si="59">D113-F113</f>
        <v>0.34000000000014552</v>
      </c>
      <c r="K113" s="10">
        <f t="shared" si="57"/>
        <v>0.9999887666435392</v>
      </c>
      <c r="L113" s="10">
        <f t="shared" si="58"/>
        <v>0.9999887666435392</v>
      </c>
    </row>
    <row r="114" spans="1:14" x14ac:dyDescent="0.3">
      <c r="A114" s="48" t="s">
        <v>133</v>
      </c>
      <c r="B114" s="46"/>
      <c r="C114" s="59">
        <v>0</v>
      </c>
      <c r="D114" s="59">
        <v>169</v>
      </c>
      <c r="E114" s="59">
        <v>169</v>
      </c>
      <c r="F114" s="59">
        <v>168.06</v>
      </c>
      <c r="G114" s="59">
        <v>168.06</v>
      </c>
      <c r="H114" s="59">
        <v>0</v>
      </c>
      <c r="I114" s="27">
        <f t="shared" si="55"/>
        <v>0.93999999999999773</v>
      </c>
      <c r="J114" s="27">
        <f t="shared" si="59"/>
        <v>0.93999999999999773</v>
      </c>
      <c r="K114" s="10">
        <f t="shared" si="57"/>
        <v>0.99443786982248517</v>
      </c>
      <c r="L114" s="10">
        <f t="shared" si="58"/>
        <v>0.99443786982248517</v>
      </c>
    </row>
    <row r="115" spans="1:14" x14ac:dyDescent="0.3">
      <c r="A115" s="43" t="s">
        <v>128</v>
      </c>
      <c r="B115" s="47"/>
      <c r="C115" s="59">
        <v>0</v>
      </c>
      <c r="D115" s="59">
        <v>4852</v>
      </c>
      <c r="E115" s="59">
        <v>4852</v>
      </c>
      <c r="F115" s="59">
        <v>4841.82</v>
      </c>
      <c r="G115" s="59">
        <v>4841.82</v>
      </c>
      <c r="H115" s="59">
        <v>0</v>
      </c>
      <c r="I115" s="27">
        <f t="shared" si="55"/>
        <v>10.180000000000291</v>
      </c>
      <c r="J115" s="27">
        <f t="shared" si="59"/>
        <v>10.180000000000291</v>
      </c>
      <c r="K115" s="10">
        <f t="shared" si="57"/>
        <v>0.99790189612530911</v>
      </c>
      <c r="L115" s="10">
        <f t="shared" si="58"/>
        <v>0.99790189612530911</v>
      </c>
    </row>
    <row r="116" spans="1:14" x14ac:dyDescent="0.3">
      <c r="A116" s="78" t="s">
        <v>37</v>
      </c>
      <c r="B116" s="78"/>
      <c r="C116" s="28">
        <f>SUM(C117:C127)</f>
        <v>10619442</v>
      </c>
      <c r="D116" s="28">
        <f t="shared" ref="D116:E116" si="60">SUM(D117:D127)</f>
        <v>14687277</v>
      </c>
      <c r="E116" s="28">
        <f t="shared" si="60"/>
        <v>13071032</v>
      </c>
      <c r="F116" s="28">
        <f>SUM(F117:F127)</f>
        <v>5826480.0499999998</v>
      </c>
      <c r="G116" s="28">
        <f t="shared" ref="G116:H116" si="61">SUM(G117:G127)</f>
        <v>821157.40999999992</v>
      </c>
      <c r="H116" s="28">
        <f t="shared" si="61"/>
        <v>285969.57</v>
      </c>
      <c r="I116" s="28">
        <f>SUM(I117:I127)</f>
        <v>12249874.59</v>
      </c>
      <c r="J116" s="28">
        <f>SUM(J117:J127)</f>
        <v>8860796.9499999993</v>
      </c>
      <c r="K116" s="9">
        <f t="shared" si="53"/>
        <v>6.2822691429414296E-2</v>
      </c>
      <c r="L116" s="9">
        <f t="shared" si="43"/>
        <v>5.5909438488836283E-2</v>
      </c>
      <c r="N116" s="31"/>
    </row>
    <row r="117" spans="1:14" customFormat="1" x14ac:dyDescent="0.3">
      <c r="A117" s="43" t="s">
        <v>45</v>
      </c>
      <c r="B117" s="17"/>
      <c r="C117" s="59">
        <v>1500806</v>
      </c>
      <c r="D117" s="59">
        <v>1500806</v>
      </c>
      <c r="E117" s="59">
        <v>625337</v>
      </c>
      <c r="F117" s="59">
        <v>0</v>
      </c>
      <c r="G117" s="59">
        <v>0</v>
      </c>
      <c r="H117" s="59">
        <v>0</v>
      </c>
      <c r="I117" s="27">
        <f>E117-G117</f>
        <v>625337</v>
      </c>
      <c r="J117" s="27">
        <f t="shared" si="54"/>
        <v>1500806</v>
      </c>
      <c r="K117" s="10">
        <f t="shared" si="53"/>
        <v>0</v>
      </c>
      <c r="L117" s="10">
        <f t="shared" si="43"/>
        <v>0</v>
      </c>
      <c r="M117" s="32"/>
      <c r="N117" s="32"/>
    </row>
    <row r="118" spans="1:14" customFormat="1" x14ac:dyDescent="0.3">
      <c r="A118" s="43" t="s">
        <v>46</v>
      </c>
      <c r="B118" s="17"/>
      <c r="C118" s="59">
        <v>1556000</v>
      </c>
      <c r="D118" s="59">
        <v>1854705</v>
      </c>
      <c r="E118" s="59">
        <v>1854705</v>
      </c>
      <c r="F118" s="59">
        <v>1801703.02</v>
      </c>
      <c r="G118" s="59">
        <v>372225.18</v>
      </c>
      <c r="H118" s="59">
        <v>0</v>
      </c>
      <c r="I118" s="27">
        <f t="shared" ref="I118:I127" si="62">E118-G118</f>
        <v>1482479.82</v>
      </c>
      <c r="J118" s="27">
        <f t="shared" ref="J118:J127" si="63">D118-F118</f>
        <v>53001.979999999981</v>
      </c>
      <c r="K118" s="10">
        <f t="shared" ref="K118:K127" si="64">G118/E118</f>
        <v>0.20069239043405823</v>
      </c>
      <c r="L118" s="10">
        <f t="shared" ref="L118:L127" si="65">G118/D118</f>
        <v>0.20069239043405823</v>
      </c>
      <c r="M118" s="32"/>
      <c r="N118" s="32"/>
    </row>
    <row r="119" spans="1:14" customFormat="1" x14ac:dyDescent="0.3">
      <c r="A119" s="43" t="s">
        <v>113</v>
      </c>
      <c r="B119" s="17"/>
      <c r="C119" s="59">
        <v>287965</v>
      </c>
      <c r="D119" s="59">
        <v>287965</v>
      </c>
      <c r="E119" s="59">
        <v>287965</v>
      </c>
      <c r="F119" s="59">
        <v>287963.76</v>
      </c>
      <c r="G119" s="59">
        <v>23996.98</v>
      </c>
      <c r="H119" s="59">
        <v>0</v>
      </c>
      <c r="I119" s="27">
        <f t="shared" si="62"/>
        <v>263968.02</v>
      </c>
      <c r="J119" s="27">
        <f t="shared" si="63"/>
        <v>1.2399999999906868</v>
      </c>
      <c r="K119" s="10">
        <f t="shared" si="64"/>
        <v>8.3332974493428025E-2</v>
      </c>
      <c r="L119" s="10">
        <f t="shared" si="65"/>
        <v>8.3332974493428025E-2</v>
      </c>
      <c r="M119" s="32"/>
      <c r="N119" s="32"/>
    </row>
    <row r="120" spans="1:14" customFormat="1" x14ac:dyDescent="0.3">
      <c r="A120" s="43" t="s">
        <v>50</v>
      </c>
      <c r="B120" s="17"/>
      <c r="C120" s="59">
        <v>812958</v>
      </c>
      <c r="D120" s="59">
        <v>812958</v>
      </c>
      <c r="E120" s="59">
        <v>812958</v>
      </c>
      <c r="F120" s="59">
        <v>812956.53</v>
      </c>
      <c r="G120" s="59">
        <v>42734.57</v>
      </c>
      <c r="H120" s="59">
        <v>42734.57</v>
      </c>
      <c r="I120" s="27">
        <f t="shared" si="62"/>
        <v>770223.43</v>
      </c>
      <c r="J120" s="27">
        <f t="shared" si="63"/>
        <v>1.4699999999720603</v>
      </c>
      <c r="K120" s="10">
        <f t="shared" si="64"/>
        <v>5.2566762366567522E-2</v>
      </c>
      <c r="L120" s="10">
        <f t="shared" si="65"/>
        <v>5.2566762366567522E-2</v>
      </c>
      <c r="M120" s="32"/>
      <c r="N120" s="32"/>
    </row>
    <row r="121" spans="1:14" customFormat="1" x14ac:dyDescent="0.3">
      <c r="A121" s="43" t="s">
        <v>53</v>
      </c>
      <c r="B121" s="17"/>
      <c r="C121" s="59">
        <v>0</v>
      </c>
      <c r="D121" s="59">
        <v>2000</v>
      </c>
      <c r="E121" s="59">
        <v>2000</v>
      </c>
      <c r="F121" s="59">
        <v>2000</v>
      </c>
      <c r="G121" s="59">
        <v>2000</v>
      </c>
      <c r="H121" s="59">
        <v>2000</v>
      </c>
      <c r="I121" s="27">
        <f t="shared" si="62"/>
        <v>0</v>
      </c>
      <c r="J121" s="27">
        <f t="shared" si="63"/>
        <v>0</v>
      </c>
      <c r="K121" s="10">
        <f t="shared" si="64"/>
        <v>1</v>
      </c>
      <c r="L121" s="10">
        <f t="shared" si="65"/>
        <v>1</v>
      </c>
      <c r="M121" s="32"/>
      <c r="N121" s="32"/>
    </row>
    <row r="122" spans="1:14" customFormat="1" x14ac:dyDescent="0.3">
      <c r="A122" s="43" t="s">
        <v>55</v>
      </c>
      <c r="B122" s="17"/>
      <c r="C122" s="59">
        <v>0</v>
      </c>
      <c r="D122" s="59">
        <v>3600</v>
      </c>
      <c r="E122" s="59">
        <v>3600</v>
      </c>
      <c r="F122" s="59">
        <v>3140.55</v>
      </c>
      <c r="G122" s="59">
        <v>3140.55</v>
      </c>
      <c r="H122" s="59">
        <v>3140.55</v>
      </c>
      <c r="I122" s="27">
        <f t="shared" si="62"/>
        <v>459.44999999999982</v>
      </c>
      <c r="J122" s="27">
        <f t="shared" si="63"/>
        <v>459.44999999999982</v>
      </c>
      <c r="K122" s="10">
        <f t="shared" si="64"/>
        <v>0.87237500000000001</v>
      </c>
      <c r="L122" s="10">
        <f t="shared" si="65"/>
        <v>0.87237500000000001</v>
      </c>
      <c r="M122" s="32"/>
      <c r="N122" s="32"/>
    </row>
    <row r="123" spans="1:14" customFormat="1" x14ac:dyDescent="0.3">
      <c r="A123" s="43" t="s">
        <v>56</v>
      </c>
      <c r="B123" s="17"/>
      <c r="C123" s="59">
        <v>0</v>
      </c>
      <c r="D123" s="59">
        <v>1800</v>
      </c>
      <c r="E123" s="59">
        <v>1800</v>
      </c>
      <c r="F123" s="59">
        <v>1595.45</v>
      </c>
      <c r="G123" s="59">
        <v>1595.45</v>
      </c>
      <c r="H123" s="59">
        <v>1595.45</v>
      </c>
      <c r="I123" s="27">
        <f t="shared" si="62"/>
        <v>204.54999999999995</v>
      </c>
      <c r="J123" s="27">
        <f t="shared" si="63"/>
        <v>204.54999999999995</v>
      </c>
      <c r="K123" s="10">
        <f t="shared" si="64"/>
        <v>0.88636111111111116</v>
      </c>
      <c r="L123" s="10">
        <f t="shared" si="65"/>
        <v>0.88636111111111116</v>
      </c>
      <c r="M123" s="32"/>
      <c r="N123" s="32"/>
    </row>
    <row r="124" spans="1:14" customFormat="1" x14ac:dyDescent="0.3">
      <c r="A124" s="43" t="s">
        <v>58</v>
      </c>
      <c r="B124" s="17"/>
      <c r="C124" s="59">
        <v>482000</v>
      </c>
      <c r="D124" s="59">
        <v>561924</v>
      </c>
      <c r="E124" s="59">
        <v>436924</v>
      </c>
      <c r="F124" s="59">
        <v>15750.58</v>
      </c>
      <c r="G124" s="59">
        <v>0</v>
      </c>
      <c r="H124" s="59">
        <v>0</v>
      </c>
      <c r="I124" s="27">
        <f t="shared" si="62"/>
        <v>436924</v>
      </c>
      <c r="J124" s="27">
        <f t="shared" si="63"/>
        <v>546173.42000000004</v>
      </c>
      <c r="K124" s="10">
        <f t="shared" si="64"/>
        <v>0</v>
      </c>
      <c r="L124" s="10">
        <f t="shared" si="65"/>
        <v>0</v>
      </c>
      <c r="M124" s="32"/>
      <c r="N124" s="32"/>
    </row>
    <row r="125" spans="1:14" customFormat="1" x14ac:dyDescent="0.3">
      <c r="A125" s="43" t="s">
        <v>114</v>
      </c>
      <c r="B125" s="17"/>
      <c r="C125" s="59">
        <v>2876112</v>
      </c>
      <c r="D125" s="59">
        <v>3175794</v>
      </c>
      <c r="E125" s="59">
        <v>3040004</v>
      </c>
      <c r="F125" s="59">
        <v>1417074.95</v>
      </c>
      <c r="G125" s="59">
        <v>201499</v>
      </c>
      <c r="H125" s="59">
        <v>201499</v>
      </c>
      <c r="I125" s="27">
        <f>E125-G125</f>
        <v>2838505</v>
      </c>
      <c r="J125" s="27">
        <f t="shared" si="63"/>
        <v>1758719.05</v>
      </c>
      <c r="K125" s="10">
        <f t="shared" si="64"/>
        <v>6.6282478575686088E-2</v>
      </c>
      <c r="L125" s="10">
        <f t="shared" si="65"/>
        <v>6.3448384876349032E-2</v>
      </c>
      <c r="M125" s="32"/>
      <c r="N125" s="32"/>
    </row>
    <row r="126" spans="1:14" customFormat="1" x14ac:dyDescent="0.3">
      <c r="A126" s="43" t="s">
        <v>115</v>
      </c>
      <c r="B126" s="17"/>
      <c r="C126" s="59">
        <v>3103601</v>
      </c>
      <c r="D126" s="59">
        <v>4178793</v>
      </c>
      <c r="E126" s="59">
        <v>3698807</v>
      </c>
      <c r="F126" s="59">
        <v>1399586.83</v>
      </c>
      <c r="G126" s="59">
        <v>173965.68</v>
      </c>
      <c r="H126" s="59">
        <v>35000</v>
      </c>
      <c r="I126" s="27">
        <f t="shared" si="62"/>
        <v>3524841.32</v>
      </c>
      <c r="J126" s="27">
        <f t="shared" si="63"/>
        <v>2779206.17</v>
      </c>
      <c r="K126" s="10">
        <f t="shared" si="64"/>
        <v>4.7032916288954785E-2</v>
      </c>
      <c r="L126" s="10">
        <f t="shared" si="65"/>
        <v>4.1630604818185535E-2</v>
      </c>
      <c r="M126" s="32"/>
      <c r="N126" s="32"/>
    </row>
    <row r="127" spans="1:14" customFormat="1" x14ac:dyDescent="0.3">
      <c r="A127" s="43" t="s">
        <v>66</v>
      </c>
      <c r="B127" s="17"/>
      <c r="C127" s="59">
        <v>0</v>
      </c>
      <c r="D127" s="59">
        <v>2306932</v>
      </c>
      <c r="E127" s="59">
        <v>2306932</v>
      </c>
      <c r="F127" s="59">
        <v>84708.38</v>
      </c>
      <c r="G127" s="59">
        <v>0</v>
      </c>
      <c r="H127" s="59">
        <v>0</v>
      </c>
      <c r="I127" s="27">
        <f t="shared" si="62"/>
        <v>2306932</v>
      </c>
      <c r="J127" s="27">
        <f t="shared" si="63"/>
        <v>2222223.62</v>
      </c>
      <c r="K127" s="10">
        <f t="shared" si="64"/>
        <v>0</v>
      </c>
      <c r="L127" s="10">
        <f t="shared" si="65"/>
        <v>0</v>
      </c>
      <c r="M127" s="32"/>
      <c r="N127" s="32"/>
    </row>
    <row r="128" spans="1:14" customFormat="1" x14ac:dyDescent="0.3">
      <c r="A128" s="68" t="s">
        <v>67</v>
      </c>
      <c r="B128" s="69"/>
      <c r="C128" s="28">
        <f>SUM(C129)</f>
        <v>0</v>
      </c>
      <c r="D128" s="28">
        <f t="shared" ref="D128:H128" si="66">SUM(D129)</f>
        <v>0</v>
      </c>
      <c r="E128" s="28">
        <f t="shared" si="66"/>
        <v>0</v>
      </c>
      <c r="F128" s="28">
        <f t="shared" si="66"/>
        <v>0</v>
      </c>
      <c r="G128" s="28">
        <f t="shared" si="66"/>
        <v>0</v>
      </c>
      <c r="H128" s="28">
        <f t="shared" si="66"/>
        <v>0</v>
      </c>
      <c r="I128" s="28">
        <f t="shared" ref="I128" si="67">SUM(I129)</f>
        <v>0</v>
      </c>
      <c r="J128" s="28">
        <f t="shared" ref="J128" si="68">SUM(J129)</f>
        <v>0</v>
      </c>
      <c r="K128" s="9">
        <v>0</v>
      </c>
      <c r="L128" s="9" t="e">
        <f t="shared" ref="L128" si="69">G128/D128</f>
        <v>#DIV/0!</v>
      </c>
      <c r="M128" s="32"/>
      <c r="N128" s="32"/>
    </row>
    <row r="129" spans="1:14" customFormat="1" x14ac:dyDescent="0.3">
      <c r="A129" s="51" t="s">
        <v>85</v>
      </c>
      <c r="B129" s="52"/>
      <c r="C129" s="59">
        <v>0</v>
      </c>
      <c r="D129" s="59">
        <v>0</v>
      </c>
      <c r="E129" s="59">
        <v>0</v>
      </c>
      <c r="F129" s="59">
        <v>0</v>
      </c>
      <c r="G129" s="59">
        <v>0</v>
      </c>
      <c r="H129" s="59">
        <v>0</v>
      </c>
      <c r="I129" s="27">
        <f t="shared" ref="I129" si="70">E129-G129</f>
        <v>0</v>
      </c>
      <c r="J129" s="27">
        <f t="shared" ref="J129" si="71">D129-F129</f>
        <v>0</v>
      </c>
      <c r="K129" s="10">
        <v>0</v>
      </c>
      <c r="L129" s="10" t="e">
        <f t="shared" ref="L129" si="72">G129/D129</f>
        <v>#DIV/0!</v>
      </c>
      <c r="M129" s="32"/>
      <c r="N129" s="32"/>
    </row>
    <row r="130" spans="1:14" x14ac:dyDescent="0.3">
      <c r="A130" s="68" t="s">
        <v>99</v>
      </c>
      <c r="B130" s="69"/>
      <c r="C130" s="28">
        <f>SUM(C131:C133)</f>
        <v>3595768</v>
      </c>
      <c r="D130" s="28">
        <f t="shared" ref="D130:J130" si="73">SUM(D131:D133)</f>
        <v>2972613</v>
      </c>
      <c r="E130" s="28">
        <f t="shared" si="73"/>
        <v>2128144</v>
      </c>
      <c r="F130" s="28">
        <f t="shared" si="73"/>
        <v>51066.3</v>
      </c>
      <c r="G130" s="28">
        <f t="shared" si="73"/>
        <v>9070.07</v>
      </c>
      <c r="H130" s="28">
        <f t="shared" si="73"/>
        <v>164.77</v>
      </c>
      <c r="I130" s="28">
        <f t="shared" si="73"/>
        <v>2119073.9300000002</v>
      </c>
      <c r="J130" s="28">
        <f t="shared" si="73"/>
        <v>2921546.6999999997</v>
      </c>
      <c r="K130" s="9">
        <f t="shared" si="53"/>
        <v>4.2619625363697188E-3</v>
      </c>
      <c r="L130" s="9">
        <f t="shared" si="43"/>
        <v>3.0512111734692675E-3</v>
      </c>
    </row>
    <row r="131" spans="1:14" x14ac:dyDescent="0.3">
      <c r="A131" s="43" t="s">
        <v>100</v>
      </c>
      <c r="B131" s="17"/>
      <c r="C131" s="59">
        <v>0</v>
      </c>
      <c r="D131" s="59">
        <v>500</v>
      </c>
      <c r="E131" s="59">
        <v>500</v>
      </c>
      <c r="F131" s="59">
        <v>208.37</v>
      </c>
      <c r="G131" s="59">
        <v>0</v>
      </c>
      <c r="H131" s="59">
        <v>0</v>
      </c>
      <c r="I131" s="27">
        <f>E131-G131</f>
        <v>500</v>
      </c>
      <c r="J131" s="27">
        <f t="shared" si="54"/>
        <v>291.63</v>
      </c>
      <c r="K131" s="10">
        <f t="shared" ref="K131" si="74">G131/E131</f>
        <v>0</v>
      </c>
      <c r="L131" s="10">
        <f t="shared" ref="L131" si="75">G131/D131</f>
        <v>0</v>
      </c>
    </row>
    <row r="132" spans="1:14" x14ac:dyDescent="0.3">
      <c r="A132" s="54" t="s">
        <v>144</v>
      </c>
      <c r="B132" s="17"/>
      <c r="C132" s="59">
        <v>0</v>
      </c>
      <c r="D132" s="59">
        <v>0</v>
      </c>
      <c r="E132" s="59">
        <v>0</v>
      </c>
      <c r="F132" s="59">
        <v>0</v>
      </c>
      <c r="G132" s="59">
        <v>0</v>
      </c>
      <c r="H132" s="59">
        <v>0</v>
      </c>
      <c r="I132" s="27">
        <f>E132-G132</f>
        <v>0</v>
      </c>
      <c r="J132" s="27">
        <f t="shared" ref="J132" si="76">D132-F132</f>
        <v>0</v>
      </c>
      <c r="K132" s="10">
        <v>0</v>
      </c>
      <c r="L132" s="10" t="e">
        <f t="shared" ref="L132" si="77">G132/D132</f>
        <v>#DIV/0!</v>
      </c>
    </row>
    <row r="133" spans="1:14" x14ac:dyDescent="0.3">
      <c r="A133" s="43" t="s">
        <v>101</v>
      </c>
      <c r="B133" s="17"/>
      <c r="C133" s="59">
        <v>3595768</v>
      </c>
      <c r="D133" s="59">
        <v>2972113</v>
      </c>
      <c r="E133" s="59">
        <v>2127644</v>
      </c>
      <c r="F133" s="59">
        <v>50857.93</v>
      </c>
      <c r="G133" s="59">
        <v>9070.07</v>
      </c>
      <c r="H133" s="59">
        <v>164.77</v>
      </c>
      <c r="I133" s="27">
        <f>E133-G133</f>
        <v>2118573.9300000002</v>
      </c>
      <c r="J133" s="27">
        <f t="shared" ref="J133" si="78">D133-F133</f>
        <v>2921255.07</v>
      </c>
      <c r="K133" s="10">
        <f t="shared" ref="K133" si="79">G133/E133</f>
        <v>4.2629641048972473E-3</v>
      </c>
      <c r="L133" s="10">
        <f t="shared" ref="L133" si="80">G133/D133</f>
        <v>3.0517244801930477E-3</v>
      </c>
    </row>
    <row r="134" spans="1:14" x14ac:dyDescent="0.3">
      <c r="A134" s="68" t="s">
        <v>116</v>
      </c>
      <c r="B134" s="69"/>
      <c r="C134" s="28">
        <f>C135</f>
        <v>950000</v>
      </c>
      <c r="D134" s="28">
        <f t="shared" ref="D134:J134" si="81">D135</f>
        <v>950000</v>
      </c>
      <c r="E134" s="28">
        <f t="shared" si="81"/>
        <v>250000</v>
      </c>
      <c r="F134" s="28">
        <f t="shared" si="81"/>
        <v>0</v>
      </c>
      <c r="G134" s="28">
        <f t="shared" si="81"/>
        <v>0</v>
      </c>
      <c r="H134" s="28">
        <f t="shared" si="81"/>
        <v>0</v>
      </c>
      <c r="I134" s="28">
        <f t="shared" si="81"/>
        <v>250000</v>
      </c>
      <c r="J134" s="28">
        <f t="shared" si="81"/>
        <v>950000</v>
      </c>
      <c r="K134" s="9">
        <v>0</v>
      </c>
      <c r="L134" s="9">
        <f t="shared" si="43"/>
        <v>0</v>
      </c>
    </row>
    <row r="135" spans="1:14" x14ac:dyDescent="0.3">
      <c r="A135" s="12" t="s">
        <v>117</v>
      </c>
      <c r="B135" s="17"/>
      <c r="C135" s="59">
        <v>950000</v>
      </c>
      <c r="D135" s="59">
        <v>950000</v>
      </c>
      <c r="E135" s="59">
        <v>250000</v>
      </c>
      <c r="F135" s="59">
        <v>0</v>
      </c>
      <c r="G135" s="59">
        <v>0</v>
      </c>
      <c r="H135" s="59">
        <v>0</v>
      </c>
      <c r="I135" s="27">
        <f>E135-G135</f>
        <v>250000</v>
      </c>
      <c r="J135" s="27">
        <f t="shared" si="54"/>
        <v>950000</v>
      </c>
      <c r="K135" s="10">
        <f t="shared" ref="K135" si="82">G135/E135</f>
        <v>0</v>
      </c>
      <c r="L135" s="10">
        <f t="shared" si="43"/>
        <v>0</v>
      </c>
    </row>
    <row r="136" spans="1:14" x14ac:dyDescent="0.3">
      <c r="A136" s="78" t="s">
        <v>102</v>
      </c>
      <c r="B136" s="78"/>
      <c r="C136" s="28">
        <f>SUM(C137:C138)</f>
        <v>553500</v>
      </c>
      <c r="D136" s="28">
        <f t="shared" ref="D136:J136" si="83">SUM(D137:D138)</f>
        <v>477839</v>
      </c>
      <c r="E136" s="28">
        <f t="shared" si="83"/>
        <v>465367</v>
      </c>
      <c r="F136" s="28">
        <f t="shared" si="83"/>
        <v>99685.42</v>
      </c>
      <c r="G136" s="28">
        <f t="shared" si="83"/>
        <v>8827.5</v>
      </c>
      <c r="H136" s="28">
        <f t="shared" si="83"/>
        <v>8827.5</v>
      </c>
      <c r="I136" s="28">
        <f t="shared" si="83"/>
        <v>456539.5</v>
      </c>
      <c r="J136" s="28">
        <f t="shared" si="83"/>
        <v>378153.58</v>
      </c>
      <c r="K136" s="9">
        <f>G136/E136</f>
        <v>1.8968899814554963E-2</v>
      </c>
      <c r="L136" s="9">
        <f t="shared" si="43"/>
        <v>1.8473795567126167E-2</v>
      </c>
    </row>
    <row r="137" spans="1:14" x14ac:dyDescent="0.3">
      <c r="A137" s="18" t="s">
        <v>104</v>
      </c>
      <c r="B137" s="19"/>
      <c r="C137" s="59">
        <v>553500</v>
      </c>
      <c r="D137" s="59">
        <v>477839</v>
      </c>
      <c r="E137" s="59">
        <v>465367</v>
      </c>
      <c r="F137" s="59">
        <v>99685.42</v>
      </c>
      <c r="G137" s="59">
        <v>8827.5</v>
      </c>
      <c r="H137" s="59">
        <v>8827.5</v>
      </c>
      <c r="I137" s="27">
        <f>E137-G137</f>
        <v>456539.5</v>
      </c>
      <c r="J137" s="27">
        <f>D137-F137</f>
        <v>378153.58</v>
      </c>
      <c r="K137" s="10">
        <f t="shared" ref="K137" si="84">G137/E137</f>
        <v>1.8968899814554963E-2</v>
      </c>
      <c r="L137" s="10">
        <f t="shared" si="43"/>
        <v>1.8473795567126167E-2</v>
      </c>
    </row>
    <row r="138" spans="1:14" x14ac:dyDescent="0.3">
      <c r="A138" s="56" t="s">
        <v>145</v>
      </c>
      <c r="B138" s="55"/>
      <c r="C138" s="59">
        <v>0</v>
      </c>
      <c r="D138" s="59">
        <v>0</v>
      </c>
      <c r="E138" s="59">
        <v>0</v>
      </c>
      <c r="F138" s="59">
        <v>0</v>
      </c>
      <c r="G138" s="59">
        <v>0</v>
      </c>
      <c r="H138" s="59">
        <v>0</v>
      </c>
      <c r="I138" s="27">
        <f>E138-G138</f>
        <v>0</v>
      </c>
      <c r="J138" s="27">
        <f>D138-F138</f>
        <v>0</v>
      </c>
      <c r="K138" s="10">
        <v>0</v>
      </c>
      <c r="L138" s="10" t="e">
        <f t="shared" ref="L138" si="85">G138/D138</f>
        <v>#DIV/0!</v>
      </c>
    </row>
    <row r="139" spans="1:14" x14ac:dyDescent="0.3">
      <c r="A139" s="78" t="s">
        <v>118</v>
      </c>
      <c r="B139" s="78"/>
      <c r="C139" s="28">
        <f>SUM(C140:C141)</f>
        <v>1273000</v>
      </c>
      <c r="D139" s="28">
        <f t="shared" ref="D139:J139" si="86">SUM(D140:D141)</f>
        <v>1228570</v>
      </c>
      <c r="E139" s="28">
        <f t="shared" si="86"/>
        <v>1155570</v>
      </c>
      <c r="F139" s="28">
        <f t="shared" si="86"/>
        <v>0</v>
      </c>
      <c r="G139" s="28">
        <f t="shared" si="86"/>
        <v>0</v>
      </c>
      <c r="H139" s="28">
        <f t="shared" si="86"/>
        <v>0</v>
      </c>
      <c r="I139" s="28">
        <f>SUM(I140:I141)</f>
        <v>1155570</v>
      </c>
      <c r="J139" s="28">
        <f t="shared" si="86"/>
        <v>1228570</v>
      </c>
      <c r="K139" s="9">
        <f>G139/E139</f>
        <v>0</v>
      </c>
      <c r="L139" s="9">
        <f t="shared" si="43"/>
        <v>0</v>
      </c>
    </row>
    <row r="140" spans="1:14" x14ac:dyDescent="0.3">
      <c r="A140" s="11" t="s">
        <v>119</v>
      </c>
      <c r="B140" s="19"/>
      <c r="C140" s="59">
        <v>1200000</v>
      </c>
      <c r="D140" s="59">
        <v>1155570</v>
      </c>
      <c r="E140" s="59">
        <v>1155570</v>
      </c>
      <c r="F140" s="59">
        <v>0</v>
      </c>
      <c r="G140" s="59">
        <v>0</v>
      </c>
      <c r="H140" s="59">
        <v>0</v>
      </c>
      <c r="I140" s="27">
        <f>E140-G140</f>
        <v>1155570</v>
      </c>
      <c r="J140" s="27">
        <f t="shared" si="54"/>
        <v>1155570</v>
      </c>
      <c r="K140" s="10">
        <f t="shared" ref="K140" si="87">G140/E140</f>
        <v>0</v>
      </c>
      <c r="L140" s="10">
        <f t="shared" si="43"/>
        <v>0</v>
      </c>
    </row>
    <row r="141" spans="1:14" x14ac:dyDescent="0.3">
      <c r="A141" s="21" t="s">
        <v>120</v>
      </c>
      <c r="B141" s="20"/>
      <c r="C141" s="60">
        <v>73000</v>
      </c>
      <c r="D141" s="60">
        <v>73000</v>
      </c>
      <c r="E141" s="60">
        <v>0</v>
      </c>
      <c r="F141" s="60">
        <v>0</v>
      </c>
      <c r="G141" s="60">
        <v>0</v>
      </c>
      <c r="H141" s="60">
        <v>0</v>
      </c>
      <c r="I141" s="29">
        <f>E141-G141</f>
        <v>0</v>
      </c>
      <c r="J141" s="29">
        <f t="shared" ref="J141" si="88">D141-F141</f>
        <v>73000</v>
      </c>
      <c r="K141" s="22">
        <v>0</v>
      </c>
      <c r="L141" s="22">
        <f t="shared" ref="L141" si="89">G141/D141</f>
        <v>0</v>
      </c>
    </row>
  </sheetData>
  <mergeCells count="37">
    <mergeCell ref="A20:B20"/>
    <mergeCell ref="A94:B94"/>
    <mergeCell ref="A18:B18"/>
    <mergeCell ref="A104:B104"/>
    <mergeCell ref="A128:B128"/>
    <mergeCell ref="A139:B139"/>
    <mergeCell ref="A21:B21"/>
    <mergeCell ref="A22:B22"/>
    <mergeCell ref="A56:B56"/>
    <mergeCell ref="A100:B100"/>
    <mergeCell ref="A105:B105"/>
    <mergeCell ref="A106:B106"/>
    <mergeCell ref="A116:B116"/>
    <mergeCell ref="A130:B130"/>
    <mergeCell ref="A134:B134"/>
    <mergeCell ref="A136:B136"/>
    <mergeCell ref="A98:B98"/>
    <mergeCell ref="A13:B13"/>
    <mergeCell ref="A14:B14"/>
    <mergeCell ref="A15:B15"/>
    <mergeCell ref="A16:B16"/>
    <mergeCell ref="A17:B17"/>
    <mergeCell ref="A1:L1"/>
    <mergeCell ref="A2:L2"/>
    <mergeCell ref="A3:L3"/>
    <mergeCell ref="C6:D6"/>
    <mergeCell ref="E6:E7"/>
    <mergeCell ref="I6:J6"/>
    <mergeCell ref="F7:H7"/>
    <mergeCell ref="F4:L4"/>
    <mergeCell ref="A6:B7"/>
    <mergeCell ref="K7:L7"/>
    <mergeCell ref="A11:B11"/>
    <mergeCell ref="A12:B12"/>
    <mergeCell ref="A8:B8"/>
    <mergeCell ref="A9:B9"/>
    <mergeCell ref="A10:B10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2020-08-26T03:16:23Z</cp:lastPrinted>
  <dcterms:created xsi:type="dcterms:W3CDTF">2019-08-06T21:48:30Z</dcterms:created>
  <dcterms:modified xsi:type="dcterms:W3CDTF">2020-08-28T22:38:21Z</dcterms:modified>
</cp:coreProperties>
</file>