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2025-2029\Página Web 2025\10.2 Ejecución Presupuestaria\2026\"/>
    </mc:Choice>
  </mc:AlternateContent>
  <bookViews>
    <workbookView xWindow="-120" yWindow="-120" windowWidth="29040" windowHeight="15840"/>
  </bookViews>
  <sheets>
    <sheet name="ANTAI" sheetId="1" r:id="rId1"/>
  </sheets>
  <definedNames>
    <definedName name="__xlnm.Print_Area_1" localSheetId="0">ANTAI!$B$1:$R$175</definedName>
    <definedName name="__xlnm.Print_Area_1">#REF!</definedName>
    <definedName name="__xlnm.Print_Area_3" localSheetId="0">#REF!</definedName>
    <definedName name="__xlnm.Print_Area_3">#REF!</definedName>
    <definedName name="__xlnm.Print_Area_7" localSheetId="0">#REF!</definedName>
    <definedName name="__xlnm.Print_Area_7">#REF!</definedName>
    <definedName name="__xlnm.Print_Area_8" localSheetId="0">#REF!</definedName>
    <definedName name="__xlnm.Print_Area_8">#REF!</definedName>
    <definedName name="__xlnm.Print_Area_9" localSheetId="0">#REF!</definedName>
    <definedName name="__xlnm.Print_Area_9">#REF!</definedName>
    <definedName name="__xlnm.Print_Titles_3" localSheetId="0">#REF!</definedName>
    <definedName name="__xlnm.Print_Titles_3">#REF!</definedName>
    <definedName name="__xlnm.Print_Titles_7" localSheetId="0">#REF!</definedName>
    <definedName name="__xlnm.Print_Titles_7">#REF!</definedName>
    <definedName name="A_IMPRESIÓN_IM" localSheetId="0">#REF!</definedName>
    <definedName name="A_IMPRESIÓN_IM">#REF!</definedName>
    <definedName name="_xlnm.Print_Area" localSheetId="0">ANTAI!$B$1:$T$175</definedName>
    <definedName name="DOD" localSheetId="0">#REF!</definedName>
    <definedName name="DOD">#REF!</definedName>
    <definedName name="INVERSION" localSheetId="0">#REF!</definedName>
    <definedName name="INVERSION">#REF!</definedName>
    <definedName name="JULIO" localSheetId="0">#REF!</definedName>
    <definedName name="JULIO">#REF!</definedName>
    <definedName name="memo" localSheetId="0">#REF!</definedName>
    <definedName name="memo">#REF!</definedName>
    <definedName name="_xlnm.Print_Titles" localSheetId="0">ANTAI!$1:$7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T123" i="1" l="1"/>
  <c r="T124" i="1"/>
  <c r="T127" i="1"/>
  <c r="T129" i="1"/>
  <c r="T130" i="1"/>
  <c r="T131" i="1"/>
  <c r="T132" i="1"/>
  <c r="T133" i="1"/>
  <c r="T135" i="1"/>
  <c r="T136" i="1"/>
  <c r="T138" i="1"/>
  <c r="S131" i="1"/>
  <c r="S132" i="1"/>
  <c r="S94" i="1"/>
  <c r="S95" i="1"/>
  <c r="S18" i="1"/>
  <c r="P170" i="1"/>
  <c r="N170" i="1"/>
  <c r="N169" i="1" s="1"/>
  <c r="F170" i="1"/>
  <c r="F169" i="1" s="1"/>
  <c r="R169" i="1"/>
  <c r="Q169" i="1"/>
  <c r="Q162" i="1" s="1"/>
  <c r="K169" i="1"/>
  <c r="I169" i="1"/>
  <c r="H169" i="1"/>
  <c r="G169" i="1"/>
  <c r="E169" i="1"/>
  <c r="D169" i="1"/>
  <c r="T168" i="1"/>
  <c r="S168" i="1"/>
  <c r="P168" i="1"/>
  <c r="N168" i="1"/>
  <c r="O168" i="1" s="1"/>
  <c r="L168" i="1"/>
  <c r="F168" i="1"/>
  <c r="T167" i="1"/>
  <c r="S167" i="1"/>
  <c r="P167" i="1"/>
  <c r="N167" i="1"/>
  <c r="F167" i="1"/>
  <c r="T166" i="1"/>
  <c r="S166" i="1"/>
  <c r="P166" i="1"/>
  <c r="O166" i="1"/>
  <c r="N166" i="1"/>
  <c r="F166" i="1"/>
  <c r="T165" i="1"/>
  <c r="S165" i="1"/>
  <c r="P165" i="1"/>
  <c r="O165" i="1" s="1"/>
  <c r="N165" i="1"/>
  <c r="F165" i="1"/>
  <c r="T164" i="1"/>
  <c r="S164" i="1"/>
  <c r="P164" i="1"/>
  <c r="N164" i="1"/>
  <c r="F164" i="1"/>
  <c r="N163" i="1"/>
  <c r="N162" i="1" s="1"/>
  <c r="M163" i="1"/>
  <c r="L163" i="1"/>
  <c r="K163" i="1"/>
  <c r="J163" i="1"/>
  <c r="I163" i="1"/>
  <c r="G163" i="1"/>
  <c r="F163" i="1" s="1"/>
  <c r="D163" i="1"/>
  <c r="D162" i="1" s="1"/>
  <c r="R162" i="1"/>
  <c r="M162" i="1"/>
  <c r="L162" i="1"/>
  <c r="K162" i="1"/>
  <c r="J162" i="1"/>
  <c r="H162" i="1"/>
  <c r="G162" i="1"/>
  <c r="E162" i="1"/>
  <c r="T161" i="1"/>
  <c r="S161" i="1"/>
  <c r="P161" i="1"/>
  <c r="N161" i="1"/>
  <c r="O161" i="1" s="1"/>
  <c r="F161" i="1"/>
  <c r="T160" i="1"/>
  <c r="S160" i="1"/>
  <c r="P160" i="1"/>
  <c r="N160" i="1"/>
  <c r="N159" i="1" s="1"/>
  <c r="F160" i="1"/>
  <c r="F159" i="1" s="1"/>
  <c r="R159" i="1"/>
  <c r="Q159" i="1"/>
  <c r="M159" i="1"/>
  <c r="L159" i="1"/>
  <c r="K159" i="1"/>
  <c r="J159" i="1"/>
  <c r="I159" i="1"/>
  <c r="H159" i="1"/>
  <c r="G159" i="1"/>
  <c r="E159" i="1"/>
  <c r="D159" i="1"/>
  <c r="T158" i="1"/>
  <c r="S158" i="1"/>
  <c r="P158" i="1"/>
  <c r="N158" i="1"/>
  <c r="N156" i="1" s="1"/>
  <c r="F158" i="1"/>
  <c r="T157" i="1"/>
  <c r="S157" i="1"/>
  <c r="P157" i="1"/>
  <c r="N157" i="1"/>
  <c r="O157" i="1" s="1"/>
  <c r="F157" i="1"/>
  <c r="R156" i="1"/>
  <c r="Q156" i="1"/>
  <c r="M156" i="1"/>
  <c r="L156" i="1"/>
  <c r="K156" i="1"/>
  <c r="J156" i="1"/>
  <c r="I156" i="1"/>
  <c r="H156" i="1"/>
  <c r="G156" i="1"/>
  <c r="E156" i="1"/>
  <c r="D156" i="1"/>
  <c r="T155" i="1"/>
  <c r="S155" i="1"/>
  <c r="P155" i="1"/>
  <c r="N155" i="1"/>
  <c r="F155" i="1"/>
  <c r="T154" i="1"/>
  <c r="S154" i="1"/>
  <c r="P154" i="1"/>
  <c r="O154" i="1"/>
  <c r="N154" i="1"/>
  <c r="F154" i="1"/>
  <c r="T153" i="1"/>
  <c r="S153" i="1"/>
  <c r="P153" i="1"/>
  <c r="N153" i="1"/>
  <c r="F153" i="1"/>
  <c r="T152" i="1"/>
  <c r="S152" i="1"/>
  <c r="P152" i="1"/>
  <c r="N152" i="1"/>
  <c r="F152" i="1"/>
  <c r="T151" i="1"/>
  <c r="S151" i="1"/>
  <c r="P151" i="1"/>
  <c r="N151" i="1"/>
  <c r="O151" i="1" s="1"/>
  <c r="F151" i="1"/>
  <c r="T150" i="1"/>
  <c r="S150" i="1"/>
  <c r="P150" i="1"/>
  <c r="N150" i="1"/>
  <c r="F150" i="1"/>
  <c r="T149" i="1"/>
  <c r="S149" i="1"/>
  <c r="P149" i="1"/>
  <c r="N149" i="1"/>
  <c r="F149" i="1"/>
  <c r="R148" i="1"/>
  <c r="Q148" i="1"/>
  <c r="M148" i="1"/>
  <c r="L148" i="1"/>
  <c r="K148" i="1"/>
  <c r="J148" i="1"/>
  <c r="I148" i="1"/>
  <c r="H148" i="1"/>
  <c r="G148" i="1"/>
  <c r="E148" i="1"/>
  <c r="D148" i="1"/>
  <c r="T147" i="1"/>
  <c r="S147" i="1"/>
  <c r="P147" i="1"/>
  <c r="P145" i="1" s="1"/>
  <c r="N147" i="1"/>
  <c r="F147" i="1"/>
  <c r="T146" i="1"/>
  <c r="S146" i="1"/>
  <c r="P146" i="1"/>
  <c r="N146" i="1"/>
  <c r="F146" i="1"/>
  <c r="R145" i="1"/>
  <c r="Q145" i="1"/>
  <c r="M145" i="1"/>
  <c r="T145" i="1" s="1"/>
  <c r="L145" i="1"/>
  <c r="K145" i="1"/>
  <c r="K144" i="1" s="1"/>
  <c r="J145" i="1"/>
  <c r="I145" i="1"/>
  <c r="H145" i="1"/>
  <c r="G145" i="1"/>
  <c r="E145" i="1"/>
  <c r="D145" i="1"/>
  <c r="D144" i="1" s="1"/>
  <c r="H144" i="1"/>
  <c r="T143" i="1"/>
  <c r="S143" i="1"/>
  <c r="P143" i="1"/>
  <c r="P142" i="1" s="1"/>
  <c r="P141" i="1" s="1"/>
  <c r="N143" i="1"/>
  <c r="F143" i="1"/>
  <c r="F142" i="1" s="1"/>
  <c r="F141" i="1" s="1"/>
  <c r="R142" i="1"/>
  <c r="R141" i="1" s="1"/>
  <c r="Q142" i="1"/>
  <c r="Q141" i="1" s="1"/>
  <c r="N142" i="1"/>
  <c r="N141" i="1" s="1"/>
  <c r="M142" i="1"/>
  <c r="L142" i="1"/>
  <c r="K142" i="1"/>
  <c r="J142" i="1"/>
  <c r="I142" i="1"/>
  <c r="I141" i="1" s="1"/>
  <c r="G142" i="1"/>
  <c r="E142" i="1"/>
  <c r="E141" i="1" s="1"/>
  <c r="D142" i="1"/>
  <c r="D141" i="1" s="1"/>
  <c r="D140" i="1" s="1"/>
  <c r="L141" i="1"/>
  <c r="K141" i="1"/>
  <c r="J141" i="1"/>
  <c r="H141" i="1"/>
  <c r="G141" i="1"/>
  <c r="P138" i="1"/>
  <c r="P137" i="1" s="1"/>
  <c r="N138" i="1"/>
  <c r="F138" i="1"/>
  <c r="F137" i="1" s="1"/>
  <c r="R137" i="1"/>
  <c r="Q137" i="1"/>
  <c r="M137" i="1"/>
  <c r="T137" i="1" s="1"/>
  <c r="L137" i="1"/>
  <c r="K137" i="1"/>
  <c r="J137" i="1"/>
  <c r="I137" i="1"/>
  <c r="H137" i="1"/>
  <c r="G137" i="1"/>
  <c r="E137" i="1"/>
  <c r="D137" i="1"/>
  <c r="S136" i="1"/>
  <c r="P136" i="1"/>
  <c r="N136" i="1"/>
  <c r="F136" i="1"/>
  <c r="S135" i="1"/>
  <c r="P135" i="1"/>
  <c r="O135" i="1" s="1"/>
  <c r="N135" i="1"/>
  <c r="F135" i="1"/>
  <c r="R134" i="1"/>
  <c r="Q134" i="1"/>
  <c r="M134" i="1"/>
  <c r="T134" i="1" s="1"/>
  <c r="L134" i="1"/>
  <c r="K134" i="1"/>
  <c r="J134" i="1"/>
  <c r="I134" i="1"/>
  <c r="H134" i="1"/>
  <c r="G134" i="1"/>
  <c r="E134" i="1"/>
  <c r="D134" i="1"/>
  <c r="P133" i="1"/>
  <c r="N133" i="1"/>
  <c r="F133" i="1"/>
  <c r="P132" i="1"/>
  <c r="N132" i="1"/>
  <c r="F132" i="1"/>
  <c r="P131" i="1"/>
  <c r="N131" i="1"/>
  <c r="F131" i="1"/>
  <c r="P130" i="1"/>
  <c r="N130" i="1"/>
  <c r="F130" i="1"/>
  <c r="P129" i="1"/>
  <c r="N129" i="1"/>
  <c r="F129" i="1"/>
  <c r="R128" i="1"/>
  <c r="Q128" i="1"/>
  <c r="M128" i="1"/>
  <c r="L128" i="1"/>
  <c r="K128" i="1"/>
  <c r="J128" i="1"/>
  <c r="I128" i="1"/>
  <c r="G128" i="1"/>
  <c r="F128" i="1" s="1"/>
  <c r="E128" i="1"/>
  <c r="D128" i="1"/>
  <c r="S127" i="1"/>
  <c r="P127" i="1"/>
  <c r="N127" i="1"/>
  <c r="O127" i="1" s="1"/>
  <c r="O126" i="1" s="1"/>
  <c r="F127" i="1"/>
  <c r="F126" i="1" s="1"/>
  <c r="R126" i="1"/>
  <c r="Q126" i="1"/>
  <c r="P126" i="1"/>
  <c r="M126" i="1"/>
  <c r="L126" i="1"/>
  <c r="K126" i="1"/>
  <c r="K125" i="1" s="1"/>
  <c r="J126" i="1"/>
  <c r="I126" i="1"/>
  <c r="H126" i="1"/>
  <c r="G126" i="1"/>
  <c r="G125" i="1" s="1"/>
  <c r="E126" i="1"/>
  <c r="D126" i="1"/>
  <c r="S124" i="1"/>
  <c r="P124" i="1"/>
  <c r="N124" i="1"/>
  <c r="F124" i="1"/>
  <c r="S123" i="1"/>
  <c r="N123" i="1"/>
  <c r="N122" i="1" s="1"/>
  <c r="N121" i="1" s="1"/>
  <c r="F123" i="1"/>
  <c r="R122" i="1"/>
  <c r="R121" i="1" s="1"/>
  <c r="Q122" i="1"/>
  <c r="Q121" i="1" s="1"/>
  <c r="P122" i="1"/>
  <c r="P121" i="1" s="1"/>
  <c r="M122" i="1"/>
  <c r="L122" i="1"/>
  <c r="L121" i="1" s="1"/>
  <c r="K122" i="1"/>
  <c r="K121" i="1" s="1"/>
  <c r="J122" i="1"/>
  <c r="J121" i="1" s="1"/>
  <c r="I122" i="1"/>
  <c r="H122" i="1"/>
  <c r="G122" i="1"/>
  <c r="E122" i="1"/>
  <c r="E121" i="1" s="1"/>
  <c r="D122" i="1"/>
  <c r="D121" i="1" s="1"/>
  <c r="I121" i="1"/>
  <c r="H121" i="1"/>
  <c r="T120" i="1"/>
  <c r="S120" i="1"/>
  <c r="P120" i="1"/>
  <c r="N120" i="1"/>
  <c r="O120" i="1" s="1"/>
  <c r="F120" i="1"/>
  <c r="T119" i="1"/>
  <c r="S119" i="1"/>
  <c r="P119" i="1"/>
  <c r="N119" i="1"/>
  <c r="F119" i="1"/>
  <c r="T118" i="1"/>
  <c r="S118" i="1"/>
  <c r="P118" i="1"/>
  <c r="N118" i="1"/>
  <c r="O118" i="1" s="1"/>
  <c r="F118" i="1"/>
  <c r="T117" i="1"/>
  <c r="S117" i="1"/>
  <c r="P117" i="1"/>
  <c r="N117" i="1"/>
  <c r="F117" i="1"/>
  <c r="T116" i="1"/>
  <c r="S116" i="1"/>
  <c r="P116" i="1"/>
  <c r="N116" i="1"/>
  <c r="F116" i="1"/>
  <c r="T115" i="1"/>
  <c r="S115" i="1"/>
  <c r="P115" i="1"/>
  <c r="N115" i="1"/>
  <c r="F115" i="1"/>
  <c r="T114" i="1"/>
  <c r="S114" i="1"/>
  <c r="P114" i="1"/>
  <c r="N114" i="1"/>
  <c r="F114" i="1"/>
  <c r="R113" i="1"/>
  <c r="Q113" i="1"/>
  <c r="M113" i="1"/>
  <c r="S113" i="1" s="1"/>
  <c r="L113" i="1"/>
  <c r="K113" i="1"/>
  <c r="J113" i="1"/>
  <c r="I113" i="1"/>
  <c r="H113" i="1"/>
  <c r="G113" i="1"/>
  <c r="E113" i="1"/>
  <c r="D113" i="1"/>
  <c r="T112" i="1"/>
  <c r="S112" i="1"/>
  <c r="P112" i="1"/>
  <c r="N112" i="1"/>
  <c r="F112" i="1"/>
  <c r="T111" i="1"/>
  <c r="S111" i="1"/>
  <c r="P111" i="1"/>
  <c r="N111" i="1"/>
  <c r="F111" i="1"/>
  <c r="T110" i="1"/>
  <c r="S110" i="1"/>
  <c r="P110" i="1"/>
  <c r="N110" i="1"/>
  <c r="O110" i="1" s="1"/>
  <c r="F110" i="1"/>
  <c r="T109" i="1"/>
  <c r="S109" i="1"/>
  <c r="P109" i="1"/>
  <c r="N109" i="1"/>
  <c r="F109" i="1"/>
  <c r="T108" i="1"/>
  <c r="S108" i="1"/>
  <c r="P108" i="1"/>
  <c r="N108" i="1"/>
  <c r="F108" i="1"/>
  <c r="R107" i="1"/>
  <c r="Q107" i="1"/>
  <c r="M107" i="1"/>
  <c r="L107" i="1"/>
  <c r="K107" i="1"/>
  <c r="J107" i="1"/>
  <c r="I107" i="1"/>
  <c r="H107" i="1"/>
  <c r="G107" i="1"/>
  <c r="E107" i="1"/>
  <c r="D107" i="1"/>
  <c r="T106" i="1"/>
  <c r="S106" i="1"/>
  <c r="P106" i="1"/>
  <c r="N106" i="1"/>
  <c r="F106" i="1"/>
  <c r="T105" i="1"/>
  <c r="S105" i="1"/>
  <c r="P105" i="1"/>
  <c r="N105" i="1"/>
  <c r="O105" i="1" s="1"/>
  <c r="F105" i="1"/>
  <c r="T104" i="1"/>
  <c r="S104" i="1"/>
  <c r="P104" i="1"/>
  <c r="N104" i="1"/>
  <c r="F104" i="1"/>
  <c r="T103" i="1"/>
  <c r="S103" i="1"/>
  <c r="P103" i="1"/>
  <c r="N103" i="1"/>
  <c r="O103" i="1" s="1"/>
  <c r="F103" i="1"/>
  <c r="T102" i="1"/>
  <c r="S102" i="1"/>
  <c r="P102" i="1"/>
  <c r="N102" i="1"/>
  <c r="F102" i="1"/>
  <c r="T101" i="1"/>
  <c r="S101" i="1"/>
  <c r="P101" i="1"/>
  <c r="N101" i="1"/>
  <c r="T100" i="1"/>
  <c r="S100" i="1"/>
  <c r="P100" i="1"/>
  <c r="N100" i="1"/>
  <c r="O100" i="1" s="1"/>
  <c r="F100" i="1"/>
  <c r="R99" i="1"/>
  <c r="Q99" i="1"/>
  <c r="M99" i="1"/>
  <c r="T99" i="1" s="1"/>
  <c r="L99" i="1"/>
  <c r="K99" i="1"/>
  <c r="J99" i="1"/>
  <c r="I99" i="1"/>
  <c r="H99" i="1"/>
  <c r="G99" i="1"/>
  <c r="E99" i="1"/>
  <c r="D99" i="1"/>
  <c r="T98" i="1"/>
  <c r="S98" i="1"/>
  <c r="P98" i="1"/>
  <c r="N98" i="1"/>
  <c r="F98" i="1"/>
  <c r="T97" i="1"/>
  <c r="S97" i="1"/>
  <c r="P97" i="1"/>
  <c r="N97" i="1"/>
  <c r="F97" i="1"/>
  <c r="T96" i="1"/>
  <c r="S96" i="1"/>
  <c r="P96" i="1"/>
  <c r="N96" i="1"/>
  <c r="O96" i="1" s="1"/>
  <c r="F96" i="1"/>
  <c r="T95" i="1"/>
  <c r="P95" i="1"/>
  <c r="O95" i="1" s="1"/>
  <c r="N95" i="1"/>
  <c r="F95" i="1"/>
  <c r="T94" i="1"/>
  <c r="P94" i="1"/>
  <c r="N94" i="1"/>
  <c r="F94" i="1"/>
  <c r="R93" i="1"/>
  <c r="Q93" i="1"/>
  <c r="M93" i="1"/>
  <c r="L93" i="1"/>
  <c r="K93" i="1"/>
  <c r="J93" i="1"/>
  <c r="I93" i="1"/>
  <c r="H93" i="1"/>
  <c r="G93" i="1"/>
  <c r="E93" i="1"/>
  <c r="D93" i="1"/>
  <c r="T92" i="1"/>
  <c r="S92" i="1"/>
  <c r="P92" i="1"/>
  <c r="N92" i="1"/>
  <c r="F92" i="1"/>
  <c r="T91" i="1"/>
  <c r="S91" i="1"/>
  <c r="P91" i="1"/>
  <c r="N91" i="1"/>
  <c r="F91" i="1"/>
  <c r="T90" i="1"/>
  <c r="S90" i="1"/>
  <c r="P90" i="1"/>
  <c r="N90" i="1"/>
  <c r="F90" i="1"/>
  <c r="R89" i="1"/>
  <c r="Q89" i="1"/>
  <c r="M89" i="1"/>
  <c r="L89" i="1"/>
  <c r="K89" i="1"/>
  <c r="J89" i="1"/>
  <c r="I89" i="1"/>
  <c r="H89" i="1"/>
  <c r="G89" i="1"/>
  <c r="E89" i="1"/>
  <c r="D89" i="1"/>
  <c r="T88" i="1"/>
  <c r="S88" i="1"/>
  <c r="P88" i="1"/>
  <c r="O88" i="1"/>
  <c r="N88" i="1"/>
  <c r="F88" i="1"/>
  <c r="T87" i="1"/>
  <c r="S87" i="1"/>
  <c r="P87" i="1"/>
  <c r="N87" i="1"/>
  <c r="F87" i="1"/>
  <c r="T86" i="1"/>
  <c r="S86" i="1"/>
  <c r="P86" i="1"/>
  <c r="N86" i="1"/>
  <c r="F86" i="1"/>
  <c r="F84" i="1" s="1"/>
  <c r="T85" i="1"/>
  <c r="S85" i="1"/>
  <c r="P85" i="1"/>
  <c r="N85" i="1"/>
  <c r="O85" i="1" s="1"/>
  <c r="F85" i="1"/>
  <c r="R84" i="1"/>
  <c r="Q84" i="1"/>
  <c r="M84" i="1"/>
  <c r="L84" i="1"/>
  <c r="K84" i="1"/>
  <c r="J84" i="1"/>
  <c r="I84" i="1"/>
  <c r="H84" i="1"/>
  <c r="G84" i="1"/>
  <c r="E84" i="1"/>
  <c r="D84" i="1"/>
  <c r="T83" i="1"/>
  <c r="P83" i="1"/>
  <c r="N83" i="1"/>
  <c r="O83" i="1" s="1"/>
  <c r="F83" i="1"/>
  <c r="T82" i="1"/>
  <c r="S82" i="1"/>
  <c r="P82" i="1"/>
  <c r="N82" i="1"/>
  <c r="F82" i="1"/>
  <c r="T81" i="1"/>
  <c r="S81" i="1"/>
  <c r="P81" i="1"/>
  <c r="N81" i="1"/>
  <c r="F81" i="1"/>
  <c r="T80" i="1"/>
  <c r="S80" i="1"/>
  <c r="P80" i="1"/>
  <c r="N80" i="1"/>
  <c r="F80" i="1"/>
  <c r="T79" i="1"/>
  <c r="S79" i="1"/>
  <c r="P79" i="1"/>
  <c r="N79" i="1"/>
  <c r="O79" i="1" s="1"/>
  <c r="F79" i="1"/>
  <c r="R78" i="1"/>
  <c r="Q78" i="1"/>
  <c r="M78" i="1"/>
  <c r="T78" i="1" s="1"/>
  <c r="L78" i="1"/>
  <c r="K78" i="1"/>
  <c r="J78" i="1"/>
  <c r="I78" i="1"/>
  <c r="H78" i="1"/>
  <c r="G78" i="1"/>
  <c r="E78" i="1"/>
  <c r="D78" i="1"/>
  <c r="T77" i="1"/>
  <c r="S77" i="1"/>
  <c r="P77" i="1"/>
  <c r="N77" i="1"/>
  <c r="F77" i="1"/>
  <c r="T76" i="1"/>
  <c r="S76" i="1"/>
  <c r="P76" i="1"/>
  <c r="O76" i="1" s="1"/>
  <c r="N76" i="1"/>
  <c r="F76" i="1"/>
  <c r="R75" i="1"/>
  <c r="R74" i="1" s="1"/>
  <c r="Q75" i="1"/>
  <c r="M75" i="1"/>
  <c r="L75" i="1"/>
  <c r="K75" i="1"/>
  <c r="J75" i="1"/>
  <c r="I75" i="1"/>
  <c r="H75" i="1"/>
  <c r="G75" i="1"/>
  <c r="E75" i="1"/>
  <c r="D75" i="1"/>
  <c r="T73" i="1"/>
  <c r="S73" i="1"/>
  <c r="P73" i="1"/>
  <c r="N73" i="1"/>
  <c r="F73" i="1"/>
  <c r="T72" i="1"/>
  <c r="S72" i="1"/>
  <c r="P72" i="1"/>
  <c r="N72" i="1"/>
  <c r="O72" i="1" s="1"/>
  <c r="F72" i="1"/>
  <c r="R71" i="1"/>
  <c r="Q71" i="1"/>
  <c r="M71" i="1"/>
  <c r="L71" i="1"/>
  <c r="K71" i="1"/>
  <c r="J71" i="1"/>
  <c r="I71" i="1"/>
  <c r="H71" i="1"/>
  <c r="G71" i="1"/>
  <c r="E71" i="1"/>
  <c r="D71" i="1"/>
  <c r="T70" i="1"/>
  <c r="S70" i="1"/>
  <c r="P70" i="1"/>
  <c r="N70" i="1"/>
  <c r="O70" i="1" s="1"/>
  <c r="F70" i="1"/>
  <c r="T69" i="1"/>
  <c r="S69" i="1"/>
  <c r="P69" i="1"/>
  <c r="N69" i="1"/>
  <c r="O69" i="1" s="1"/>
  <c r="F69" i="1"/>
  <c r="P68" i="1"/>
  <c r="N68" i="1"/>
  <c r="F68" i="1"/>
  <c r="T67" i="1"/>
  <c r="S67" i="1"/>
  <c r="P67" i="1"/>
  <c r="N67" i="1"/>
  <c r="F67" i="1"/>
  <c r="T66" i="1"/>
  <c r="S66" i="1"/>
  <c r="P66" i="1"/>
  <c r="N66" i="1"/>
  <c r="O66" i="1" s="1"/>
  <c r="F66" i="1"/>
  <c r="R65" i="1"/>
  <c r="Q65" i="1"/>
  <c r="M65" i="1"/>
  <c r="S65" i="1" s="1"/>
  <c r="L65" i="1"/>
  <c r="K65" i="1"/>
  <c r="J65" i="1"/>
  <c r="I65" i="1"/>
  <c r="H65" i="1"/>
  <c r="G65" i="1"/>
  <c r="E65" i="1"/>
  <c r="D65" i="1"/>
  <c r="T64" i="1"/>
  <c r="S64" i="1"/>
  <c r="P64" i="1"/>
  <c r="N64" i="1"/>
  <c r="F64" i="1"/>
  <c r="T63" i="1"/>
  <c r="S63" i="1"/>
  <c r="P63" i="1"/>
  <c r="N63" i="1"/>
  <c r="F63" i="1"/>
  <c r="F62" i="1" s="1"/>
  <c r="R62" i="1"/>
  <c r="Q62" i="1"/>
  <c r="M62" i="1"/>
  <c r="L62" i="1"/>
  <c r="K62" i="1"/>
  <c r="J62" i="1"/>
  <c r="I62" i="1"/>
  <c r="H62" i="1"/>
  <c r="G62" i="1"/>
  <c r="E62" i="1"/>
  <c r="D62" i="1"/>
  <c r="T61" i="1"/>
  <c r="S61" i="1"/>
  <c r="P61" i="1"/>
  <c r="N61" i="1"/>
  <c r="F61" i="1"/>
  <c r="T60" i="1"/>
  <c r="S60" i="1"/>
  <c r="P60" i="1"/>
  <c r="N60" i="1"/>
  <c r="F60" i="1"/>
  <c r="T59" i="1"/>
  <c r="S59" i="1"/>
  <c r="P59" i="1"/>
  <c r="N59" i="1"/>
  <c r="O59" i="1" s="1"/>
  <c r="F59" i="1"/>
  <c r="T58" i="1"/>
  <c r="S58" i="1"/>
  <c r="P58" i="1"/>
  <c r="N58" i="1"/>
  <c r="F58" i="1"/>
  <c r="T57" i="1"/>
  <c r="S57" i="1"/>
  <c r="P57" i="1"/>
  <c r="N57" i="1"/>
  <c r="F57" i="1"/>
  <c r="R56" i="1"/>
  <c r="Q56" i="1"/>
  <c r="M56" i="1"/>
  <c r="T56" i="1" s="1"/>
  <c r="L56" i="1"/>
  <c r="K56" i="1"/>
  <c r="J56" i="1"/>
  <c r="I56" i="1"/>
  <c r="H56" i="1"/>
  <c r="G56" i="1"/>
  <c r="F56" i="1" s="1"/>
  <c r="E56" i="1"/>
  <c r="D56" i="1"/>
  <c r="T55" i="1"/>
  <c r="S55" i="1"/>
  <c r="P55" i="1"/>
  <c r="N55" i="1"/>
  <c r="O55" i="1" s="1"/>
  <c r="F55" i="1"/>
  <c r="T54" i="1"/>
  <c r="S54" i="1"/>
  <c r="P54" i="1"/>
  <c r="O54" i="1" s="1"/>
  <c r="N54" i="1"/>
  <c r="F54" i="1"/>
  <c r="T53" i="1"/>
  <c r="S53" i="1"/>
  <c r="P53" i="1"/>
  <c r="N53" i="1"/>
  <c r="F53" i="1"/>
  <c r="T52" i="1"/>
  <c r="S52" i="1"/>
  <c r="P52" i="1"/>
  <c r="N52" i="1"/>
  <c r="F52" i="1"/>
  <c r="R51" i="1"/>
  <c r="Q51" i="1"/>
  <c r="M51" i="1"/>
  <c r="S51" i="1" s="1"/>
  <c r="L51" i="1"/>
  <c r="K51" i="1"/>
  <c r="J51" i="1"/>
  <c r="I51" i="1"/>
  <c r="H51" i="1"/>
  <c r="G51" i="1"/>
  <c r="E51" i="1"/>
  <c r="D51" i="1"/>
  <c r="T50" i="1"/>
  <c r="S50" i="1"/>
  <c r="P50" i="1"/>
  <c r="N50" i="1"/>
  <c r="F50" i="1"/>
  <c r="T49" i="1"/>
  <c r="S49" i="1"/>
  <c r="P49" i="1"/>
  <c r="N49" i="1"/>
  <c r="F49" i="1"/>
  <c r="T48" i="1"/>
  <c r="S48" i="1"/>
  <c r="P48" i="1"/>
  <c r="N48" i="1"/>
  <c r="F48" i="1"/>
  <c r="S47" i="1"/>
  <c r="R47" i="1"/>
  <c r="Q47" i="1"/>
  <c r="M47" i="1"/>
  <c r="L47" i="1"/>
  <c r="K47" i="1"/>
  <c r="J47" i="1"/>
  <c r="I47" i="1"/>
  <c r="H47" i="1"/>
  <c r="G47" i="1"/>
  <c r="E47" i="1"/>
  <c r="D47" i="1"/>
  <c r="T46" i="1"/>
  <c r="S46" i="1"/>
  <c r="P46" i="1"/>
  <c r="N46" i="1"/>
  <c r="F46" i="1"/>
  <c r="T45" i="1"/>
  <c r="S45" i="1"/>
  <c r="P45" i="1"/>
  <c r="N45" i="1"/>
  <c r="F45" i="1"/>
  <c r="R44" i="1"/>
  <c r="Q44" i="1"/>
  <c r="P44" i="1"/>
  <c r="M44" i="1"/>
  <c r="S44" i="1" s="1"/>
  <c r="L44" i="1"/>
  <c r="K44" i="1"/>
  <c r="J44" i="1"/>
  <c r="I44" i="1"/>
  <c r="H44" i="1"/>
  <c r="G44" i="1"/>
  <c r="E44" i="1"/>
  <c r="D44" i="1"/>
  <c r="T43" i="1"/>
  <c r="S43" i="1"/>
  <c r="P43" i="1"/>
  <c r="N43" i="1"/>
  <c r="F43" i="1"/>
  <c r="T42" i="1"/>
  <c r="S42" i="1"/>
  <c r="P42" i="1"/>
  <c r="N42" i="1"/>
  <c r="F42" i="1"/>
  <c r="T41" i="1"/>
  <c r="S41" i="1"/>
  <c r="P41" i="1"/>
  <c r="N41" i="1"/>
  <c r="O41" i="1" s="1"/>
  <c r="F41" i="1"/>
  <c r="T40" i="1"/>
  <c r="S40" i="1"/>
  <c r="P40" i="1"/>
  <c r="N40" i="1"/>
  <c r="O40" i="1" s="1"/>
  <c r="F40" i="1"/>
  <c r="T39" i="1"/>
  <c r="S39" i="1"/>
  <c r="P39" i="1"/>
  <c r="N39" i="1"/>
  <c r="F39" i="1"/>
  <c r="T38" i="1"/>
  <c r="S38" i="1"/>
  <c r="P38" i="1"/>
  <c r="N38" i="1"/>
  <c r="F38" i="1"/>
  <c r="T37" i="1"/>
  <c r="S37" i="1"/>
  <c r="P37" i="1"/>
  <c r="N37" i="1"/>
  <c r="O37" i="1" s="1"/>
  <c r="F37" i="1"/>
  <c r="T36" i="1"/>
  <c r="S36" i="1"/>
  <c r="P36" i="1"/>
  <c r="N36" i="1"/>
  <c r="O36" i="1" s="1"/>
  <c r="F36" i="1"/>
  <c r="R35" i="1"/>
  <c r="Q35" i="1"/>
  <c r="M35" i="1"/>
  <c r="L35" i="1"/>
  <c r="K35" i="1"/>
  <c r="J35" i="1"/>
  <c r="I35" i="1"/>
  <c r="H35" i="1"/>
  <c r="G35" i="1"/>
  <c r="E35" i="1"/>
  <c r="D35" i="1"/>
  <c r="T34" i="1"/>
  <c r="S34" i="1"/>
  <c r="P34" i="1"/>
  <c r="N34" i="1"/>
  <c r="F34" i="1"/>
  <c r="T33" i="1"/>
  <c r="S33" i="1"/>
  <c r="P33" i="1"/>
  <c r="N33" i="1"/>
  <c r="F33" i="1"/>
  <c r="T32" i="1"/>
  <c r="S32" i="1"/>
  <c r="P32" i="1"/>
  <c r="N32" i="1"/>
  <c r="F32" i="1"/>
  <c r="T31" i="1"/>
  <c r="S31" i="1"/>
  <c r="P31" i="1"/>
  <c r="N31" i="1"/>
  <c r="O31" i="1" s="1"/>
  <c r="F31" i="1"/>
  <c r="R30" i="1"/>
  <c r="R29" i="1" s="1"/>
  <c r="Q30" i="1"/>
  <c r="M30" i="1"/>
  <c r="L30" i="1"/>
  <c r="K30" i="1"/>
  <c r="J30" i="1"/>
  <c r="J29" i="1" s="1"/>
  <c r="I30" i="1"/>
  <c r="G30" i="1"/>
  <c r="E30" i="1"/>
  <c r="D30" i="1"/>
  <c r="T28" i="1"/>
  <c r="S28" i="1"/>
  <c r="P28" i="1"/>
  <c r="N28" i="1"/>
  <c r="F28" i="1"/>
  <c r="T27" i="1"/>
  <c r="S27" i="1"/>
  <c r="P27" i="1"/>
  <c r="O27" i="1" s="1"/>
  <c r="N27" i="1"/>
  <c r="F27" i="1"/>
  <c r="T26" i="1"/>
  <c r="S26" i="1"/>
  <c r="P26" i="1"/>
  <c r="N26" i="1"/>
  <c r="N24" i="1" s="1"/>
  <c r="F26" i="1"/>
  <c r="T25" i="1"/>
  <c r="S25" i="1"/>
  <c r="P25" i="1"/>
  <c r="N25" i="1"/>
  <c r="O25" i="1" s="1"/>
  <c r="F25" i="1"/>
  <c r="R24" i="1"/>
  <c r="Q24" i="1"/>
  <c r="M24" i="1"/>
  <c r="S24" i="1" s="1"/>
  <c r="L24" i="1"/>
  <c r="K24" i="1"/>
  <c r="J24" i="1"/>
  <c r="I24" i="1"/>
  <c r="T24" i="1" s="1"/>
  <c r="H24" i="1"/>
  <c r="G24" i="1"/>
  <c r="F24" i="1" s="1"/>
  <c r="E24" i="1"/>
  <c r="D24" i="1"/>
  <c r="T23" i="1"/>
  <c r="S23" i="1"/>
  <c r="P23" i="1"/>
  <c r="N23" i="1"/>
  <c r="O23" i="1" s="1"/>
  <c r="F23" i="1"/>
  <c r="T22" i="1"/>
  <c r="S22" i="1"/>
  <c r="P22" i="1"/>
  <c r="N22" i="1"/>
  <c r="F22" i="1"/>
  <c r="T21" i="1"/>
  <c r="S21" i="1"/>
  <c r="P21" i="1"/>
  <c r="N21" i="1"/>
  <c r="N19" i="1" s="1"/>
  <c r="F21" i="1"/>
  <c r="T20" i="1"/>
  <c r="S20" i="1"/>
  <c r="P20" i="1"/>
  <c r="N20" i="1"/>
  <c r="F20" i="1"/>
  <c r="R19" i="1"/>
  <c r="Q19" i="1"/>
  <c r="M19" i="1"/>
  <c r="L19" i="1"/>
  <c r="K19" i="1"/>
  <c r="J19" i="1"/>
  <c r="I19" i="1"/>
  <c r="H19" i="1"/>
  <c r="G19" i="1"/>
  <c r="F19" i="1" s="1"/>
  <c r="E19" i="1"/>
  <c r="D19" i="1"/>
  <c r="T18" i="1"/>
  <c r="P18" i="1"/>
  <c r="N18" i="1"/>
  <c r="O18" i="1" s="1"/>
  <c r="F18" i="1"/>
  <c r="T17" i="1"/>
  <c r="S17" i="1"/>
  <c r="P17" i="1"/>
  <c r="N17" i="1"/>
  <c r="F17" i="1"/>
  <c r="T16" i="1"/>
  <c r="S16" i="1"/>
  <c r="P16" i="1"/>
  <c r="N16" i="1"/>
  <c r="F16" i="1"/>
  <c r="T15" i="1"/>
  <c r="S15" i="1"/>
  <c r="P15" i="1"/>
  <c r="N15" i="1"/>
  <c r="F15" i="1"/>
  <c r="F14" i="1" s="1"/>
  <c r="R14" i="1"/>
  <c r="Q14" i="1"/>
  <c r="N14" i="1"/>
  <c r="M14" i="1"/>
  <c r="T14" i="1" s="1"/>
  <c r="L14" i="1"/>
  <c r="K14" i="1"/>
  <c r="J14" i="1"/>
  <c r="I14" i="1"/>
  <c r="H14" i="1"/>
  <c r="G14" i="1"/>
  <c r="E14" i="1"/>
  <c r="D14" i="1"/>
  <c r="T13" i="1"/>
  <c r="S13" i="1"/>
  <c r="P13" i="1"/>
  <c r="N13" i="1"/>
  <c r="F13" i="1"/>
  <c r="T12" i="1"/>
  <c r="S12" i="1"/>
  <c r="P12" i="1"/>
  <c r="N12" i="1"/>
  <c r="O12" i="1" s="1"/>
  <c r="F12" i="1"/>
  <c r="F11" i="1" s="1"/>
  <c r="R11" i="1"/>
  <c r="Q11" i="1"/>
  <c r="M11" i="1"/>
  <c r="T11" i="1" s="1"/>
  <c r="L11" i="1"/>
  <c r="K11" i="1"/>
  <c r="K10" i="1" s="1"/>
  <c r="J11" i="1"/>
  <c r="I11" i="1"/>
  <c r="H11" i="1"/>
  <c r="H10" i="1" s="1"/>
  <c r="G11" i="1"/>
  <c r="E11" i="1"/>
  <c r="D11" i="1"/>
  <c r="D10" i="1" s="1"/>
  <c r="K74" i="1" l="1"/>
  <c r="F107" i="1"/>
  <c r="O123" i="1"/>
  <c r="O122" i="1" s="1"/>
  <c r="O136" i="1"/>
  <c r="O160" i="1"/>
  <c r="O159" i="1" s="1"/>
  <c r="R10" i="1"/>
  <c r="N44" i="1"/>
  <c r="Q144" i="1"/>
  <c r="Q140" i="1" s="1"/>
  <c r="F148" i="1"/>
  <c r="F162" i="1"/>
  <c r="E10" i="1"/>
  <c r="Q10" i="1"/>
  <c r="O13" i="1"/>
  <c r="O48" i="1"/>
  <c r="S75" i="1"/>
  <c r="O87" i="1"/>
  <c r="H140" i="1"/>
  <c r="G144" i="1"/>
  <c r="R144" i="1"/>
  <c r="N30" i="1"/>
  <c r="T44" i="1"/>
  <c r="N65" i="1"/>
  <c r="E74" i="1"/>
  <c r="T84" i="1"/>
  <c r="N134" i="1"/>
  <c r="T35" i="1"/>
  <c r="O57" i="1"/>
  <c r="T71" i="1"/>
  <c r="F71" i="1"/>
  <c r="J74" i="1"/>
  <c r="S99" i="1"/>
  <c r="K140" i="1"/>
  <c r="N145" i="1"/>
  <c r="O15" i="1"/>
  <c r="O14" i="1" s="1"/>
  <c r="O45" i="1"/>
  <c r="T47" i="1"/>
  <c r="O50" i="1"/>
  <c r="O52" i="1"/>
  <c r="T65" i="1"/>
  <c r="H74" i="1"/>
  <c r="F75" i="1"/>
  <c r="O117" i="1"/>
  <c r="L125" i="1"/>
  <c r="M125" i="1"/>
  <c r="J144" i="1"/>
  <c r="O146" i="1"/>
  <c r="J10" i="1"/>
  <c r="P11" i="1"/>
  <c r="T19" i="1"/>
  <c r="D29" i="1"/>
  <c r="O42" i="1"/>
  <c r="F47" i="1"/>
  <c r="P71" i="1"/>
  <c r="O81" i="1"/>
  <c r="O109" i="1"/>
  <c r="O119" i="1"/>
  <c r="D125" i="1"/>
  <c r="T126" i="1"/>
  <c r="O133" i="1"/>
  <c r="F156" i="1"/>
  <c r="O134" i="1"/>
  <c r="I10" i="1"/>
  <c r="T30" i="1"/>
  <c r="O33" i="1"/>
  <c r="O38" i="1"/>
  <c r="G29" i="1"/>
  <c r="N47" i="1"/>
  <c r="O60" i="1"/>
  <c r="O63" i="1"/>
  <c r="N71" i="1"/>
  <c r="D74" i="1"/>
  <c r="D9" i="1" s="1"/>
  <c r="D8" i="1" s="1"/>
  <c r="L74" i="1"/>
  <c r="N84" i="1"/>
  <c r="M74" i="1"/>
  <c r="P89" i="1"/>
  <c r="O94" i="1"/>
  <c r="O102" i="1"/>
  <c r="T107" i="1"/>
  <c r="O115" i="1"/>
  <c r="O113" i="1" s="1"/>
  <c r="H125" i="1"/>
  <c r="Q125" i="1"/>
  <c r="O131" i="1"/>
  <c r="L144" i="1"/>
  <c r="T148" i="1"/>
  <c r="T159" i="1"/>
  <c r="O170" i="1"/>
  <c r="T128" i="1"/>
  <c r="F30" i="1"/>
  <c r="N89" i="1"/>
  <c r="N99" i="1"/>
  <c r="I125" i="1"/>
  <c r="T125" i="1" s="1"/>
  <c r="R125" i="1"/>
  <c r="R9" i="1" s="1"/>
  <c r="E125" i="1"/>
  <c r="N148" i="1"/>
  <c r="N144" i="1" s="1"/>
  <c r="N140" i="1" s="1"/>
  <c r="T156" i="1"/>
  <c r="O167" i="1"/>
  <c r="N93" i="1"/>
  <c r="E29" i="1"/>
  <c r="E9" i="1" s="1"/>
  <c r="Q29" i="1"/>
  <c r="F44" i="1"/>
  <c r="P51" i="1"/>
  <c r="S62" i="1"/>
  <c r="O68" i="1"/>
  <c r="P75" i="1"/>
  <c r="S78" i="1"/>
  <c r="F78" i="1"/>
  <c r="P84" i="1"/>
  <c r="O91" i="1"/>
  <c r="O98" i="1"/>
  <c r="O101" i="1"/>
  <c r="O104" i="1"/>
  <c r="O112" i="1"/>
  <c r="O114" i="1"/>
  <c r="J125" i="1"/>
  <c r="S126" i="1"/>
  <c r="O129" i="1"/>
  <c r="P134" i="1"/>
  <c r="J140" i="1"/>
  <c r="R140" i="1"/>
  <c r="E144" i="1"/>
  <c r="O150" i="1"/>
  <c r="O153" i="1"/>
  <c r="P159" i="1"/>
  <c r="P163" i="1"/>
  <c r="P162" i="1" s="1"/>
  <c r="O164" i="1"/>
  <c r="O163" i="1" s="1"/>
  <c r="O11" i="1"/>
  <c r="L10" i="1"/>
  <c r="O20" i="1"/>
  <c r="O28" i="1"/>
  <c r="S30" i="1"/>
  <c r="O32" i="1"/>
  <c r="O43" i="1"/>
  <c r="F51" i="1"/>
  <c r="N51" i="1"/>
  <c r="P56" i="1"/>
  <c r="P62" i="1"/>
  <c r="F65" i="1"/>
  <c r="G74" i="1"/>
  <c r="Q74" i="1"/>
  <c r="Q9" i="1" s="1"/>
  <c r="N75" i="1"/>
  <c r="N78" i="1"/>
  <c r="F89" i="1"/>
  <c r="T93" i="1"/>
  <c r="T122" i="1"/>
  <c r="O132" i="1"/>
  <c r="O138" i="1"/>
  <c r="O137" i="1" s="1"/>
  <c r="T142" i="1"/>
  <c r="O143" i="1"/>
  <c r="O142" i="1" s="1"/>
  <c r="O141" i="1" s="1"/>
  <c r="P169" i="1"/>
  <c r="O169" i="1" s="1"/>
  <c r="F35" i="1"/>
  <c r="F29" i="1" s="1"/>
  <c r="N62" i="1"/>
  <c r="N113" i="1"/>
  <c r="L140" i="1"/>
  <c r="O155" i="1"/>
  <c r="H29" i="1"/>
  <c r="N11" i="1"/>
  <c r="S19" i="1"/>
  <c r="P19" i="1"/>
  <c r="I29" i="1"/>
  <c r="L29" i="1"/>
  <c r="T51" i="1"/>
  <c r="T75" i="1"/>
  <c r="O90" i="1"/>
  <c r="O106" i="1"/>
  <c r="O108" i="1"/>
  <c r="O111" i="1"/>
  <c r="T113" i="1"/>
  <c r="O116" i="1"/>
  <c r="F122" i="1"/>
  <c r="F121" i="1" s="1"/>
  <c r="N128" i="1"/>
  <c r="F134" i="1"/>
  <c r="F125" i="1" s="1"/>
  <c r="M141" i="1"/>
  <c r="T141" i="1" s="1"/>
  <c r="I144" i="1"/>
  <c r="F145" i="1"/>
  <c r="F144" i="1" s="1"/>
  <c r="F140" i="1" s="1"/>
  <c r="O149" i="1"/>
  <c r="O152" i="1"/>
  <c r="P156" i="1"/>
  <c r="S14" i="1"/>
  <c r="P14" i="1"/>
  <c r="O17" i="1"/>
  <c r="K29" i="1"/>
  <c r="K9" i="1" s="1"/>
  <c r="K8" i="1" s="1"/>
  <c r="O34" i="1"/>
  <c r="O30" i="1" s="1"/>
  <c r="O39" i="1"/>
  <c r="O35" i="1" s="1"/>
  <c r="S56" i="1"/>
  <c r="O58" i="1"/>
  <c r="O56" i="1" s="1"/>
  <c r="O61" i="1"/>
  <c r="T62" i="1"/>
  <c r="O82" i="1"/>
  <c r="F93" i="1"/>
  <c r="F74" i="1" s="1"/>
  <c r="O97" i="1"/>
  <c r="F99" i="1"/>
  <c r="F113" i="1"/>
  <c r="O124" i="1"/>
  <c r="O121" i="1" s="1"/>
  <c r="N126" i="1"/>
  <c r="P128" i="1"/>
  <c r="P125" i="1" s="1"/>
  <c r="S163" i="1"/>
  <c r="N10" i="1"/>
  <c r="S74" i="1"/>
  <c r="O93" i="1"/>
  <c r="E140" i="1"/>
  <c r="F10" i="1"/>
  <c r="S125" i="1"/>
  <c r="O148" i="1"/>
  <c r="G140" i="1"/>
  <c r="G10" i="1"/>
  <c r="P24" i="1"/>
  <c r="N35" i="1"/>
  <c r="O46" i="1"/>
  <c r="O44" i="1" s="1"/>
  <c r="P47" i="1"/>
  <c r="O53" i="1"/>
  <c r="O51" i="1" s="1"/>
  <c r="O64" i="1"/>
  <c r="O62" i="1" s="1"/>
  <c r="P65" i="1"/>
  <c r="S71" i="1"/>
  <c r="O77" i="1"/>
  <c r="O75" i="1" s="1"/>
  <c r="P78" i="1"/>
  <c r="P99" i="1"/>
  <c r="N107" i="1"/>
  <c r="N74" i="1" s="1"/>
  <c r="S122" i="1"/>
  <c r="S141" i="1"/>
  <c r="S142" i="1"/>
  <c r="S145" i="1"/>
  <c r="S156" i="1"/>
  <c r="I162" i="1"/>
  <c r="T162" i="1" s="1"/>
  <c r="T163" i="1"/>
  <c r="P30" i="1"/>
  <c r="S84" i="1"/>
  <c r="P113" i="1"/>
  <c r="M121" i="1"/>
  <c r="M144" i="1"/>
  <c r="O22" i="1"/>
  <c r="P35" i="1"/>
  <c r="N56" i="1"/>
  <c r="O73" i="1"/>
  <c r="O71" i="1" s="1"/>
  <c r="S89" i="1"/>
  <c r="O92" i="1"/>
  <c r="O89" i="1" s="1"/>
  <c r="P93" i="1"/>
  <c r="P107" i="1"/>
  <c r="S128" i="1"/>
  <c r="O147" i="1"/>
  <c r="O145" i="1" s="1"/>
  <c r="P148" i="1"/>
  <c r="P144" i="1" s="1"/>
  <c r="P140" i="1" s="1"/>
  <c r="O158" i="1"/>
  <c r="O156" i="1" s="1"/>
  <c r="S162" i="1"/>
  <c r="I74" i="1"/>
  <c r="T74" i="1" s="1"/>
  <c r="O86" i="1"/>
  <c r="O84" i="1" s="1"/>
  <c r="T89" i="1"/>
  <c r="G121" i="1"/>
  <c r="O130" i="1"/>
  <c r="O128" i="1" s="1"/>
  <c r="O125" i="1" s="1"/>
  <c r="O16" i="1"/>
  <c r="O21" i="1"/>
  <c r="S11" i="1"/>
  <c r="O26" i="1"/>
  <c r="O24" i="1" s="1"/>
  <c r="S35" i="1"/>
  <c r="O49" i="1"/>
  <c r="O47" i="1" s="1"/>
  <c r="O67" i="1"/>
  <c r="O80" i="1"/>
  <c r="O78" i="1" s="1"/>
  <c r="S93" i="1"/>
  <c r="S107" i="1"/>
  <c r="S134" i="1"/>
  <c r="N137" i="1"/>
  <c r="S148" i="1"/>
  <c r="S159" i="1"/>
  <c r="M10" i="1"/>
  <c r="M29" i="1"/>
  <c r="P10" i="1" l="1"/>
  <c r="O107" i="1"/>
  <c r="O99" i="1"/>
  <c r="O65" i="1"/>
  <c r="H9" i="1"/>
  <c r="H8" i="1" s="1"/>
  <c r="R8" i="1"/>
  <c r="E8" i="1"/>
  <c r="Q8" i="1"/>
  <c r="J9" i="1"/>
  <c r="J8" i="1" s="1"/>
  <c r="P29" i="1"/>
  <c r="O162" i="1"/>
  <c r="P74" i="1"/>
  <c r="P9" i="1" s="1"/>
  <c r="P8" i="1" s="1"/>
  <c r="O74" i="1"/>
  <c r="O19" i="1"/>
  <c r="O10" i="1" s="1"/>
  <c r="O9" i="1" s="1"/>
  <c r="O8" i="1" s="1"/>
  <c r="O144" i="1"/>
  <c r="O140" i="1" s="1"/>
  <c r="N29" i="1"/>
  <c r="N9" i="1" s="1"/>
  <c r="N8" i="1" s="1"/>
  <c r="N125" i="1"/>
  <c r="L9" i="1"/>
  <c r="L8" i="1" s="1"/>
  <c r="O29" i="1"/>
  <c r="T29" i="1"/>
  <c r="S29" i="1"/>
  <c r="I9" i="1"/>
  <c r="F9" i="1"/>
  <c r="F8" i="1" s="1"/>
  <c r="T10" i="1"/>
  <c r="M9" i="1"/>
  <c r="S10" i="1"/>
  <c r="S144" i="1"/>
  <c r="T144" i="1"/>
  <c r="M140" i="1"/>
  <c r="G9" i="1"/>
  <c r="G8" i="1" s="1"/>
  <c r="S121" i="1"/>
  <c r="T121" i="1"/>
  <c r="I140" i="1"/>
  <c r="M8" i="1" l="1"/>
  <c r="T9" i="1"/>
  <c r="S9" i="1"/>
  <c r="I8" i="1"/>
  <c r="S140" i="1"/>
  <c r="T140" i="1"/>
  <c r="T8" i="1" l="1"/>
  <c r="S8" i="1"/>
</calcChain>
</file>

<file path=xl/sharedStrings.xml><?xml version="1.0" encoding="utf-8"?>
<sst xmlns="http://schemas.openxmlformats.org/spreadsheetml/2006/main" count="212" uniqueCount="182">
  <si>
    <t>Cuadro  No.1  EJECUCIÓN PRESUPUESTARIA DE GASTOS, POR TIPO DE PRESUPUESTO, GRUPO, SUBGRUPO Y OBJETO</t>
  </si>
  <si>
    <t>AL 28 DE FEBRERO DE 2026</t>
  </si>
  <si>
    <t xml:space="preserve">En Balboas </t>
  </si>
  <si>
    <r>
      <t xml:space="preserve">INSTITUCIÓN: </t>
    </r>
    <r>
      <rPr>
        <b/>
        <sz val="8"/>
        <rFont val="Univers"/>
        <family val="2"/>
        <charset val="1"/>
      </rPr>
      <t>CONTRALORÍA GENERAL DE LA REPÚBLICA</t>
    </r>
  </si>
  <si>
    <r>
      <t xml:space="preserve">TIPO DE PRESUPUESTO: </t>
    </r>
    <r>
      <rPr>
        <b/>
        <sz val="8"/>
        <color rgb="FF000000"/>
        <rFont val="Univers"/>
        <family val="2"/>
        <charset val="1"/>
      </rPr>
      <t>FUNCIONAMIENTO E INVERSIÓN</t>
    </r>
  </si>
  <si>
    <t>CUENTA</t>
  </si>
  <si>
    <t>DESCRIPCIÓN</t>
  </si>
  <si>
    <t>PRESUPUESTO      LEY</t>
  </si>
  <si>
    <t>CONTENCIÓN DEL GASTO</t>
  </si>
  <si>
    <t>AJUSTES (CRÉDITOS Y TRASLADOS)</t>
  </si>
  <si>
    <t>TRASLADOS</t>
  </si>
  <si>
    <t>CRÉDITOS ADICIONALES</t>
  </si>
  <si>
    <t xml:space="preserve">PRESUPUESTO MODIFICADO    </t>
  </si>
  <si>
    <t xml:space="preserve">ASIGNADO MODIFICADO       </t>
  </si>
  <si>
    <t>CONTRATOS POR EJECUTAR</t>
  </si>
  <si>
    <t>EJECUCIÓN PRESUPUESTARIA MENSUAL</t>
  </si>
  <si>
    <t>EJECUCIÓN PRESUPUESTARIA</t>
  </si>
  <si>
    <t>SALDO A LA FECHA</t>
  </si>
  <si>
    <t>SALDO ANUAL</t>
  </si>
  <si>
    <t>SALDO POR ASIGNAR</t>
  </si>
  <si>
    <t>PAGADO ACUMULADO</t>
  </si>
  <si>
    <t>POR PAGAR A LA FECHA</t>
  </si>
  <si>
    <t xml:space="preserve"> %  EJECUCIÓN A LA FECHA </t>
  </si>
  <si>
    <t xml:space="preserve"> %  EJECUCIÓN ANUAL</t>
  </si>
  <si>
    <t>TOTAL</t>
  </si>
  <si>
    <t>FUNCIONAMIENTO</t>
  </si>
  <si>
    <t>0</t>
  </si>
  <si>
    <t>SERVICIOS PERSONALES</t>
  </si>
  <si>
    <t>000</t>
  </si>
  <si>
    <t>Sueldos</t>
  </si>
  <si>
    <t>001</t>
  </si>
  <si>
    <t>Personal Fijo</t>
  </si>
  <si>
    <t>003</t>
  </si>
  <si>
    <t>Personal Contingente</t>
  </si>
  <si>
    <t>010</t>
  </si>
  <si>
    <t>Sobresueldos</t>
  </si>
  <si>
    <t>013</t>
  </si>
  <si>
    <t>Por Jefatura</t>
  </si>
  <si>
    <t>030</t>
  </si>
  <si>
    <t>Gastos de Representación Fijos</t>
  </si>
  <si>
    <t>040</t>
  </si>
  <si>
    <t>Sobretiempo</t>
  </si>
  <si>
    <t>050</t>
  </si>
  <si>
    <t>XIII Mes</t>
  </si>
  <si>
    <t>070</t>
  </si>
  <si>
    <t>Contribuciones a la Seguridad Social</t>
  </si>
  <si>
    <t>071</t>
  </si>
  <si>
    <t>Cuota Patronal de Seguro Social</t>
  </si>
  <si>
    <t>072</t>
  </si>
  <si>
    <t>Cuota Patronal de Seguro Educativo</t>
  </si>
  <si>
    <t>073</t>
  </si>
  <si>
    <t>Cuota Patronal de Riesgo Profesional</t>
  </si>
  <si>
    <t>074</t>
  </si>
  <si>
    <t>Cuota Patronal Fondo Complementario</t>
  </si>
  <si>
    <t>090</t>
  </si>
  <si>
    <t>Créditos Reconocidos por Servicios Personales</t>
  </si>
  <si>
    <t>091</t>
  </si>
  <si>
    <t>094</t>
  </si>
  <si>
    <t>096</t>
  </si>
  <si>
    <t>099</t>
  </si>
  <si>
    <t xml:space="preserve">SERVICIOS NO PERSONALES    </t>
  </si>
  <si>
    <t>Alquileres</t>
  </si>
  <si>
    <t>De Edificios y Locales</t>
  </si>
  <si>
    <t>De Equipo Electrónico</t>
  </si>
  <si>
    <t xml:space="preserve">De Equipo de Oficina </t>
  </si>
  <si>
    <t>Otros Alquileres</t>
  </si>
  <si>
    <t>Servicios Básicos</t>
  </si>
  <si>
    <t>Agua</t>
  </si>
  <si>
    <t>Aseo</t>
  </si>
  <si>
    <t>Correo</t>
  </si>
  <si>
    <t>Energía Eléctrica</t>
  </si>
  <si>
    <t>Telecomunicaciones</t>
  </si>
  <si>
    <t>Servicios de Transmisión de Datos</t>
  </si>
  <si>
    <t>Servicio de Telefonía Celular</t>
  </si>
  <si>
    <t>Impresión, Encuadernación y Otros</t>
  </si>
  <si>
    <t>Información y Publicidad</t>
  </si>
  <si>
    <t>Anuncios y Avisos</t>
  </si>
  <si>
    <t>Promoción y Publicidad</t>
  </si>
  <si>
    <t>Viáticos</t>
  </si>
  <si>
    <t>Dentro del País</t>
  </si>
  <si>
    <t>En el Exterior</t>
  </si>
  <si>
    <t>A Otras Personas</t>
  </si>
  <si>
    <t>Transporte de Personas y Bienes</t>
  </si>
  <si>
    <t>De o para el Exterior</t>
  </si>
  <si>
    <t>De Otras Personas</t>
  </si>
  <si>
    <t>Transporte de Bienes</t>
  </si>
  <si>
    <t>Servicios Comerciales y Financieros</t>
  </si>
  <si>
    <t>Comisiones y Gastos Bancarios</t>
  </si>
  <si>
    <t>Gastos Judiciales</t>
  </si>
  <si>
    <t>Gastos de Seguros</t>
  </si>
  <si>
    <t>Servicios Comerciales</t>
  </si>
  <si>
    <t>Otros Servicios Comerciales y Financieros</t>
  </si>
  <si>
    <t>Consultorías y Servicios Especiales</t>
  </si>
  <si>
    <t>Consultorías</t>
  </si>
  <si>
    <t>Servicios Especiales</t>
  </si>
  <si>
    <t>Mantenimiento y Reparación</t>
  </si>
  <si>
    <t>De Edificios</t>
  </si>
  <si>
    <t>De Maquinarias y Otros Equipos</t>
  </si>
  <si>
    <t>De Mobiliario y Equipo Oficina</t>
  </si>
  <si>
    <t>De Equipo de Computación</t>
  </si>
  <si>
    <t>Otros Mantenimiento y Reparaciones</t>
  </si>
  <si>
    <t>Créditos Rec. por  Servicios No Personales</t>
  </si>
  <si>
    <t>MATERIALES Y SUMINISTROS</t>
  </si>
  <si>
    <t>Alimentos y Bebidas</t>
  </si>
  <si>
    <t>Alimento para Consumo Humano</t>
  </si>
  <si>
    <t>Bebidas</t>
  </si>
  <si>
    <t>Textiles y Vestuario</t>
  </si>
  <si>
    <t>Acabado Textil</t>
  </si>
  <si>
    <t>Calzado</t>
  </si>
  <si>
    <t>Hilados y Telas</t>
  </si>
  <si>
    <t>Prendas de Vestir</t>
  </si>
  <si>
    <t>Otros Textiles y Vestuarios</t>
  </si>
  <si>
    <t>Combustibles y Lubricantes</t>
  </si>
  <si>
    <t>Diésel</t>
  </si>
  <si>
    <t>Gas</t>
  </si>
  <si>
    <t>Gasolina</t>
  </si>
  <si>
    <t>Lubricantes</t>
  </si>
  <si>
    <t>Productos de Papel y Cartón</t>
  </si>
  <si>
    <t>Impresos</t>
  </si>
  <si>
    <t>Papelería</t>
  </si>
  <si>
    <t>Otros Productos de Papel y Cartón</t>
  </si>
  <si>
    <t>Productos Químicos y Conexos</t>
  </si>
  <si>
    <t>Abonos y Fertilizantes</t>
  </si>
  <si>
    <t>Insecticidas, Fumigantes y Otros</t>
  </si>
  <si>
    <t>Pinturas, Colorantes y Tintes</t>
  </si>
  <si>
    <t>Productos Medicinales y Farmacéuticos</t>
  </si>
  <si>
    <t>Otros Productos Químicos</t>
  </si>
  <si>
    <t>Materiales para Construcción y Mantenimiento</t>
  </si>
  <si>
    <t>Cemento</t>
  </si>
  <si>
    <t>Madera</t>
  </si>
  <si>
    <t>Material de Fontanería</t>
  </si>
  <si>
    <t>Material Eléctrico</t>
  </si>
  <si>
    <t>Material Metálico</t>
  </si>
  <si>
    <t>Piedra y Arena</t>
  </si>
  <si>
    <t>Otros Materiales de Construcción</t>
  </si>
  <si>
    <t>Productos Varios</t>
  </si>
  <si>
    <t>Artículos o Productos  para Eventos Oficiales</t>
  </si>
  <si>
    <t>Herramientas e Instrumentos</t>
  </si>
  <si>
    <t>Material y Artículos de Seguridad Pública</t>
  </si>
  <si>
    <t>Materiales y Suministros de Computación</t>
  </si>
  <si>
    <t>Otros Productos Varios</t>
  </si>
  <si>
    <t>Útiles y Materiales Diversos</t>
  </si>
  <si>
    <t>Útiles de Cocina y Comedor</t>
  </si>
  <si>
    <t>Útiles de Aseo y Limpieza</t>
  </si>
  <si>
    <t>Útiles y Mat. Médicos, de Laboratorio y Farm.</t>
  </si>
  <si>
    <t>Útiles y Materiales de Oficina</t>
  </si>
  <si>
    <t>Instrumental Médico y Quirúrgico</t>
  </si>
  <si>
    <t>Otros Útiles y Materiales</t>
  </si>
  <si>
    <t>Repuestos</t>
  </si>
  <si>
    <t>MAQUINARIA, EQUIPO Y SEMOVIENTES</t>
  </si>
  <si>
    <t>Equipo Médico, de Laboratorio y Sanitario</t>
  </si>
  <si>
    <t>Equipo Médico y Odontológico</t>
  </si>
  <si>
    <t>Mobiliario de Oficina</t>
  </si>
  <si>
    <t>TRANSFERENCIAS CORRIENTES</t>
  </si>
  <si>
    <t>A Personas</t>
  </si>
  <si>
    <t>Indemnizaciones Especiales</t>
  </si>
  <si>
    <t>Becas de Estudio</t>
  </si>
  <si>
    <t>Becas Escolares</t>
  </si>
  <si>
    <t>Becas Universitarias</t>
  </si>
  <si>
    <t>Becas de Post-GradosS, Maestrías y Doctorados</t>
  </si>
  <si>
    <t>Capacitación y Estudio</t>
  </si>
  <si>
    <t>Otras Becas</t>
  </si>
  <si>
    <t>Al Exterior</t>
  </si>
  <si>
    <t>Cuotas a Organismos Centroamericanos</t>
  </si>
  <si>
    <t>Cuotas a Organismos Interamericanos</t>
  </si>
  <si>
    <t>ASIGNACIONES GLOBALES</t>
  </si>
  <si>
    <t>Imprevistos</t>
  </si>
  <si>
    <t xml:space="preserve"> </t>
  </si>
  <si>
    <t>INVERSIÓN</t>
  </si>
  <si>
    <t>SERVICIOS NO PERSONALES</t>
  </si>
  <si>
    <t>MAQUINARIA Y EQUIPO</t>
  </si>
  <si>
    <t>Maquinaria y Equipo de Transporte</t>
  </si>
  <si>
    <t>Terrestre</t>
  </si>
  <si>
    <t>Equipo de Oficina</t>
  </si>
  <si>
    <t>Maquinaria y Equipos Varios</t>
  </si>
  <si>
    <t>Equipo de Computación</t>
  </si>
  <si>
    <t>Obras y Construcciones</t>
  </si>
  <si>
    <t>Edificios de Administración</t>
  </si>
  <si>
    <t>Otras Edificaciones</t>
  </si>
  <si>
    <t>Adiestramiento y Estudio</t>
  </si>
  <si>
    <t>Otras becas</t>
  </si>
  <si>
    <t>FUENTE:  Dirección Nacional de Administración y Finanzas, Contraloría General de la República.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</si>
</sst>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#,##0.00;\-#,##0.00;&quot; &quot;"/>
    <numFmt numFmtId="165" formatCode="#,##0.00_ ;\-#,##0.00\ "/>
    <numFmt numFmtId="166" formatCode="#,##0.00;[Red]#,##0.00"/>
    <numFmt numFmtId="167" formatCode="#,##0;\-#,##0;&quot; &quot;"/>
    <numFmt numFmtId="168" formatCode="[$-80A]#,##0.00;\-#,##0.00"/>
  </numFmts>
  <fonts count="22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b/>
      <sz val="8"/>
      <name val="Univers"/>
      <family val="2"/>
      <charset val="1"/>
    </font>
    <font>
      <sz val="8"/>
      <name val="Univers"/>
      <family val="2"/>
      <charset val="1"/>
    </font>
    <font>
      <sz val="8"/>
      <color rgb="FF000000"/>
      <name val="Univers"/>
      <family val="2"/>
      <charset val="1"/>
    </font>
    <font>
      <b/>
      <sz val="8"/>
      <color rgb="FF000000"/>
      <name val="Univers"/>
      <family val="2"/>
      <charset val="1"/>
    </font>
    <font>
      <sz val="8"/>
      <color rgb="FFFF0000"/>
      <name val="Univers"/>
      <family val="2"/>
      <charset val="1"/>
    </font>
    <font>
      <b/>
      <sz val="7"/>
      <color theme="0"/>
      <name val="Univers"/>
      <family val="2"/>
      <charset val="1"/>
    </font>
    <font>
      <b/>
      <sz val="7"/>
      <color theme="0"/>
      <name val="Arial"/>
      <family val="2"/>
      <charset val="1"/>
    </font>
    <font>
      <b/>
      <sz val="8"/>
      <color rgb="FF000000"/>
      <name val="Univers"/>
      <family val="2"/>
    </font>
    <font>
      <b/>
      <sz val="8"/>
      <name val="Univers"/>
      <family val="2"/>
    </font>
    <font>
      <sz val="8"/>
      <color rgb="FF000000"/>
      <name val="Univers"/>
      <family val="2"/>
    </font>
    <font>
      <sz val="8"/>
      <name val="Univers"/>
      <family val="2"/>
    </font>
    <font>
      <sz val="10"/>
      <name val="Arial"/>
      <family val="2"/>
    </font>
    <font>
      <b/>
      <sz val="8"/>
      <color theme="1"/>
      <name val="Univers"/>
      <family val="2"/>
    </font>
    <font>
      <sz val="8"/>
      <name val="Arial"/>
      <family val="2"/>
      <charset val="1"/>
    </font>
    <font>
      <sz val="8"/>
      <color rgb="FFFF0000"/>
      <name val="Univers"/>
      <family val="2"/>
    </font>
    <font>
      <sz val="8"/>
      <color theme="1"/>
      <name val="Univers"/>
      <family val="2"/>
    </font>
    <font>
      <b/>
      <sz val="8"/>
      <name val="Arial"/>
      <family val="2"/>
      <charset val="1"/>
    </font>
    <font>
      <sz val="12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6">
    <xf numFmtId="0" fontId="0" fillId="0" borderId="0"/>
    <xf numFmtId="4" fontId="3" fillId="0" borderId="0"/>
    <xf numFmtId="0" fontId="2" fillId="0" borderId="0"/>
    <xf numFmtId="0" fontId="15" fillId="0" borderId="0"/>
    <xf numFmtId="168" fontId="21" fillId="0" borderId="0"/>
    <xf numFmtId="0" fontId="1" fillId="0" borderId="0"/>
  </cellStyleXfs>
  <cellXfs count="118">
    <xf numFmtId="0" fontId="0" fillId="0" borderId="0" xfId="0"/>
    <xf numFmtId="3" fontId="5" fillId="0" borderId="0" xfId="1" applyNumberFormat="1" applyFont="1"/>
    <xf numFmtId="4" fontId="5" fillId="0" borderId="0" xfId="1" applyFont="1" applyAlignment="1">
      <alignment horizontal="center"/>
    </xf>
    <xf numFmtId="3" fontId="4" fillId="0" borderId="0" xfId="1" applyNumberFormat="1" applyFont="1"/>
    <xf numFmtId="4" fontId="4" fillId="0" borderId="0" xfId="1" applyFont="1"/>
    <xf numFmtId="4" fontId="4" fillId="0" borderId="0" xfId="1" applyFont="1" applyAlignment="1">
      <alignment horizontal="center" vertical="center"/>
    </xf>
    <xf numFmtId="4" fontId="6" fillId="0" borderId="0" xfId="1" applyFont="1"/>
    <xf numFmtId="4" fontId="5" fillId="0" borderId="0" xfId="1" applyFont="1"/>
    <xf numFmtId="3" fontId="8" fillId="0" borderId="0" xfId="1" applyNumberFormat="1" applyFont="1" applyAlignment="1">
      <alignment horizontal="center"/>
    </xf>
    <xf numFmtId="4" fontId="8" fillId="0" borderId="0" xfId="1" applyFont="1" applyAlignment="1">
      <alignment horizontal="center"/>
    </xf>
    <xf numFmtId="4" fontId="5" fillId="0" borderId="0" xfId="1" applyFont="1" applyAlignment="1">
      <alignment horizontal="center" vertical="center"/>
    </xf>
    <xf numFmtId="4" fontId="11" fillId="0" borderId="10" xfId="1" applyFont="1" applyBorder="1" applyAlignment="1">
      <alignment horizontal="center"/>
    </xf>
    <xf numFmtId="4" fontId="12" fillId="0" borderId="4" xfId="1" applyFont="1" applyBorder="1" applyAlignment="1">
      <alignment horizontal="left" vertical="center"/>
    </xf>
    <xf numFmtId="4" fontId="12" fillId="0" borderId="4" xfId="1" applyFont="1" applyBorder="1" applyAlignment="1">
      <alignment vertical="top"/>
    </xf>
    <xf numFmtId="4" fontId="12" fillId="0" borderId="4" xfId="1" applyFont="1" applyBorder="1" applyAlignment="1">
      <alignment horizontal="right" vertical="top"/>
    </xf>
    <xf numFmtId="4" fontId="11" fillId="3" borderId="10" xfId="1" applyFont="1" applyFill="1" applyBorder="1" applyAlignment="1">
      <alignment horizontal="center"/>
    </xf>
    <xf numFmtId="4" fontId="12" fillId="3" borderId="7" xfId="1" applyFont="1" applyFill="1" applyBorder="1" applyAlignment="1">
      <alignment horizontal="left" vertical="center"/>
    </xf>
    <xf numFmtId="4" fontId="12" fillId="3" borderId="4" xfId="1" applyFont="1" applyFill="1" applyBorder="1" applyAlignment="1">
      <alignment vertical="top"/>
    </xf>
    <xf numFmtId="4" fontId="12" fillId="3" borderId="4" xfId="1" applyFont="1" applyFill="1" applyBorder="1" applyAlignment="1">
      <alignment horizontal="right" vertical="top"/>
    </xf>
    <xf numFmtId="4" fontId="11" fillId="0" borderId="10" xfId="1" applyFont="1" applyBorder="1" applyAlignment="1">
      <alignment horizontal="center" vertical="center"/>
    </xf>
    <xf numFmtId="4" fontId="12" fillId="0" borderId="4" xfId="1" applyFont="1" applyBorder="1" applyAlignment="1">
      <alignment horizontal="left"/>
    </xf>
    <xf numFmtId="49" fontId="13" fillId="0" borderId="9" xfId="1" applyNumberFormat="1" applyFont="1" applyBorder="1" applyAlignment="1">
      <alignment horizontal="center" vertical="center"/>
    </xf>
    <xf numFmtId="4" fontId="14" fillId="0" borderId="7" xfId="1" applyFont="1" applyBorder="1" applyAlignment="1">
      <alignment horizontal="left"/>
    </xf>
    <xf numFmtId="4" fontId="14" fillId="0" borderId="4" xfId="0" applyNumberFormat="1" applyFont="1" applyBorder="1" applyAlignment="1">
      <alignment vertical="top"/>
    </xf>
    <xf numFmtId="4" fontId="14" fillId="0" borderId="4" xfId="1" applyFont="1" applyBorder="1" applyAlignment="1">
      <alignment vertical="top"/>
    </xf>
    <xf numFmtId="164" fontId="14" fillId="4" borderId="4" xfId="2" applyNumberFormat="1" applyFont="1" applyFill="1" applyBorder="1" applyAlignment="1">
      <alignment vertical="top"/>
    </xf>
    <xf numFmtId="164" fontId="14" fillId="4" borderId="4" xfId="3" applyNumberFormat="1" applyFont="1" applyFill="1" applyBorder="1" applyAlignment="1">
      <alignment vertical="top"/>
    </xf>
    <xf numFmtId="4" fontId="14" fillId="0" borderId="4" xfId="1" applyFont="1" applyBorder="1" applyAlignment="1">
      <alignment horizontal="right" vertical="top"/>
    </xf>
    <xf numFmtId="4" fontId="14" fillId="0" borderId="9" xfId="1" applyFont="1" applyBorder="1" applyAlignment="1">
      <alignment horizontal="center" vertical="center"/>
    </xf>
    <xf numFmtId="4" fontId="14" fillId="0" borderId="4" xfId="1" applyFont="1" applyBorder="1" applyAlignment="1">
      <alignment horizontal="left"/>
    </xf>
    <xf numFmtId="49" fontId="11" fillId="0" borderId="9" xfId="1" applyNumberFormat="1" applyFont="1" applyBorder="1" applyAlignment="1">
      <alignment horizontal="center" vertical="center"/>
    </xf>
    <xf numFmtId="4" fontId="11" fillId="0" borderId="9" xfId="1" applyFont="1" applyBorder="1" applyAlignment="1">
      <alignment horizontal="center" vertical="center"/>
    </xf>
    <xf numFmtId="4" fontId="12" fillId="0" borderId="4" xfId="0" applyNumberFormat="1" applyFont="1" applyBorder="1" applyAlignment="1">
      <alignment vertical="top"/>
    </xf>
    <xf numFmtId="164" fontId="12" fillId="4" borderId="4" xfId="2" applyNumberFormat="1" applyFont="1" applyFill="1" applyBorder="1" applyAlignment="1">
      <alignment vertical="top"/>
    </xf>
    <xf numFmtId="164" fontId="12" fillId="4" borderId="4" xfId="3" applyNumberFormat="1" applyFont="1" applyFill="1" applyBorder="1" applyAlignment="1">
      <alignment vertical="top"/>
    </xf>
    <xf numFmtId="4" fontId="13" fillId="0" borderId="10" xfId="1" applyFont="1" applyBorder="1" applyAlignment="1">
      <alignment horizontal="center" vertical="center"/>
    </xf>
    <xf numFmtId="4" fontId="14" fillId="0" borderId="10" xfId="1" applyFont="1" applyBorder="1" applyAlignment="1">
      <alignment horizontal="center" vertical="center"/>
    </xf>
    <xf numFmtId="49" fontId="11" fillId="0" borderId="10" xfId="1" applyNumberFormat="1" applyFont="1" applyBorder="1" applyAlignment="1">
      <alignment horizontal="center" vertical="center"/>
    </xf>
    <xf numFmtId="4" fontId="12" fillId="0" borderId="7" xfId="1" applyFont="1" applyBorder="1" applyAlignment="1">
      <alignment horizontal="left"/>
    </xf>
    <xf numFmtId="49" fontId="13" fillId="0" borderId="10" xfId="1" applyNumberFormat="1" applyFont="1" applyBorder="1" applyAlignment="1">
      <alignment horizontal="center" vertical="center"/>
    </xf>
    <xf numFmtId="165" fontId="14" fillId="4" borderId="4" xfId="2" applyNumberFormat="1" applyFont="1" applyFill="1" applyBorder="1" applyAlignment="1">
      <alignment vertical="top"/>
    </xf>
    <xf numFmtId="1" fontId="11" fillId="0" borderId="9" xfId="1" applyNumberFormat="1" applyFont="1" applyBorder="1" applyAlignment="1">
      <alignment horizontal="center" vertical="center"/>
    </xf>
    <xf numFmtId="4" fontId="14" fillId="0" borderId="0" xfId="1" applyFont="1"/>
    <xf numFmtId="1" fontId="13" fillId="0" borderId="10" xfId="1" applyNumberFormat="1" applyFont="1" applyBorder="1" applyAlignment="1">
      <alignment horizontal="center" vertical="center"/>
    </xf>
    <xf numFmtId="0" fontId="13" fillId="0" borderId="9" xfId="1" applyNumberFormat="1" applyFont="1" applyBorder="1" applyAlignment="1">
      <alignment horizontal="center" vertical="center"/>
    </xf>
    <xf numFmtId="4" fontId="12" fillId="0" borderId="0" xfId="1" applyFont="1"/>
    <xf numFmtId="1" fontId="13" fillId="0" borderId="9" xfId="1" applyNumberFormat="1" applyFont="1" applyBorder="1" applyAlignment="1">
      <alignment horizontal="center" vertical="center"/>
    </xf>
    <xf numFmtId="3" fontId="12" fillId="0" borderId="0" xfId="1" applyNumberFormat="1" applyFont="1"/>
    <xf numFmtId="1" fontId="14" fillId="0" borderId="10" xfId="1" applyNumberFormat="1" applyFont="1" applyBorder="1" applyAlignment="1">
      <alignment horizontal="center" vertical="center"/>
    </xf>
    <xf numFmtId="1" fontId="11" fillId="0" borderId="10" xfId="1" applyNumberFormat="1" applyFont="1" applyBorder="1" applyAlignment="1">
      <alignment horizontal="center" vertical="center"/>
    </xf>
    <xf numFmtId="4" fontId="14" fillId="0" borderId="13" xfId="1" applyFont="1" applyBorder="1" applyAlignment="1">
      <alignment vertical="top"/>
    </xf>
    <xf numFmtId="165" fontId="14" fillId="4" borderId="4" xfId="3" applyNumberFormat="1" applyFont="1" applyFill="1" applyBorder="1" applyAlignment="1">
      <alignment horizontal="right" vertical="top"/>
    </xf>
    <xf numFmtId="166" fontId="14" fillId="0" borderId="4" xfId="0" applyNumberFormat="1" applyFont="1" applyBorder="1" applyAlignment="1">
      <alignment vertical="top"/>
    </xf>
    <xf numFmtId="3" fontId="14" fillId="0" borderId="0" xfId="1" applyNumberFormat="1" applyFont="1"/>
    <xf numFmtId="166" fontId="12" fillId="0" borderId="4" xfId="1" applyNumberFormat="1" applyFont="1" applyBorder="1" applyAlignment="1">
      <alignment vertical="top"/>
    </xf>
    <xf numFmtId="165" fontId="14" fillId="4" borderId="4" xfId="3" applyNumberFormat="1" applyFont="1" applyFill="1" applyBorder="1" applyAlignment="1">
      <alignment vertical="top"/>
    </xf>
    <xf numFmtId="166" fontId="12" fillId="0" borderId="10" xfId="1" applyNumberFormat="1" applyFont="1" applyBorder="1" applyAlignment="1">
      <alignment vertical="top"/>
    </xf>
    <xf numFmtId="4" fontId="12" fillId="0" borderId="4" xfId="1" applyFont="1" applyBorder="1" applyAlignment="1">
      <alignment horizontal="left" vertical="top"/>
    </xf>
    <xf numFmtId="166" fontId="12" fillId="0" borderId="4" xfId="0" applyNumberFormat="1" applyFont="1" applyBorder="1" applyAlignment="1">
      <alignment vertical="top"/>
    </xf>
    <xf numFmtId="166" fontId="12" fillId="0" borderId="4" xfId="1" applyNumberFormat="1" applyFont="1" applyBorder="1" applyAlignment="1">
      <alignment horizontal="right" vertical="top"/>
    </xf>
    <xf numFmtId="166" fontId="14" fillId="0" borderId="4" xfId="1" applyNumberFormat="1" applyFont="1" applyBorder="1" applyAlignment="1">
      <alignment vertical="top"/>
    </xf>
    <xf numFmtId="166" fontId="14" fillId="0" borderId="4" xfId="1" applyNumberFormat="1" applyFont="1" applyBorder="1" applyAlignment="1">
      <alignment horizontal="right" vertical="top"/>
    </xf>
    <xf numFmtId="165" fontId="12" fillId="4" borderId="4" xfId="3" applyNumberFormat="1" applyFont="1" applyFill="1" applyBorder="1" applyAlignment="1">
      <alignment vertical="top"/>
    </xf>
    <xf numFmtId="3" fontId="11" fillId="0" borderId="9" xfId="1" applyNumberFormat="1" applyFont="1" applyBorder="1" applyAlignment="1">
      <alignment horizontal="center" vertical="center"/>
    </xf>
    <xf numFmtId="4" fontId="16" fillId="0" borderId="4" xfId="1" applyFont="1" applyBorder="1" applyAlignment="1">
      <alignment vertical="top"/>
    </xf>
    <xf numFmtId="3" fontId="13" fillId="0" borderId="10" xfId="1" applyNumberFormat="1" applyFont="1" applyBorder="1" applyAlignment="1">
      <alignment horizontal="center" vertical="center"/>
    </xf>
    <xf numFmtId="3" fontId="11" fillId="0" borderId="10" xfId="1" applyNumberFormat="1" applyFont="1" applyBorder="1" applyAlignment="1">
      <alignment horizontal="center" vertical="center"/>
    </xf>
    <xf numFmtId="0" fontId="17" fillId="0" borderId="0" xfId="0" applyFont="1"/>
    <xf numFmtId="3" fontId="13" fillId="0" borderId="9" xfId="1" applyNumberFormat="1" applyFont="1" applyBorder="1" applyAlignment="1">
      <alignment horizontal="center" vertical="center"/>
    </xf>
    <xf numFmtId="4" fontId="18" fillId="0" borderId="4" xfId="1" applyFont="1" applyBorder="1" applyAlignment="1">
      <alignment vertical="top"/>
    </xf>
    <xf numFmtId="164" fontId="19" fillId="0" borderId="4" xfId="0" applyNumberFormat="1" applyFont="1" applyBorder="1" applyAlignment="1">
      <alignment vertical="top"/>
    </xf>
    <xf numFmtId="167" fontId="19" fillId="0" borderId="4" xfId="0" applyNumberFormat="1" applyFont="1" applyBorder="1" applyAlignment="1">
      <alignment vertical="top"/>
    </xf>
    <xf numFmtId="3" fontId="11" fillId="3" borderId="9" xfId="1" applyNumberFormat="1" applyFont="1" applyFill="1" applyBorder="1" applyAlignment="1">
      <alignment horizontal="center" vertical="center"/>
    </xf>
    <xf numFmtId="4" fontId="11" fillId="3" borderId="7" xfId="1" applyFont="1" applyFill="1" applyBorder="1" applyAlignment="1">
      <alignment horizontal="center"/>
    </xf>
    <xf numFmtId="4" fontId="12" fillId="0" borderId="7" xfId="1" applyFont="1" applyBorder="1" applyAlignment="1">
      <alignment horizontal="left" vertical="center"/>
    </xf>
    <xf numFmtId="0" fontId="20" fillId="0" borderId="0" xfId="0" applyFont="1"/>
    <xf numFmtId="4" fontId="13" fillId="0" borderId="4" xfId="1" applyFont="1" applyBorder="1" applyAlignment="1">
      <alignment horizontal="left"/>
    </xf>
    <xf numFmtId="4" fontId="11" fillId="0" borderId="7" xfId="1" applyFont="1" applyBorder="1" applyAlignment="1">
      <alignment horizontal="left" vertical="center"/>
    </xf>
    <xf numFmtId="4" fontId="13" fillId="0" borderId="7" xfId="1" applyFont="1" applyBorder="1" applyAlignment="1">
      <alignment horizontal="left"/>
    </xf>
    <xf numFmtId="4" fontId="11" fillId="0" borderId="7" xfId="1" applyFont="1" applyBorder="1" applyAlignment="1">
      <alignment horizontal="left"/>
    </xf>
    <xf numFmtId="4" fontId="11" fillId="0" borderId="4" xfId="1" applyFont="1" applyBorder="1" applyAlignment="1">
      <alignment horizontal="left"/>
    </xf>
    <xf numFmtId="3" fontId="6" fillId="0" borderId="9" xfId="1" applyNumberFormat="1" applyFont="1" applyBorder="1" applyAlignment="1">
      <alignment horizontal="center" vertical="center"/>
    </xf>
    <xf numFmtId="4" fontId="5" fillId="0" borderId="7" xfId="1" applyFont="1" applyBorder="1" applyAlignment="1">
      <alignment horizontal="left"/>
    </xf>
    <xf numFmtId="4" fontId="5" fillId="0" borderId="4" xfId="1" applyFont="1" applyBorder="1"/>
    <xf numFmtId="4" fontId="5" fillId="0" borderId="4" xfId="1" applyFont="1" applyBorder="1" applyAlignment="1">
      <alignment horizontal="center" vertical="center"/>
    </xf>
    <xf numFmtId="4" fontId="5" fillId="0" borderId="7" xfId="1" applyFont="1" applyBorder="1"/>
    <xf numFmtId="4" fontId="5" fillId="0" borderId="7" xfId="1" applyFont="1" applyBorder="1" applyAlignment="1">
      <alignment horizontal="center" vertical="center"/>
    </xf>
    <xf numFmtId="3" fontId="6" fillId="0" borderId="10" xfId="1" applyNumberFormat="1" applyFont="1" applyBorder="1" applyAlignment="1">
      <alignment horizontal="center" vertical="center"/>
    </xf>
    <xf numFmtId="4" fontId="5" fillId="0" borderId="4" xfId="1" applyFont="1" applyBorder="1" applyAlignment="1">
      <alignment horizontal="left"/>
    </xf>
    <xf numFmtId="3" fontId="6" fillId="0" borderId="5" xfId="1" applyNumberFormat="1" applyFont="1" applyBorder="1" applyAlignment="1">
      <alignment horizontal="center" vertical="center"/>
    </xf>
    <xf numFmtId="4" fontId="5" fillId="0" borderId="15" xfId="1" applyFont="1" applyBorder="1" applyAlignment="1">
      <alignment horizontal="left"/>
    </xf>
    <xf numFmtId="4" fontId="5" fillId="0" borderId="15" xfId="1" applyFont="1" applyBorder="1"/>
    <xf numFmtId="4" fontId="5" fillId="0" borderId="15" xfId="1" applyFont="1" applyBorder="1" applyAlignment="1">
      <alignment horizontal="center" vertical="center"/>
    </xf>
    <xf numFmtId="168" fontId="12" fillId="0" borderId="16" xfId="4" applyFont="1" applyBorder="1" applyAlignment="1" applyProtection="1">
      <alignment horizontal="left"/>
      <protection locked="0"/>
    </xf>
    <xf numFmtId="168" fontId="20" fillId="0" borderId="0" xfId="4" applyFont="1" applyAlignment="1" applyProtection="1">
      <alignment horizontal="left"/>
      <protection locked="0"/>
    </xf>
    <xf numFmtId="164" fontId="19" fillId="4" borderId="4" xfId="0" applyNumberFormat="1" applyFont="1" applyFill="1" applyBorder="1" applyAlignment="1">
      <alignment vertical="top"/>
    </xf>
    <xf numFmtId="165" fontId="19" fillId="4" borderId="4" xfId="0" applyNumberFormat="1" applyFont="1" applyFill="1" applyBorder="1" applyAlignment="1">
      <alignment vertical="top"/>
    </xf>
    <xf numFmtId="164" fontId="19" fillId="4" borderId="11" xfId="0" applyNumberFormat="1" applyFont="1" applyFill="1" applyBorder="1" applyAlignment="1">
      <alignment vertical="top"/>
    </xf>
    <xf numFmtId="164" fontId="19" fillId="4" borderId="7" xfId="0" applyNumberFormat="1" applyFont="1" applyFill="1" applyBorder="1" applyAlignment="1">
      <alignment vertical="top"/>
    </xf>
    <xf numFmtId="164" fontId="19" fillId="4" borderId="12" xfId="0" applyNumberFormat="1" applyFont="1" applyFill="1" applyBorder="1" applyAlignment="1">
      <alignment vertical="top"/>
    </xf>
    <xf numFmtId="164" fontId="19" fillId="4" borderId="14" xfId="0" applyNumberFormat="1" applyFont="1" applyFill="1" applyBorder="1" applyAlignment="1">
      <alignment vertical="top"/>
    </xf>
    <xf numFmtId="164" fontId="16" fillId="4" borderId="4" xfId="0" applyNumberFormat="1" applyFont="1" applyFill="1" applyBorder="1" applyAlignment="1">
      <alignment vertical="top"/>
    </xf>
    <xf numFmtId="4" fontId="9" fillId="2" borderId="2" xfId="1" applyFont="1" applyFill="1" applyBorder="1" applyAlignment="1">
      <alignment horizontal="center" vertical="center" wrapText="1"/>
    </xf>
    <xf numFmtId="4" fontId="9" fillId="2" borderId="7" xfId="1" applyFont="1" applyFill="1" applyBorder="1" applyAlignment="1">
      <alignment horizontal="center" vertical="center" wrapText="1"/>
    </xf>
    <xf numFmtId="4" fontId="4" fillId="0" borderId="0" xfId="1" applyFont="1" applyAlignment="1">
      <alignment horizontal="center" wrapText="1"/>
    </xf>
    <xf numFmtId="4" fontId="4" fillId="0" borderId="0" xfId="1" applyFont="1" applyAlignment="1">
      <alignment horizontal="center"/>
    </xf>
    <xf numFmtId="4" fontId="5" fillId="0" borderId="0" xfId="1" applyFont="1" applyAlignment="1">
      <alignment horizontal="left"/>
    </xf>
    <xf numFmtId="4" fontId="9" fillId="2" borderId="1" xfId="1" applyFont="1" applyFill="1" applyBorder="1" applyAlignment="1">
      <alignment horizontal="center" vertical="center" wrapText="1"/>
    </xf>
    <xf numFmtId="4" fontId="9" fillId="2" borderId="6" xfId="1" applyFont="1" applyFill="1" applyBorder="1" applyAlignment="1">
      <alignment horizontal="center" vertical="center" wrapText="1"/>
    </xf>
    <xf numFmtId="4" fontId="9" fillId="2" borderId="2" xfId="1" applyFont="1" applyFill="1" applyBorder="1" applyAlignment="1">
      <alignment horizontal="center" vertical="center"/>
    </xf>
    <xf numFmtId="4" fontId="9" fillId="2" borderId="7" xfId="1" applyFont="1" applyFill="1" applyBorder="1" applyAlignment="1">
      <alignment horizontal="center" vertical="center"/>
    </xf>
    <xf numFmtId="4" fontId="9" fillId="2" borderId="3" xfId="1" applyFont="1" applyFill="1" applyBorder="1" applyAlignment="1">
      <alignment horizontal="center" vertical="center" wrapText="1"/>
    </xf>
    <xf numFmtId="4" fontId="9" fillId="2" borderId="8" xfId="1" applyFont="1" applyFill="1" applyBorder="1" applyAlignment="1">
      <alignment horizontal="center" vertical="center" wrapText="1"/>
    </xf>
    <xf numFmtId="4" fontId="9" fillId="2" borderId="4" xfId="1" applyFont="1" applyFill="1" applyBorder="1" applyAlignment="1">
      <alignment horizontal="center" vertical="center" wrapText="1"/>
    </xf>
    <xf numFmtId="4" fontId="10" fillId="2" borderId="5" xfId="1" applyFont="1" applyFill="1" applyBorder="1" applyAlignment="1">
      <alignment horizontal="center" vertical="center" wrapText="1"/>
    </xf>
    <xf numFmtId="4" fontId="10" fillId="2" borderId="9" xfId="1" applyFont="1" applyFill="1" applyBorder="1" applyAlignment="1">
      <alignment horizontal="center" vertical="center" wrapText="1"/>
    </xf>
    <xf numFmtId="4" fontId="10" fillId="2" borderId="2" xfId="1" applyFont="1" applyFill="1" applyBorder="1" applyAlignment="1">
      <alignment horizontal="center" vertical="center" wrapText="1"/>
    </xf>
    <xf numFmtId="4" fontId="10" fillId="2" borderId="7" xfId="1" applyFont="1" applyFill="1" applyBorder="1" applyAlignment="1">
      <alignment horizontal="center" vertical="center" wrapText="1"/>
    </xf>
  </cellXfs>
  <cellStyles count="6">
    <cellStyle name="Excel Built-in Normal" xfId="1"/>
    <cellStyle name="Normal" xfId="0" builtinId="0"/>
    <cellStyle name="Normal 2" xfId="5"/>
    <cellStyle name="Normal 2 4" xfId="2"/>
    <cellStyle name="Normal 3" xfId="3"/>
    <cellStyle name="Normal_EJEPRE0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228600</xdr:colOff>
      <xdr:row>0</xdr:row>
      <xdr:rowOff>34637</xdr:rowOff>
    </xdr:from>
    <xdr:to>
      <xdr:col>5</xdr:col>
      <xdr:colOff>169987</xdr:colOff>
      <xdr:row>3</xdr:row>
      <xdr:rowOff>17878</xdr:rowOff>
    </xdr:to>
    <xdr:pic>
      <xdr:nvPicPr>
        <xdr:cNvPr id="2" name="Imagen 1" descr="C:\Users\AIDMORENO\AppData\Local\Microsoft\Windows\INetCache\Content.Outlook\YQYDXURY\Logo CGR 2021 mod final.png">
          <a:extLst>
            <a:ext uri="{FF2B5EF4-FFF2-40B4-BE49-F238E27FC236}">
              <a16:creationId xmlns:a16="http://schemas.microsoft.com/office/drawing/2014/main" xmlns="" id="{D058A934-BC9D-4933-B869-6DBA7C366A6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4637"/>
          <a:ext cx="581466" cy="48616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Q175"/>
  <sheetViews>
    <sheetView showGridLines="0" tabSelected="1" topLeftCell="B1" zoomScale="130" zoomScaleNormal="130" zoomScaleSheetLayoutView="120" workbookViewId="0">
      <pane xSplit="2" ySplit="9" topLeftCell="D10" activePane="bottomRight" state="frozen"/>
      <selection activeCell="B1" sqref="B1"/>
      <selection pane="topRight" activeCell="D1" sqref="D1"/>
      <selection pane="bottomLeft" activeCell="B10" sqref="B10"/>
      <selection pane="bottomRight" activeCell="B12" sqref="B12:T138"/>
    </sheetView>
  </sheetViews>
  <sheetFormatPr baseColWidth="10" defaultColWidth="24.140625" defaultRowHeight="11.25"/>
  <cols>
    <col min="1" max="1" width="1.42578125" style="1" hidden="1" customWidth="1"/>
    <col min="2" max="2" width="6.140625" style="1" customWidth="1"/>
    <col min="3" max="3" width="36.5703125" style="1" customWidth="1"/>
    <col min="4" max="4" width="11.7109375" style="1" customWidth="1"/>
    <col min="5" max="5" width="9.28515625" style="1" customWidth="1"/>
    <col min="6" max="6" width="10.7109375" style="1" customWidth="1"/>
    <col min="7" max="7" width="12.28515625" style="1" customWidth="1"/>
    <col min="8" max="8" width="12.85546875" style="1" customWidth="1"/>
    <col min="9" max="9" width="11.85546875" style="1" customWidth="1"/>
    <col min="10" max="10" width="11.7109375" style="1" customWidth="1"/>
    <col min="11" max="11" width="11" style="1" customWidth="1"/>
    <col min="12" max="12" width="12.42578125" style="1" customWidth="1"/>
    <col min="13" max="13" width="12.140625" style="1" customWidth="1"/>
    <col min="14" max="14" width="11.140625" style="1" customWidth="1"/>
    <col min="15" max="15" width="12.140625" style="1" customWidth="1"/>
    <col min="16" max="16" width="12" style="1" customWidth="1"/>
    <col min="17" max="17" width="13.140625" style="1" customWidth="1"/>
    <col min="18" max="18" width="10" style="1" customWidth="1"/>
    <col min="19" max="19" width="9" style="7" customWidth="1"/>
    <col min="20" max="20" width="8.42578125" style="10" customWidth="1"/>
    <col min="21" max="21" width="24.140625" style="1"/>
    <col min="22" max="22" width="14.5703125" style="1" bestFit="1" customWidth="1"/>
    <col min="23" max="23" width="7.85546875" style="1" bestFit="1" customWidth="1"/>
    <col min="24" max="24" width="12.85546875" style="1" customWidth="1"/>
    <col min="25" max="25" width="6.5703125" style="1" bestFit="1" customWidth="1"/>
    <col min="26" max="26" width="7" style="1" bestFit="1" customWidth="1"/>
    <col min="27" max="1031" width="24.140625" style="1"/>
    <col min="1032" max="16384" width="24.140625" style="67"/>
  </cols>
  <sheetData>
    <row r="1" spans="2:22" ht="13.5" customHeight="1">
      <c r="B1" s="104" t="s">
        <v>0</v>
      </c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</row>
    <row r="2" spans="2:22" ht="13.5" customHeight="1">
      <c r="B2" s="104" t="s">
        <v>1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</row>
    <row r="3" spans="2:22" ht="13.5" customHeight="1">
      <c r="B3" s="105" t="s">
        <v>2</v>
      </c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</row>
    <row r="4" spans="2:22" ht="13.5" customHeight="1">
      <c r="B4" s="106" t="s">
        <v>3</v>
      </c>
      <c r="C4" s="106"/>
      <c r="D4" s="106"/>
      <c r="E4" s="106"/>
      <c r="F4" s="106"/>
      <c r="G4" s="106"/>
      <c r="H4" s="106"/>
      <c r="I4" s="106"/>
      <c r="J4" s="106"/>
      <c r="K4" s="2"/>
      <c r="L4" s="2"/>
      <c r="M4" s="2"/>
      <c r="N4" s="2"/>
      <c r="O4" s="2"/>
      <c r="P4" s="2"/>
      <c r="Q4" s="2"/>
      <c r="R4" s="3"/>
      <c r="S4" s="4"/>
      <c r="T4" s="5"/>
    </row>
    <row r="5" spans="2:22" ht="13.5" customHeight="1">
      <c r="B5" s="6" t="s">
        <v>4</v>
      </c>
      <c r="C5" s="7"/>
      <c r="D5" s="2"/>
      <c r="E5" s="2"/>
      <c r="F5" s="2"/>
      <c r="G5" s="8"/>
      <c r="H5" s="8"/>
      <c r="I5" s="8"/>
      <c r="J5" s="8"/>
      <c r="K5" s="8"/>
      <c r="L5" s="8"/>
      <c r="M5" s="8"/>
      <c r="N5" s="9"/>
      <c r="O5" s="9"/>
      <c r="P5" s="8"/>
      <c r="Q5" s="8"/>
      <c r="R5" s="8"/>
    </row>
    <row r="6" spans="2:22" ht="17.25" customHeight="1">
      <c r="B6" s="107" t="s">
        <v>5</v>
      </c>
      <c r="C6" s="109" t="s">
        <v>6</v>
      </c>
      <c r="D6" s="102" t="s">
        <v>7</v>
      </c>
      <c r="E6" s="102" t="s">
        <v>8</v>
      </c>
      <c r="F6" s="111" t="s">
        <v>9</v>
      </c>
      <c r="G6" s="113" t="s">
        <v>10</v>
      </c>
      <c r="H6" s="102" t="s">
        <v>11</v>
      </c>
      <c r="I6" s="102" t="s">
        <v>12</v>
      </c>
      <c r="J6" s="102" t="s">
        <v>13</v>
      </c>
      <c r="K6" s="102" t="s">
        <v>14</v>
      </c>
      <c r="L6" s="102" t="s">
        <v>15</v>
      </c>
      <c r="M6" s="102" t="s">
        <v>16</v>
      </c>
      <c r="N6" s="102" t="s">
        <v>17</v>
      </c>
      <c r="O6" s="102" t="s">
        <v>18</v>
      </c>
      <c r="P6" s="102" t="s">
        <v>19</v>
      </c>
      <c r="Q6" s="102" t="s">
        <v>20</v>
      </c>
      <c r="R6" s="102" t="s">
        <v>21</v>
      </c>
      <c r="S6" s="116" t="s">
        <v>22</v>
      </c>
      <c r="T6" s="114" t="s">
        <v>23</v>
      </c>
    </row>
    <row r="7" spans="2:22" s="7" customFormat="1" ht="30.75" customHeight="1">
      <c r="B7" s="108"/>
      <c r="C7" s="110"/>
      <c r="D7" s="103"/>
      <c r="E7" s="103"/>
      <c r="F7" s="112"/>
      <c r="G7" s="113"/>
      <c r="H7" s="103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17"/>
      <c r="T7" s="115"/>
    </row>
    <row r="8" spans="2:22" s="4" customFormat="1" ht="13.5" customHeight="1">
      <c r="B8" s="11"/>
      <c r="C8" s="12" t="s">
        <v>24</v>
      </c>
      <c r="D8" s="13">
        <f t="shared" ref="D8:R8" si="0">+D9+D140</f>
        <v>127925312</v>
      </c>
      <c r="E8" s="13">
        <f t="shared" si="0"/>
        <v>0</v>
      </c>
      <c r="F8" s="13">
        <f t="shared" si="0"/>
        <v>0</v>
      </c>
      <c r="G8" s="13">
        <f t="shared" si="0"/>
        <v>0</v>
      </c>
      <c r="H8" s="13">
        <f t="shared" si="0"/>
        <v>0</v>
      </c>
      <c r="I8" s="13">
        <f t="shared" si="0"/>
        <v>127925312</v>
      </c>
      <c r="J8" s="13">
        <f t="shared" si="0"/>
        <v>25825122</v>
      </c>
      <c r="K8" s="13">
        <f t="shared" si="0"/>
        <v>0</v>
      </c>
      <c r="L8" s="13">
        <f t="shared" si="0"/>
        <v>6782034.1899999995</v>
      </c>
      <c r="M8" s="13">
        <f t="shared" si="0"/>
        <v>14676158.490000002</v>
      </c>
      <c r="N8" s="13">
        <f t="shared" si="0"/>
        <v>11148963.509999998</v>
      </c>
      <c r="O8" s="13">
        <f t="shared" si="0"/>
        <v>113249153.51000002</v>
      </c>
      <c r="P8" s="13">
        <f t="shared" si="0"/>
        <v>102100190</v>
      </c>
      <c r="Q8" s="13">
        <f t="shared" si="0"/>
        <v>11832543.68</v>
      </c>
      <c r="R8" s="13">
        <f t="shared" si="0"/>
        <v>2843614.8099999996</v>
      </c>
      <c r="S8" s="14">
        <f>+M8/J8*100</f>
        <v>56.828999646158508</v>
      </c>
      <c r="T8" s="14">
        <f>+M8/I8*100</f>
        <v>11.472442990797632</v>
      </c>
    </row>
    <row r="9" spans="2:22" s="4" customFormat="1" ht="13.5" customHeight="1">
      <c r="B9" s="15"/>
      <c r="C9" s="16" t="s">
        <v>25</v>
      </c>
      <c r="D9" s="17">
        <f>+D10+D29+D74+D125+D138+D121</f>
        <v>127125312</v>
      </c>
      <c r="E9" s="17">
        <f>+E10+E29+E74+E125+E138+E121</f>
        <v>0</v>
      </c>
      <c r="F9" s="17">
        <f>+F10+F29+F74+F121+F125+F137</f>
        <v>-118056</v>
      </c>
      <c r="G9" s="17">
        <f>+G10+G29+G74+G121+G125+G137</f>
        <v>-118056</v>
      </c>
      <c r="H9" s="17">
        <f>+H10+H29+H74+H125+H138+H121</f>
        <v>0</v>
      </c>
      <c r="I9" s="17">
        <f>+I10+I29+I74+I121+I125+I137</f>
        <v>127007256</v>
      </c>
      <c r="J9" s="17">
        <f>+J10+J29+J74+J125+J137+J121</f>
        <v>25057066</v>
      </c>
      <c r="K9" s="17">
        <f>+K10+K29+K74+K125+K138+K121</f>
        <v>0</v>
      </c>
      <c r="L9" s="17">
        <f>+L10+L29+L74+L121+L125+L137</f>
        <v>6630043.2699999996</v>
      </c>
      <c r="M9" s="17">
        <f>+M10+M29+M74+M121+M125+M137</f>
        <v>14436370.250000002</v>
      </c>
      <c r="N9" s="17">
        <f>+N10+N29+N74+N121+N125+N137</f>
        <v>10620695.749999998</v>
      </c>
      <c r="O9" s="17">
        <f>+O10+O29+O74+O125+O137+O121</f>
        <v>112570885.75000001</v>
      </c>
      <c r="P9" s="17">
        <f>+P10+P29+P74+P125+P138+P121</f>
        <v>101950190</v>
      </c>
      <c r="Q9" s="17">
        <f>+Q10+Q29+Q74+Q125+Q138+Q121</f>
        <v>11821238.6</v>
      </c>
      <c r="R9" s="17">
        <f>+R10+R29+R74+R125+R138+R121</f>
        <v>2615131.6499999994</v>
      </c>
      <c r="S9" s="18">
        <f>+M9/J9*100</f>
        <v>57.613969049688428</v>
      </c>
      <c r="T9" s="18">
        <f>+M9/I9*100</f>
        <v>11.366571253220368</v>
      </c>
    </row>
    <row r="10" spans="2:22" s="4" customFormat="1" ht="13.5" customHeight="1">
      <c r="B10" s="19" t="s">
        <v>26</v>
      </c>
      <c r="C10" s="12" t="s">
        <v>27</v>
      </c>
      <c r="D10" s="13">
        <f>D11+D14+D16+D17+D18+D19</f>
        <v>122969752</v>
      </c>
      <c r="E10" s="13">
        <f t="shared" ref="E10:H10" si="1">E11+E14+E16+E17+E18+E19</f>
        <v>0</v>
      </c>
      <c r="F10" s="13">
        <f>F11+F14+F16+F17+F18+F19+F24</f>
        <v>-118056</v>
      </c>
      <c r="G10" s="13">
        <f>G11+G14+G16+G17+G18+G19+G24</f>
        <v>-118056</v>
      </c>
      <c r="H10" s="13">
        <f t="shared" si="1"/>
        <v>0</v>
      </c>
      <c r="I10" s="13">
        <f>I11+I14+I16+I17+I18+I19+I24</f>
        <v>122851696</v>
      </c>
      <c r="J10" s="13">
        <f>+J11+J14+J16+J17+J18+J19+J24</f>
        <v>21674659</v>
      </c>
      <c r="K10" s="13">
        <f>+K11+K14+K16+K17+K18+K19+K24</f>
        <v>0</v>
      </c>
      <c r="L10" s="13">
        <f>+L11+L14+L16+L17+L18+L19+L24</f>
        <v>6076663.8399999999</v>
      </c>
      <c r="M10" s="13">
        <f t="shared" ref="M10" si="2">+M11+M14+M16+M17+M18+M19</f>
        <v>13049564.99</v>
      </c>
      <c r="N10" s="13">
        <f>+N11+N14+N16+N17+N18+N19+N24</f>
        <v>8625094.0099999998</v>
      </c>
      <c r="O10" s="13">
        <f>+O11+O14+O16+O17+O18+O19+O24</f>
        <v>109802131.01000001</v>
      </c>
      <c r="P10" s="13">
        <f>+P11+P14+P16+P17+P18+P19+P24</f>
        <v>101177037</v>
      </c>
      <c r="Q10" s="13">
        <f>+Q11+Q14+Q16+Q17+Q18+Q19+Q24</f>
        <v>11680100.879999999</v>
      </c>
      <c r="R10" s="13">
        <f>+R11+R14+R16+R17+R18+R19+R24</f>
        <v>1369464.1099999999</v>
      </c>
      <c r="S10" s="14">
        <f t="shared" ref="S10:S11" si="3">+M10/J10*100</f>
        <v>60.2065526844044</v>
      </c>
      <c r="T10" s="14">
        <f>+M10/I10*100</f>
        <v>10.622209879788718</v>
      </c>
    </row>
    <row r="11" spans="2:22" ht="13.5" customHeight="1">
      <c r="B11" s="19" t="s">
        <v>28</v>
      </c>
      <c r="C11" s="20" t="s">
        <v>29</v>
      </c>
      <c r="D11" s="13">
        <f t="shared" ref="D11:R11" si="4">SUM(D12:D13)</f>
        <v>97080713</v>
      </c>
      <c r="E11" s="13">
        <f t="shared" si="4"/>
        <v>0</v>
      </c>
      <c r="F11" s="13">
        <f t="shared" si="4"/>
        <v>-490372</v>
      </c>
      <c r="G11" s="13">
        <f t="shared" si="4"/>
        <v>-490372</v>
      </c>
      <c r="H11" s="13">
        <f t="shared" si="4"/>
        <v>0</v>
      </c>
      <c r="I11" s="13">
        <f t="shared" si="4"/>
        <v>96590341</v>
      </c>
      <c r="J11" s="13">
        <f>SUM(J12:J13)</f>
        <v>15484014</v>
      </c>
      <c r="K11" s="13">
        <f t="shared" si="4"/>
        <v>0</v>
      </c>
      <c r="L11" s="13">
        <f t="shared" si="4"/>
        <v>2422749.52</v>
      </c>
      <c r="M11" s="13">
        <f t="shared" si="4"/>
        <v>8225978.4699999997</v>
      </c>
      <c r="N11" s="13">
        <f t="shared" si="4"/>
        <v>7258035.5300000003</v>
      </c>
      <c r="O11" s="13">
        <f t="shared" si="4"/>
        <v>88364362.530000001</v>
      </c>
      <c r="P11" s="13">
        <f t="shared" si="4"/>
        <v>81106327</v>
      </c>
      <c r="Q11" s="13">
        <f t="shared" si="4"/>
        <v>8230757.1600000001</v>
      </c>
      <c r="R11" s="13">
        <f t="shared" si="4"/>
        <v>-4778.6899999999996</v>
      </c>
      <c r="S11" s="14">
        <f t="shared" si="3"/>
        <v>53.125620204166694</v>
      </c>
      <c r="T11" s="14">
        <f t="shared" ref="T11" si="5">+M11/I11*100</f>
        <v>8.5163572100858413</v>
      </c>
      <c r="V11" s="7"/>
    </row>
    <row r="12" spans="2:22" ht="13.5" customHeight="1">
      <c r="B12" s="21" t="s">
        <v>30</v>
      </c>
      <c r="C12" s="22" t="s">
        <v>31</v>
      </c>
      <c r="D12" s="23">
        <v>96139254</v>
      </c>
      <c r="E12" s="23">
        <v>0</v>
      </c>
      <c r="F12" s="24">
        <f>+G12+H12</f>
        <v>-490372</v>
      </c>
      <c r="G12" s="23">
        <v>-490372</v>
      </c>
      <c r="H12" s="23">
        <v>0</v>
      </c>
      <c r="I12" s="23">
        <v>95648882</v>
      </c>
      <c r="J12" s="23">
        <v>15438294</v>
      </c>
      <c r="K12" s="23">
        <v>0</v>
      </c>
      <c r="L12" s="25">
        <v>2422749.52</v>
      </c>
      <c r="M12" s="25">
        <v>8225978.4699999997</v>
      </c>
      <c r="N12" s="24">
        <f>J12-M12</f>
        <v>7212315.5300000003</v>
      </c>
      <c r="O12" s="24">
        <f>+N12+P12</f>
        <v>87422903.530000001</v>
      </c>
      <c r="P12" s="24">
        <f>+I12-J12</f>
        <v>80210588</v>
      </c>
      <c r="Q12" s="26">
        <v>8230757.1600000001</v>
      </c>
      <c r="R12" s="24">
        <v>-4778.6899999999996</v>
      </c>
      <c r="S12" s="27">
        <f>+M12/J12*100</f>
        <v>53.282949981390423</v>
      </c>
      <c r="T12" s="27">
        <f>+M12/I12*100</f>
        <v>8.6001825614647522</v>
      </c>
    </row>
    <row r="13" spans="2:22" ht="13.5" customHeight="1">
      <c r="B13" s="28" t="s">
        <v>32</v>
      </c>
      <c r="C13" s="29" t="s">
        <v>33</v>
      </c>
      <c r="D13" s="23">
        <v>941459</v>
      </c>
      <c r="E13" s="23">
        <v>0</v>
      </c>
      <c r="F13" s="23">
        <f>+G13+H13</f>
        <v>0</v>
      </c>
      <c r="G13" s="23">
        <v>0</v>
      </c>
      <c r="H13" s="23">
        <v>0</v>
      </c>
      <c r="I13" s="23">
        <v>941459</v>
      </c>
      <c r="J13" s="23">
        <v>45720</v>
      </c>
      <c r="K13" s="23">
        <v>0</v>
      </c>
      <c r="L13" s="24">
        <v>0</v>
      </c>
      <c r="M13" s="24">
        <v>0</v>
      </c>
      <c r="N13" s="24">
        <f t="shared" ref="N13" si="6">J13-M13</f>
        <v>45720</v>
      </c>
      <c r="O13" s="24">
        <f>+N13+P13</f>
        <v>941459</v>
      </c>
      <c r="P13" s="24">
        <f>+I13-J13</f>
        <v>895739</v>
      </c>
      <c r="Q13" s="24">
        <v>0</v>
      </c>
      <c r="R13" s="24">
        <v>0</v>
      </c>
      <c r="S13" s="27">
        <f t="shared" ref="S13:S81" si="7">+M13/J13*100</f>
        <v>0</v>
      </c>
      <c r="T13" s="27">
        <f t="shared" ref="T13:T81" si="8">+M13/I13*100</f>
        <v>0</v>
      </c>
    </row>
    <row r="14" spans="2:22" s="3" customFormat="1" ht="13.5" customHeight="1">
      <c r="B14" s="30" t="s">
        <v>34</v>
      </c>
      <c r="C14" s="20" t="s">
        <v>35</v>
      </c>
      <c r="D14" s="13">
        <f>+D15</f>
        <v>54000</v>
      </c>
      <c r="E14" s="13">
        <f t="shared" ref="E14:R14" si="9">+E15</f>
        <v>0</v>
      </c>
      <c r="F14" s="13">
        <f>+F15</f>
        <v>0</v>
      </c>
      <c r="G14" s="13">
        <f>+G15</f>
        <v>0</v>
      </c>
      <c r="H14" s="13">
        <f t="shared" si="9"/>
        <v>0</v>
      </c>
      <c r="I14" s="13">
        <f>+I15</f>
        <v>54000</v>
      </c>
      <c r="J14" s="13">
        <f>+J15</f>
        <v>9000</v>
      </c>
      <c r="K14" s="13">
        <f t="shared" si="9"/>
        <v>0</v>
      </c>
      <c r="L14" s="13">
        <f>+L15</f>
        <v>2000</v>
      </c>
      <c r="M14" s="13">
        <f>+M15</f>
        <v>4750</v>
      </c>
      <c r="N14" s="13">
        <f>+N15</f>
        <v>4250</v>
      </c>
      <c r="O14" s="13">
        <f>+O15</f>
        <v>49250</v>
      </c>
      <c r="P14" s="13">
        <f t="shared" si="9"/>
        <v>45000</v>
      </c>
      <c r="Q14" s="13">
        <f t="shared" si="9"/>
        <v>4750</v>
      </c>
      <c r="R14" s="13">
        <f t="shared" si="9"/>
        <v>0</v>
      </c>
      <c r="S14" s="14">
        <f t="shared" si="7"/>
        <v>52.777777777777779</v>
      </c>
      <c r="T14" s="14">
        <f t="shared" si="8"/>
        <v>8.7962962962962958</v>
      </c>
    </row>
    <row r="15" spans="2:22" ht="13.5" customHeight="1">
      <c r="B15" s="21" t="s">
        <v>36</v>
      </c>
      <c r="C15" s="29" t="s">
        <v>37</v>
      </c>
      <c r="D15" s="23">
        <v>54000</v>
      </c>
      <c r="E15" s="23">
        <v>0</v>
      </c>
      <c r="F15" s="23">
        <f t="shared" ref="F15:F17" si="10">+G15+H15</f>
        <v>0</v>
      </c>
      <c r="G15" s="23">
        <v>0</v>
      </c>
      <c r="H15" s="23">
        <v>0</v>
      </c>
      <c r="I15" s="23">
        <v>54000</v>
      </c>
      <c r="J15" s="23">
        <v>9000</v>
      </c>
      <c r="K15" s="23">
        <v>0</v>
      </c>
      <c r="L15" s="25">
        <v>2000</v>
      </c>
      <c r="M15" s="25">
        <v>4750</v>
      </c>
      <c r="N15" s="24">
        <f>J15-M15</f>
        <v>4250</v>
      </c>
      <c r="O15" s="24">
        <f t="shared" ref="O15:O28" si="11">+N15+P15</f>
        <v>49250</v>
      </c>
      <c r="P15" s="24">
        <f>+I15-J15</f>
        <v>45000</v>
      </c>
      <c r="Q15" s="26">
        <v>4750</v>
      </c>
      <c r="R15" s="24">
        <v>0</v>
      </c>
      <c r="S15" s="27">
        <f t="shared" si="7"/>
        <v>52.777777777777779</v>
      </c>
      <c r="T15" s="27">
        <f t="shared" si="8"/>
        <v>8.7962962962962958</v>
      </c>
    </row>
    <row r="16" spans="2:22" s="3" customFormat="1" ht="13.5" customHeight="1">
      <c r="B16" s="31" t="s">
        <v>38</v>
      </c>
      <c r="C16" s="20" t="s">
        <v>39</v>
      </c>
      <c r="D16" s="32">
        <v>649800</v>
      </c>
      <c r="E16" s="32">
        <v>0</v>
      </c>
      <c r="F16" s="32">
        <f t="shared" si="10"/>
        <v>0</v>
      </c>
      <c r="G16" s="32">
        <v>0</v>
      </c>
      <c r="H16" s="32">
        <v>0</v>
      </c>
      <c r="I16" s="32">
        <v>649800</v>
      </c>
      <c r="J16" s="32">
        <v>108300</v>
      </c>
      <c r="K16" s="32">
        <v>0</v>
      </c>
      <c r="L16" s="33">
        <v>21069</v>
      </c>
      <c r="M16" s="33">
        <v>57590.34</v>
      </c>
      <c r="N16" s="13">
        <f>J16-M16</f>
        <v>50709.66</v>
      </c>
      <c r="O16" s="13">
        <f>+N16+P16</f>
        <v>592209.66</v>
      </c>
      <c r="P16" s="13">
        <f>+I16-J16</f>
        <v>541500</v>
      </c>
      <c r="Q16" s="34">
        <v>56190.34</v>
      </c>
      <c r="R16" s="13">
        <v>1400</v>
      </c>
      <c r="S16" s="14">
        <f t="shared" si="7"/>
        <v>53.176675900277004</v>
      </c>
      <c r="T16" s="14">
        <f t="shared" si="8"/>
        <v>8.8627793167128335</v>
      </c>
    </row>
    <row r="17" spans="2:26" s="3" customFormat="1" ht="13.5" customHeight="1">
      <c r="B17" s="31" t="s">
        <v>40</v>
      </c>
      <c r="C17" s="20" t="s">
        <v>41</v>
      </c>
      <c r="D17" s="32">
        <v>52125</v>
      </c>
      <c r="E17" s="32">
        <v>0</v>
      </c>
      <c r="F17" s="32">
        <f t="shared" si="10"/>
        <v>0</v>
      </c>
      <c r="G17" s="32">
        <v>0</v>
      </c>
      <c r="H17" s="32">
        <v>0</v>
      </c>
      <c r="I17" s="32">
        <v>52125</v>
      </c>
      <c r="J17" s="32">
        <v>52125</v>
      </c>
      <c r="K17" s="32">
        <v>0</v>
      </c>
      <c r="L17" s="32">
        <v>0</v>
      </c>
      <c r="M17" s="32">
        <v>0</v>
      </c>
      <c r="N17" s="13">
        <f>J17-M17</f>
        <v>52125</v>
      </c>
      <c r="O17" s="13">
        <f>+N17+P17</f>
        <v>52125</v>
      </c>
      <c r="P17" s="13">
        <f>+I17-J17</f>
        <v>0</v>
      </c>
      <c r="Q17" s="13">
        <v>0</v>
      </c>
      <c r="R17" s="13">
        <v>0</v>
      </c>
      <c r="S17" s="14">
        <f t="shared" si="7"/>
        <v>0</v>
      </c>
      <c r="T17" s="14">
        <f t="shared" si="8"/>
        <v>0</v>
      </c>
    </row>
    <row r="18" spans="2:26" s="3" customFormat="1" ht="13.5" customHeight="1">
      <c r="B18" s="31" t="s">
        <v>42</v>
      </c>
      <c r="C18" s="20" t="s">
        <v>43</v>
      </c>
      <c r="D18" s="32">
        <v>8095037</v>
      </c>
      <c r="E18" s="32">
        <v>0</v>
      </c>
      <c r="F18" s="32">
        <f>+G18+H18</f>
        <v>0</v>
      </c>
      <c r="G18" s="32">
        <v>0</v>
      </c>
      <c r="H18" s="32">
        <v>0</v>
      </c>
      <c r="I18" s="32">
        <v>8095037</v>
      </c>
      <c r="J18" s="32">
        <v>2698339</v>
      </c>
      <c r="K18" s="32">
        <v>0</v>
      </c>
      <c r="L18" s="32">
        <v>2258002.52</v>
      </c>
      <c r="M18" s="32">
        <v>2258002.52</v>
      </c>
      <c r="N18" s="13">
        <f>J18-M18</f>
        <v>440336.48</v>
      </c>
      <c r="O18" s="13">
        <f>+N18+P18</f>
        <v>5837034.4800000004</v>
      </c>
      <c r="P18" s="13">
        <f>+I18-J18</f>
        <v>5396698</v>
      </c>
      <c r="Q18" s="13">
        <v>2258002.52</v>
      </c>
      <c r="R18" s="13">
        <v>0</v>
      </c>
      <c r="S18" s="14">
        <f t="shared" si="7"/>
        <v>83.681202398957282</v>
      </c>
      <c r="T18" s="14">
        <f t="shared" si="8"/>
        <v>27.893665217342427</v>
      </c>
    </row>
    <row r="19" spans="2:26" ht="13.5" customHeight="1">
      <c r="B19" s="31" t="s">
        <v>44</v>
      </c>
      <c r="C19" s="20" t="s">
        <v>45</v>
      </c>
      <c r="D19" s="13">
        <f>SUM(D20:D23)</f>
        <v>17038077</v>
      </c>
      <c r="E19" s="13">
        <f t="shared" ref="E19:R19" si="12">SUM(E20:E23)</f>
        <v>0</v>
      </c>
      <c r="F19" s="32">
        <f>+G19+H19</f>
        <v>0</v>
      </c>
      <c r="G19" s="13">
        <f>SUM(G20:G23)</f>
        <v>0</v>
      </c>
      <c r="H19" s="13">
        <f t="shared" si="12"/>
        <v>0</v>
      </c>
      <c r="I19" s="13">
        <f>SUM(I20:I23)</f>
        <v>17038077</v>
      </c>
      <c r="J19" s="13">
        <f>SUM(J20:J23)</f>
        <v>2950565</v>
      </c>
      <c r="K19" s="13">
        <f t="shared" si="12"/>
        <v>0</v>
      </c>
      <c r="L19" s="13">
        <f>SUM(L20:L23)</f>
        <v>1372842.7999999998</v>
      </c>
      <c r="M19" s="13">
        <f>SUM(M20:M23)</f>
        <v>2503243.66</v>
      </c>
      <c r="N19" s="13">
        <f>SUM(N20:N23)</f>
        <v>447321.33999999997</v>
      </c>
      <c r="O19" s="13">
        <f>SUM(O20:O23)</f>
        <v>14534833.34</v>
      </c>
      <c r="P19" s="13">
        <f t="shared" si="12"/>
        <v>14087512</v>
      </c>
      <c r="Q19" s="13">
        <f t="shared" si="12"/>
        <v>1130400.8599999999</v>
      </c>
      <c r="R19" s="13">
        <f t="shared" si="12"/>
        <v>1372842.7999999998</v>
      </c>
      <c r="S19" s="14">
        <f>+M19/J19*100</f>
        <v>84.839468373006525</v>
      </c>
      <c r="T19" s="14">
        <f t="shared" si="8"/>
        <v>14.692055095184745</v>
      </c>
    </row>
    <row r="20" spans="2:26" ht="13.5" customHeight="1">
      <c r="B20" s="35" t="s">
        <v>46</v>
      </c>
      <c r="C20" s="29" t="s">
        <v>47</v>
      </c>
      <c r="D20" s="23">
        <v>13831441</v>
      </c>
      <c r="E20" s="23">
        <v>0</v>
      </c>
      <c r="F20" s="23">
        <f t="shared" ref="F20:F28" si="13">+G20+H20</f>
        <v>0</v>
      </c>
      <c r="G20" s="23">
        <v>0</v>
      </c>
      <c r="H20" s="23">
        <v>0</v>
      </c>
      <c r="I20" s="23">
        <v>13831441</v>
      </c>
      <c r="J20" s="23">
        <v>2422990</v>
      </c>
      <c r="K20" s="23">
        <v>0</v>
      </c>
      <c r="L20" s="25">
        <v>1150591.19</v>
      </c>
      <c r="M20" s="25">
        <v>2058639.81</v>
      </c>
      <c r="N20" s="24">
        <f t="shared" ref="N20:N28" si="14">J20-M20</f>
        <v>364350.18999999994</v>
      </c>
      <c r="O20" s="24">
        <f t="shared" si="11"/>
        <v>11772801.189999999</v>
      </c>
      <c r="P20" s="24">
        <f>+I20-J20</f>
        <v>11408451</v>
      </c>
      <c r="Q20" s="24">
        <v>908048.62</v>
      </c>
      <c r="R20" s="95">
        <v>1150591.19</v>
      </c>
      <c r="S20" s="27">
        <f t="shared" si="7"/>
        <v>84.962786061849201</v>
      </c>
      <c r="T20" s="27">
        <f t="shared" si="8"/>
        <v>14.88376959421654</v>
      </c>
    </row>
    <row r="21" spans="2:26" ht="13.5" customHeight="1">
      <c r="B21" s="36" t="s">
        <v>48</v>
      </c>
      <c r="C21" s="29" t="s">
        <v>49</v>
      </c>
      <c r="D21" s="23">
        <v>1457562</v>
      </c>
      <c r="E21" s="23">
        <v>0</v>
      </c>
      <c r="F21" s="23">
        <f t="shared" si="13"/>
        <v>0</v>
      </c>
      <c r="G21" s="23">
        <v>0</v>
      </c>
      <c r="H21" s="23">
        <v>0</v>
      </c>
      <c r="I21" s="23">
        <v>1457562</v>
      </c>
      <c r="J21" s="23">
        <v>239818</v>
      </c>
      <c r="K21" s="23">
        <v>0</v>
      </c>
      <c r="L21" s="25">
        <v>102127.58</v>
      </c>
      <c r="M21" s="25">
        <v>204322.97</v>
      </c>
      <c r="N21" s="24">
        <f t="shared" si="14"/>
        <v>35495.03</v>
      </c>
      <c r="O21" s="24">
        <f t="shared" si="11"/>
        <v>1253239.03</v>
      </c>
      <c r="P21" s="24">
        <f>+I21-J21</f>
        <v>1217744</v>
      </c>
      <c r="Q21" s="24">
        <v>102195.39</v>
      </c>
      <c r="R21" s="95">
        <v>102127.58</v>
      </c>
      <c r="S21" s="27">
        <f t="shared" si="7"/>
        <v>85.199180211660504</v>
      </c>
      <c r="T21" s="27">
        <f t="shared" si="8"/>
        <v>14.018132333307262</v>
      </c>
    </row>
    <row r="22" spans="2:26" ht="13.5" customHeight="1">
      <c r="B22" s="35" t="s">
        <v>50</v>
      </c>
      <c r="C22" s="29" t="s">
        <v>51</v>
      </c>
      <c r="D22" s="23">
        <v>1457562</v>
      </c>
      <c r="E22" s="23">
        <v>0</v>
      </c>
      <c r="F22" s="23">
        <f t="shared" si="13"/>
        <v>0</v>
      </c>
      <c r="G22" s="23">
        <v>0</v>
      </c>
      <c r="H22" s="23">
        <v>0</v>
      </c>
      <c r="I22" s="23">
        <v>1457562</v>
      </c>
      <c r="J22" s="23">
        <v>239818</v>
      </c>
      <c r="K22" s="23">
        <v>0</v>
      </c>
      <c r="L22" s="25">
        <v>102776.15</v>
      </c>
      <c r="M22" s="25">
        <v>205574.11</v>
      </c>
      <c r="N22" s="24">
        <f t="shared" si="14"/>
        <v>34243.890000000014</v>
      </c>
      <c r="O22" s="24">
        <f t="shared" si="11"/>
        <v>1251987.8900000001</v>
      </c>
      <c r="P22" s="24">
        <f>+I22-J22</f>
        <v>1217744</v>
      </c>
      <c r="Q22" s="24">
        <v>102797.96</v>
      </c>
      <c r="R22" s="95">
        <v>102776.15</v>
      </c>
      <c r="S22" s="27">
        <f t="shared" si="7"/>
        <v>85.720884170495964</v>
      </c>
      <c r="T22" s="27">
        <f t="shared" si="8"/>
        <v>14.103970191319476</v>
      </c>
    </row>
    <row r="23" spans="2:26" ht="13.5" customHeight="1">
      <c r="B23" s="35" t="s">
        <v>52</v>
      </c>
      <c r="C23" s="29" t="s">
        <v>53</v>
      </c>
      <c r="D23" s="23">
        <v>291512</v>
      </c>
      <c r="E23" s="23">
        <v>0</v>
      </c>
      <c r="F23" s="23">
        <f t="shared" si="13"/>
        <v>0</v>
      </c>
      <c r="G23" s="23">
        <v>0</v>
      </c>
      <c r="H23" s="23">
        <v>0</v>
      </c>
      <c r="I23" s="23">
        <v>291512</v>
      </c>
      <c r="J23" s="23">
        <v>47939</v>
      </c>
      <c r="K23" s="23">
        <v>0</v>
      </c>
      <c r="L23" s="25">
        <v>17347.88</v>
      </c>
      <c r="M23" s="25">
        <v>34706.769999999997</v>
      </c>
      <c r="N23" s="24">
        <f t="shared" si="14"/>
        <v>13232.230000000003</v>
      </c>
      <c r="O23" s="24">
        <f t="shared" si="11"/>
        <v>256805.23</v>
      </c>
      <c r="P23" s="24">
        <f>+I23-J23</f>
        <v>243573</v>
      </c>
      <c r="Q23" s="24">
        <v>17358.89</v>
      </c>
      <c r="R23" s="95">
        <v>17347.88</v>
      </c>
      <c r="S23" s="27">
        <f t="shared" si="7"/>
        <v>72.397776340766384</v>
      </c>
      <c r="T23" s="27">
        <f t="shared" si="8"/>
        <v>11.905777463706468</v>
      </c>
    </row>
    <row r="24" spans="2:26" ht="13.5" customHeight="1">
      <c r="B24" s="37" t="s">
        <v>54</v>
      </c>
      <c r="C24" s="38" t="s">
        <v>55</v>
      </c>
      <c r="D24" s="32">
        <f>+D25+D26+D27+D28</f>
        <v>0</v>
      </c>
      <c r="E24" s="32">
        <f t="shared" ref="E24" si="15">+E25+E26+E27+E28</f>
        <v>0</v>
      </c>
      <c r="F24" s="32">
        <f>+G24+H24</f>
        <v>372316</v>
      </c>
      <c r="G24" s="32">
        <f>+G25+G26+G27+G28</f>
        <v>372316</v>
      </c>
      <c r="H24" s="32">
        <f>+H25+H26+H27+H28</f>
        <v>0</v>
      </c>
      <c r="I24" s="32">
        <f>+I25+I26+I27+I28</f>
        <v>372316</v>
      </c>
      <c r="J24" s="32">
        <f t="shared" ref="J24:R24" si="16">+J25+J26+J27+J28</f>
        <v>372316</v>
      </c>
      <c r="K24" s="32">
        <f t="shared" si="16"/>
        <v>0</v>
      </c>
      <c r="L24" s="32">
        <f>+L25+L26+L27+L28</f>
        <v>0</v>
      </c>
      <c r="M24" s="32">
        <f>+M25+M26+M27+M28</f>
        <v>0</v>
      </c>
      <c r="N24" s="32">
        <f>+N25+N26+N27+N28</f>
        <v>372316</v>
      </c>
      <c r="O24" s="32">
        <f>+O25+O26+O27+O28</f>
        <v>372316</v>
      </c>
      <c r="P24" s="32">
        <f t="shared" si="16"/>
        <v>0</v>
      </c>
      <c r="Q24" s="32">
        <f>+Q25+Q26+Q27+Q28</f>
        <v>0</v>
      </c>
      <c r="R24" s="32">
        <f t="shared" si="16"/>
        <v>0</v>
      </c>
      <c r="S24" s="14">
        <f t="shared" si="7"/>
        <v>0</v>
      </c>
      <c r="T24" s="14">
        <f>+M24/I24*100</f>
        <v>0</v>
      </c>
    </row>
    <row r="25" spans="2:26" ht="13.5" customHeight="1">
      <c r="B25" s="39" t="s">
        <v>56</v>
      </c>
      <c r="C25" s="22" t="s">
        <v>29</v>
      </c>
      <c r="D25" s="23">
        <v>0</v>
      </c>
      <c r="E25" s="23">
        <v>0</v>
      </c>
      <c r="F25" s="23">
        <f t="shared" si="13"/>
        <v>288876</v>
      </c>
      <c r="G25" s="23">
        <v>288876</v>
      </c>
      <c r="H25" s="23">
        <v>0</v>
      </c>
      <c r="I25" s="23">
        <v>288876</v>
      </c>
      <c r="J25" s="23">
        <v>288876</v>
      </c>
      <c r="K25" s="23">
        <v>0</v>
      </c>
      <c r="L25" s="40">
        <v>0</v>
      </c>
      <c r="M25" s="40">
        <v>0</v>
      </c>
      <c r="N25" s="24">
        <f t="shared" si="14"/>
        <v>288876</v>
      </c>
      <c r="O25" s="24">
        <f t="shared" si="11"/>
        <v>288876</v>
      </c>
      <c r="P25" s="24">
        <f t="shared" ref="P25:P28" si="17">+I25-J25</f>
        <v>0</v>
      </c>
      <c r="Q25" s="24">
        <v>0</v>
      </c>
      <c r="R25" s="96">
        <v>0</v>
      </c>
      <c r="S25" s="27">
        <f t="shared" si="7"/>
        <v>0</v>
      </c>
      <c r="T25" s="27">
        <f t="shared" si="8"/>
        <v>0</v>
      </c>
    </row>
    <row r="26" spans="2:26" ht="13.5" customHeight="1">
      <c r="B26" s="39" t="s">
        <v>57</v>
      </c>
      <c r="C26" s="22" t="s">
        <v>39</v>
      </c>
      <c r="D26" s="23">
        <v>0</v>
      </c>
      <c r="E26" s="23">
        <v>0</v>
      </c>
      <c r="F26" s="23">
        <f t="shared" si="13"/>
        <v>3285</v>
      </c>
      <c r="G26" s="23">
        <v>3285</v>
      </c>
      <c r="H26" s="23">
        <v>0</v>
      </c>
      <c r="I26" s="23">
        <v>3285</v>
      </c>
      <c r="J26" s="23">
        <v>3285</v>
      </c>
      <c r="K26" s="23">
        <v>0</v>
      </c>
      <c r="L26" s="40">
        <v>0</v>
      </c>
      <c r="M26" s="40">
        <v>0</v>
      </c>
      <c r="N26" s="24">
        <f t="shared" si="14"/>
        <v>3285</v>
      </c>
      <c r="O26" s="24">
        <f t="shared" si="11"/>
        <v>3285</v>
      </c>
      <c r="P26" s="24">
        <f t="shared" si="17"/>
        <v>0</v>
      </c>
      <c r="Q26" s="24">
        <v>0</v>
      </c>
      <c r="R26" s="96">
        <v>0</v>
      </c>
      <c r="S26" s="27">
        <f t="shared" si="7"/>
        <v>0</v>
      </c>
      <c r="T26" s="27">
        <f t="shared" si="8"/>
        <v>0</v>
      </c>
    </row>
    <row r="27" spans="2:26" ht="13.5" customHeight="1">
      <c r="B27" s="39" t="s">
        <v>58</v>
      </c>
      <c r="C27" s="22" t="s">
        <v>43</v>
      </c>
      <c r="D27" s="23">
        <v>0</v>
      </c>
      <c r="E27" s="23">
        <v>0</v>
      </c>
      <c r="F27" s="23">
        <f t="shared" si="13"/>
        <v>28768</v>
      </c>
      <c r="G27" s="23">
        <v>28768</v>
      </c>
      <c r="H27" s="23">
        <v>0</v>
      </c>
      <c r="I27" s="23">
        <v>28768</v>
      </c>
      <c r="J27" s="23">
        <v>28768</v>
      </c>
      <c r="K27" s="23">
        <v>0</v>
      </c>
      <c r="L27" s="40">
        <v>0</v>
      </c>
      <c r="M27" s="40">
        <v>0</v>
      </c>
      <c r="N27" s="24">
        <f t="shared" si="14"/>
        <v>28768</v>
      </c>
      <c r="O27" s="24">
        <f t="shared" si="11"/>
        <v>28768</v>
      </c>
      <c r="P27" s="24">
        <f t="shared" si="17"/>
        <v>0</v>
      </c>
      <c r="Q27" s="24">
        <v>0</v>
      </c>
      <c r="R27" s="96">
        <v>0</v>
      </c>
      <c r="S27" s="27">
        <f t="shared" si="7"/>
        <v>0</v>
      </c>
      <c r="T27" s="27">
        <f t="shared" si="8"/>
        <v>0</v>
      </c>
    </row>
    <row r="28" spans="2:26" ht="13.5" customHeight="1">
      <c r="B28" s="39" t="s">
        <v>59</v>
      </c>
      <c r="C28" s="22" t="s">
        <v>45</v>
      </c>
      <c r="D28" s="23">
        <v>0</v>
      </c>
      <c r="E28" s="23">
        <v>0</v>
      </c>
      <c r="F28" s="23">
        <f t="shared" si="13"/>
        <v>51387</v>
      </c>
      <c r="G28" s="23">
        <v>51387</v>
      </c>
      <c r="H28" s="23">
        <v>0</v>
      </c>
      <c r="I28" s="23">
        <v>51387</v>
      </c>
      <c r="J28" s="23">
        <v>51387</v>
      </c>
      <c r="K28" s="23">
        <v>0</v>
      </c>
      <c r="L28" s="40">
        <v>0</v>
      </c>
      <c r="M28" s="40">
        <v>0</v>
      </c>
      <c r="N28" s="24">
        <f t="shared" si="14"/>
        <v>51387</v>
      </c>
      <c r="O28" s="24">
        <f t="shared" si="11"/>
        <v>51387</v>
      </c>
      <c r="P28" s="24">
        <f t="shared" si="17"/>
        <v>0</v>
      </c>
      <c r="Q28" s="24">
        <v>0</v>
      </c>
      <c r="R28" s="96">
        <v>0</v>
      </c>
      <c r="S28" s="27">
        <f t="shared" si="7"/>
        <v>0</v>
      </c>
      <c r="T28" s="27">
        <f t="shared" si="8"/>
        <v>0</v>
      </c>
    </row>
    <row r="29" spans="2:26" s="4" customFormat="1" ht="13.5" customHeight="1">
      <c r="B29" s="41">
        <v>1</v>
      </c>
      <c r="C29" s="38" t="s">
        <v>60</v>
      </c>
      <c r="D29" s="13">
        <f t="shared" ref="D29:I29" si="18">+D30+D35+D43+D44+D47+D51+D56+D62+D65+D71</f>
        <v>3280679</v>
      </c>
      <c r="E29" s="13">
        <f t="shared" si="18"/>
        <v>0</v>
      </c>
      <c r="F29" s="13">
        <f>+F30+F35+F43+F44+F47+F51+F56+F62+F65+F71</f>
        <v>28042</v>
      </c>
      <c r="G29" s="13">
        <f t="shared" si="18"/>
        <v>28042</v>
      </c>
      <c r="H29" s="13">
        <f t="shared" si="18"/>
        <v>0</v>
      </c>
      <c r="I29" s="13">
        <f t="shared" si="18"/>
        <v>3308721</v>
      </c>
      <c r="J29" s="13">
        <f>+J30+J35+J43+J44+J47+J51+J56+J62+J65+J71</f>
        <v>2735965</v>
      </c>
      <c r="K29" s="13">
        <f t="shared" ref="K29:R29" si="19">+K30+K35+K43+K44+K47+K51+K56+K62+K65+K71</f>
        <v>0</v>
      </c>
      <c r="L29" s="13">
        <f t="shared" si="19"/>
        <v>470071.70999999996</v>
      </c>
      <c r="M29" s="13">
        <f t="shared" si="19"/>
        <v>1289566.47</v>
      </c>
      <c r="N29" s="13">
        <f t="shared" si="19"/>
        <v>1446398.53</v>
      </c>
      <c r="O29" s="13">
        <f t="shared" si="19"/>
        <v>2019154.53</v>
      </c>
      <c r="P29" s="13">
        <f t="shared" si="19"/>
        <v>572756</v>
      </c>
      <c r="Q29" s="13">
        <f t="shared" si="19"/>
        <v>120803.48</v>
      </c>
      <c r="R29" s="13">
        <f t="shared" si="19"/>
        <v>1168762.99</v>
      </c>
      <c r="S29" s="14">
        <f>+M29/J29*100</f>
        <v>47.133880367621664</v>
      </c>
      <c r="T29" s="14">
        <f>+M29/I29*100</f>
        <v>38.974772124938909</v>
      </c>
      <c r="V29" s="42"/>
      <c r="W29" s="42"/>
      <c r="Y29" s="42"/>
      <c r="Z29" s="42"/>
    </row>
    <row r="30" spans="2:26" ht="13.5" customHeight="1">
      <c r="B30" s="41">
        <v>100</v>
      </c>
      <c r="C30" s="38" t="s">
        <v>61</v>
      </c>
      <c r="D30" s="13">
        <f>SUM(D31:D34)</f>
        <v>1300309</v>
      </c>
      <c r="E30" s="13">
        <f>SUM(E31:E34)</f>
        <v>0</v>
      </c>
      <c r="F30" s="13">
        <f>SUM(F31:F34)</f>
        <v>-40411</v>
      </c>
      <c r="G30" s="13">
        <f>SUM(G31:G34)</f>
        <v>-40411</v>
      </c>
      <c r="H30" s="13">
        <v>0</v>
      </c>
      <c r="I30" s="13">
        <f t="shared" ref="I30:R30" si="20">SUM(I31:I34)</f>
        <v>1259898</v>
      </c>
      <c r="J30" s="13">
        <f t="shared" si="20"/>
        <v>1241098</v>
      </c>
      <c r="K30" s="13">
        <f t="shared" si="20"/>
        <v>0</v>
      </c>
      <c r="L30" s="13">
        <f t="shared" si="20"/>
        <v>246555.38</v>
      </c>
      <c r="M30" s="13">
        <f t="shared" si="20"/>
        <v>694448.30999999994</v>
      </c>
      <c r="N30" s="13">
        <f t="shared" si="20"/>
        <v>546649.69000000006</v>
      </c>
      <c r="O30" s="13">
        <f t="shared" si="20"/>
        <v>565449.69000000006</v>
      </c>
      <c r="P30" s="13">
        <f t="shared" si="20"/>
        <v>18800</v>
      </c>
      <c r="Q30" s="13">
        <f t="shared" si="20"/>
        <v>9874.85</v>
      </c>
      <c r="R30" s="13">
        <f t="shared" si="20"/>
        <v>684573.46</v>
      </c>
      <c r="S30" s="14">
        <f>+M30/J30*100</f>
        <v>55.954349293931656</v>
      </c>
      <c r="T30" s="14">
        <f t="shared" si="8"/>
        <v>55.119407285351663</v>
      </c>
      <c r="V30" s="42"/>
      <c r="W30" s="7"/>
      <c r="Y30" s="42"/>
      <c r="Z30" s="42"/>
    </row>
    <row r="31" spans="2:26" ht="13.5" customHeight="1">
      <c r="B31" s="43">
        <v>101</v>
      </c>
      <c r="C31" s="29" t="s">
        <v>62</v>
      </c>
      <c r="D31" s="23">
        <v>532568</v>
      </c>
      <c r="E31" s="23">
        <v>0</v>
      </c>
      <c r="F31" s="23">
        <f>+G31+H31</f>
        <v>0</v>
      </c>
      <c r="G31" s="23">
        <v>0</v>
      </c>
      <c r="H31" s="23">
        <v>0</v>
      </c>
      <c r="I31" s="23">
        <v>532568</v>
      </c>
      <c r="J31" s="23">
        <v>514168</v>
      </c>
      <c r="K31" s="23">
        <v>0</v>
      </c>
      <c r="L31" s="25">
        <v>0</v>
      </c>
      <c r="M31" s="25">
        <v>192586.63</v>
      </c>
      <c r="N31" s="24">
        <f t="shared" ref="N31:N34" si="21">J31-M31</f>
        <v>321581.37</v>
      </c>
      <c r="O31" s="24">
        <f t="shared" ref="O31:O34" si="22">+N31+P31</f>
        <v>339981.37</v>
      </c>
      <c r="P31" s="24">
        <f>+I31-J31</f>
        <v>18400</v>
      </c>
      <c r="Q31" s="23">
        <v>0</v>
      </c>
      <c r="R31" s="95">
        <v>192586.63</v>
      </c>
      <c r="S31" s="27">
        <f t="shared" ref="S31:S34" si="23">+M31/J31*100</f>
        <v>37.455973533942213</v>
      </c>
      <c r="T31" s="27">
        <f t="shared" si="8"/>
        <v>36.161885430592896</v>
      </c>
      <c r="V31" s="42"/>
      <c r="W31" s="7"/>
      <c r="Z31" s="7"/>
    </row>
    <row r="32" spans="2:26" ht="13.5" customHeight="1">
      <c r="B32" s="44">
        <v>102</v>
      </c>
      <c r="C32" s="29" t="s">
        <v>63</v>
      </c>
      <c r="D32" s="23">
        <v>751600</v>
      </c>
      <c r="E32" s="23">
        <v>0</v>
      </c>
      <c r="F32" s="23">
        <f>+G32+H32</f>
        <v>-35782</v>
      </c>
      <c r="G32" s="23">
        <v>-35782</v>
      </c>
      <c r="H32" s="23">
        <v>0</v>
      </c>
      <c r="I32" s="23">
        <v>715818</v>
      </c>
      <c r="J32" s="23">
        <v>715618</v>
      </c>
      <c r="K32" s="23">
        <v>0</v>
      </c>
      <c r="L32" s="24">
        <v>238154.81</v>
      </c>
      <c r="M32" s="24">
        <v>493461.11</v>
      </c>
      <c r="N32" s="24">
        <f t="shared" si="21"/>
        <v>222156.89</v>
      </c>
      <c r="O32" s="24">
        <f t="shared" si="22"/>
        <v>222356.89</v>
      </c>
      <c r="P32" s="24">
        <f>+I32-J32</f>
        <v>200</v>
      </c>
      <c r="Q32" s="23">
        <v>9874.85</v>
      </c>
      <c r="R32" s="95">
        <v>483586.26</v>
      </c>
      <c r="S32" s="27">
        <f t="shared" si="23"/>
        <v>68.955938782981988</v>
      </c>
      <c r="T32" s="27">
        <f t="shared" si="8"/>
        <v>68.936672450259707</v>
      </c>
      <c r="W32" s="45"/>
    </row>
    <row r="33" spans="2:24" ht="13.5" customHeight="1">
      <c r="B33" s="44">
        <v>103</v>
      </c>
      <c r="C33" s="29" t="s">
        <v>64</v>
      </c>
      <c r="D33" s="23">
        <v>400</v>
      </c>
      <c r="E33" s="23">
        <v>0</v>
      </c>
      <c r="F33" s="23">
        <f>+G33+H33</f>
        <v>0</v>
      </c>
      <c r="G33" s="23">
        <v>0</v>
      </c>
      <c r="H33" s="23">
        <v>0</v>
      </c>
      <c r="I33" s="23">
        <v>400</v>
      </c>
      <c r="J33" s="23">
        <v>200</v>
      </c>
      <c r="K33" s="23">
        <v>0</v>
      </c>
      <c r="L33" s="24">
        <v>0</v>
      </c>
      <c r="M33" s="24">
        <v>0</v>
      </c>
      <c r="N33" s="24">
        <f t="shared" si="21"/>
        <v>200</v>
      </c>
      <c r="O33" s="24">
        <f t="shared" si="22"/>
        <v>400</v>
      </c>
      <c r="P33" s="24">
        <f>+I33-J33</f>
        <v>200</v>
      </c>
      <c r="Q33" s="23">
        <v>0</v>
      </c>
      <c r="R33" s="24">
        <v>0</v>
      </c>
      <c r="S33" s="27">
        <f t="shared" si="23"/>
        <v>0</v>
      </c>
      <c r="T33" s="27">
        <f t="shared" si="8"/>
        <v>0</v>
      </c>
    </row>
    <row r="34" spans="2:24" ht="13.5" customHeight="1">
      <c r="B34" s="46">
        <v>109</v>
      </c>
      <c r="C34" s="29" t="s">
        <v>65</v>
      </c>
      <c r="D34" s="23">
        <v>15741</v>
      </c>
      <c r="E34" s="23">
        <v>0</v>
      </c>
      <c r="F34" s="23">
        <f>+G34+H34</f>
        <v>-4629</v>
      </c>
      <c r="G34" s="23">
        <v>-4629</v>
      </c>
      <c r="H34" s="23">
        <v>0</v>
      </c>
      <c r="I34" s="23">
        <v>11112</v>
      </c>
      <c r="J34" s="23">
        <v>11112</v>
      </c>
      <c r="K34" s="23">
        <v>0</v>
      </c>
      <c r="L34" s="24">
        <v>8400.57</v>
      </c>
      <c r="M34" s="24">
        <v>8400.57</v>
      </c>
      <c r="N34" s="24">
        <f t="shared" si="21"/>
        <v>2711.4300000000003</v>
      </c>
      <c r="O34" s="24">
        <f t="shared" si="22"/>
        <v>2711.4300000000003</v>
      </c>
      <c r="P34" s="24">
        <f>+I34-J34</f>
        <v>0</v>
      </c>
      <c r="Q34" s="23">
        <v>0</v>
      </c>
      <c r="R34" s="24">
        <v>8400.57</v>
      </c>
      <c r="S34" s="27">
        <f t="shared" si="23"/>
        <v>75.599082073434118</v>
      </c>
      <c r="T34" s="27">
        <f t="shared" si="8"/>
        <v>75.599082073434118</v>
      </c>
      <c r="X34" s="47"/>
    </row>
    <row r="35" spans="2:24" ht="13.5" customHeight="1">
      <c r="B35" s="41">
        <v>110</v>
      </c>
      <c r="C35" s="20" t="s">
        <v>66</v>
      </c>
      <c r="D35" s="13">
        <f>SUM(D36:D42)</f>
        <v>784632</v>
      </c>
      <c r="E35" s="13">
        <f t="shared" ref="E35:H35" si="24">SUM(E36:E42)</f>
        <v>0</v>
      </c>
      <c r="F35" s="13">
        <f t="shared" si="24"/>
        <v>0</v>
      </c>
      <c r="G35" s="13">
        <f>SUM(G36:G42)</f>
        <v>0</v>
      </c>
      <c r="H35" s="13">
        <f t="shared" si="24"/>
        <v>0</v>
      </c>
      <c r="I35" s="13">
        <f>SUM(I36:I42)</f>
        <v>784632</v>
      </c>
      <c r="J35" s="13">
        <f>SUM(J36:J42)</f>
        <v>422249</v>
      </c>
      <c r="K35" s="13">
        <f t="shared" ref="K35:Q35" si="25">SUM(K36:K42)</f>
        <v>0</v>
      </c>
      <c r="L35" s="13">
        <f>SUM(L36:L42)</f>
        <v>77948.06</v>
      </c>
      <c r="M35" s="13">
        <f>SUM(M36:M42)</f>
        <v>138507.47999999998</v>
      </c>
      <c r="N35" s="13">
        <f>SUM(N36:N42)</f>
        <v>283741.52</v>
      </c>
      <c r="O35" s="13">
        <f>SUM(O36:O42)</f>
        <v>646124.52</v>
      </c>
      <c r="P35" s="13">
        <f t="shared" ref="P35" si="26">SUM(P36:P42)</f>
        <v>362383</v>
      </c>
      <c r="Q35" s="13">
        <f t="shared" si="25"/>
        <v>58617.25</v>
      </c>
      <c r="R35" s="13">
        <f>SUM(R36:R42)</f>
        <v>79890.23000000001</v>
      </c>
      <c r="S35" s="14">
        <f t="shared" si="7"/>
        <v>32.802322800053993</v>
      </c>
      <c r="T35" s="14">
        <f t="shared" si="8"/>
        <v>17.652540299146604</v>
      </c>
    </row>
    <row r="36" spans="2:24" ht="13.5" customHeight="1">
      <c r="B36" s="48">
        <v>111</v>
      </c>
      <c r="C36" s="29" t="s">
        <v>67</v>
      </c>
      <c r="D36" s="23">
        <v>30660</v>
      </c>
      <c r="E36" s="23">
        <v>0</v>
      </c>
      <c r="F36" s="23">
        <f t="shared" ref="F36:F43" si="27">+G36+H36</f>
        <v>0</v>
      </c>
      <c r="G36" s="23">
        <v>0</v>
      </c>
      <c r="H36" s="23">
        <v>0</v>
      </c>
      <c r="I36" s="23">
        <v>30660</v>
      </c>
      <c r="J36" s="23">
        <v>12026</v>
      </c>
      <c r="K36" s="23">
        <v>0</v>
      </c>
      <c r="L36" s="25">
        <v>1975</v>
      </c>
      <c r="M36" s="25">
        <v>1975</v>
      </c>
      <c r="N36" s="24">
        <f t="shared" ref="N36:N42" si="28">J36-M36</f>
        <v>10051</v>
      </c>
      <c r="O36" s="24">
        <f t="shared" ref="O36:O43" si="29">+N36+P36</f>
        <v>28685</v>
      </c>
      <c r="P36" s="24">
        <f t="shared" ref="P36:P43" si="30">+I36-J36</f>
        <v>18634</v>
      </c>
      <c r="Q36" s="23">
        <v>1823.97</v>
      </c>
      <c r="R36" s="24">
        <v>151.03</v>
      </c>
      <c r="S36" s="27">
        <f t="shared" si="7"/>
        <v>16.422750706801928</v>
      </c>
      <c r="T36" s="27">
        <f t="shared" si="8"/>
        <v>6.4416177429876056</v>
      </c>
    </row>
    <row r="37" spans="2:24" ht="13.5" customHeight="1">
      <c r="B37" s="48">
        <v>112</v>
      </c>
      <c r="C37" s="29" t="s">
        <v>68</v>
      </c>
      <c r="D37" s="23">
        <v>47220</v>
      </c>
      <c r="E37" s="23">
        <v>0</v>
      </c>
      <c r="F37" s="23">
        <f t="shared" si="27"/>
        <v>0</v>
      </c>
      <c r="G37" s="23">
        <v>0</v>
      </c>
      <c r="H37" s="23">
        <v>0</v>
      </c>
      <c r="I37" s="23">
        <v>47220</v>
      </c>
      <c r="J37" s="23">
        <v>10500</v>
      </c>
      <c r="K37" s="23">
        <v>0</v>
      </c>
      <c r="L37" s="25">
        <v>282</v>
      </c>
      <c r="M37" s="25">
        <v>883.86</v>
      </c>
      <c r="N37" s="24">
        <f t="shared" si="28"/>
        <v>9616.14</v>
      </c>
      <c r="O37" s="24">
        <f t="shared" si="29"/>
        <v>46336.14</v>
      </c>
      <c r="P37" s="24">
        <f t="shared" si="30"/>
        <v>36720</v>
      </c>
      <c r="Q37" s="23">
        <v>52.36</v>
      </c>
      <c r="R37" s="24">
        <v>831.5</v>
      </c>
      <c r="S37" s="27">
        <f t="shared" si="7"/>
        <v>8.4177142857142861</v>
      </c>
      <c r="T37" s="27">
        <f t="shared" si="8"/>
        <v>1.8717916137229988</v>
      </c>
    </row>
    <row r="38" spans="2:24" ht="13.5" customHeight="1">
      <c r="B38" s="48">
        <v>113</v>
      </c>
      <c r="C38" s="29" t="s">
        <v>69</v>
      </c>
      <c r="D38" s="23">
        <v>3108</v>
      </c>
      <c r="E38" s="23">
        <v>0</v>
      </c>
      <c r="F38" s="23">
        <f t="shared" si="27"/>
        <v>0</v>
      </c>
      <c r="G38" s="23">
        <v>0</v>
      </c>
      <c r="H38" s="23">
        <v>0</v>
      </c>
      <c r="I38" s="23">
        <v>3108</v>
      </c>
      <c r="J38" s="23">
        <v>518</v>
      </c>
      <c r="K38" s="23">
        <v>0</v>
      </c>
      <c r="L38" s="24">
        <v>200</v>
      </c>
      <c r="M38" s="24">
        <v>200</v>
      </c>
      <c r="N38" s="24">
        <f t="shared" si="28"/>
        <v>318</v>
      </c>
      <c r="O38" s="24">
        <f t="shared" si="29"/>
        <v>2908</v>
      </c>
      <c r="P38" s="24">
        <f t="shared" si="30"/>
        <v>2590</v>
      </c>
      <c r="Q38" s="23">
        <v>0</v>
      </c>
      <c r="R38" s="24">
        <v>200</v>
      </c>
      <c r="S38" s="27">
        <f t="shared" si="7"/>
        <v>38.610038610038607</v>
      </c>
      <c r="T38" s="27">
        <f t="shared" si="8"/>
        <v>6.4350064350064349</v>
      </c>
    </row>
    <row r="39" spans="2:24" ht="13.5" customHeight="1">
      <c r="B39" s="48">
        <v>114</v>
      </c>
      <c r="C39" s="29" t="s">
        <v>70</v>
      </c>
      <c r="D39" s="23">
        <v>450409</v>
      </c>
      <c r="E39" s="23">
        <v>0</v>
      </c>
      <c r="F39" s="23">
        <f t="shared" si="27"/>
        <v>0</v>
      </c>
      <c r="G39" s="23">
        <v>0</v>
      </c>
      <c r="H39" s="23">
        <v>0</v>
      </c>
      <c r="I39" s="23">
        <v>450409</v>
      </c>
      <c r="J39" s="23">
        <v>184230</v>
      </c>
      <c r="K39" s="23">
        <v>0</v>
      </c>
      <c r="L39" s="25">
        <v>75391.06</v>
      </c>
      <c r="M39" s="25">
        <v>95191.360000000001</v>
      </c>
      <c r="N39" s="24">
        <f t="shared" si="28"/>
        <v>89038.64</v>
      </c>
      <c r="O39" s="24">
        <f t="shared" si="29"/>
        <v>355217.64</v>
      </c>
      <c r="P39" s="24">
        <f t="shared" si="30"/>
        <v>266179</v>
      </c>
      <c r="Q39" s="23">
        <v>55502.93</v>
      </c>
      <c r="R39" s="23">
        <v>39688.43</v>
      </c>
      <c r="S39" s="27">
        <f t="shared" si="7"/>
        <v>51.669847473267119</v>
      </c>
      <c r="T39" s="27">
        <f t="shared" si="8"/>
        <v>21.134426709945849</v>
      </c>
    </row>
    <row r="40" spans="2:24" ht="13.5" customHeight="1">
      <c r="B40" s="48">
        <v>115</v>
      </c>
      <c r="C40" s="29" t="s">
        <v>71</v>
      </c>
      <c r="D40" s="23">
        <v>70228</v>
      </c>
      <c r="E40" s="23">
        <v>0</v>
      </c>
      <c r="F40" s="23">
        <f t="shared" si="27"/>
        <v>0</v>
      </c>
      <c r="G40" s="23">
        <v>0</v>
      </c>
      <c r="H40" s="23">
        <v>0</v>
      </c>
      <c r="I40" s="23">
        <v>70228</v>
      </c>
      <c r="J40" s="23">
        <v>31968</v>
      </c>
      <c r="K40" s="23">
        <v>0</v>
      </c>
      <c r="L40" s="24">
        <v>100</v>
      </c>
      <c r="M40" s="24">
        <v>8765.93</v>
      </c>
      <c r="N40" s="24">
        <f t="shared" si="28"/>
        <v>23202.07</v>
      </c>
      <c r="O40" s="24">
        <f t="shared" si="29"/>
        <v>61462.07</v>
      </c>
      <c r="P40" s="24">
        <f t="shared" si="30"/>
        <v>38260</v>
      </c>
      <c r="Q40" s="23">
        <v>1237.99</v>
      </c>
      <c r="R40" s="23">
        <v>7527.94</v>
      </c>
      <c r="S40" s="27">
        <f t="shared" si="7"/>
        <v>27.420952202202205</v>
      </c>
      <c r="T40" s="27">
        <f t="shared" si="8"/>
        <v>12.482101156233981</v>
      </c>
    </row>
    <row r="41" spans="2:24" ht="13.5" customHeight="1">
      <c r="B41" s="48">
        <v>116</v>
      </c>
      <c r="C41" s="29" t="s">
        <v>72</v>
      </c>
      <c r="D41" s="23">
        <v>154382</v>
      </c>
      <c r="E41" s="23">
        <v>0</v>
      </c>
      <c r="F41" s="23">
        <f t="shared" si="27"/>
        <v>0</v>
      </c>
      <c r="G41" s="23">
        <v>0</v>
      </c>
      <c r="H41" s="23">
        <v>0</v>
      </c>
      <c r="I41" s="23">
        <v>154382</v>
      </c>
      <c r="J41" s="23">
        <v>154382</v>
      </c>
      <c r="K41" s="23">
        <v>0</v>
      </c>
      <c r="L41" s="24">
        <v>0</v>
      </c>
      <c r="M41" s="24">
        <v>31491.33</v>
      </c>
      <c r="N41" s="24">
        <f t="shared" si="28"/>
        <v>122890.67</v>
      </c>
      <c r="O41" s="24">
        <f t="shared" si="29"/>
        <v>122890.67</v>
      </c>
      <c r="P41" s="24">
        <f t="shared" si="30"/>
        <v>0</v>
      </c>
      <c r="Q41" s="23">
        <v>0</v>
      </c>
      <c r="R41" s="23">
        <v>31491.33</v>
      </c>
      <c r="S41" s="27">
        <f t="shared" si="7"/>
        <v>20.3983171613271</v>
      </c>
      <c r="T41" s="27">
        <f t="shared" si="8"/>
        <v>20.3983171613271</v>
      </c>
    </row>
    <row r="42" spans="2:24" ht="13.5" customHeight="1">
      <c r="B42" s="48">
        <v>117</v>
      </c>
      <c r="C42" s="29" t="s">
        <v>73</v>
      </c>
      <c r="D42" s="23">
        <v>28625</v>
      </c>
      <c r="E42" s="23">
        <v>0</v>
      </c>
      <c r="F42" s="23">
        <f t="shared" si="27"/>
        <v>0</v>
      </c>
      <c r="G42" s="23">
        <v>0</v>
      </c>
      <c r="H42" s="23">
        <v>0</v>
      </c>
      <c r="I42" s="23">
        <v>28625</v>
      </c>
      <c r="J42" s="23">
        <v>28625</v>
      </c>
      <c r="K42" s="23">
        <v>0</v>
      </c>
      <c r="L42" s="24">
        <v>0</v>
      </c>
      <c r="M42" s="24">
        <v>0</v>
      </c>
      <c r="N42" s="24">
        <f t="shared" si="28"/>
        <v>28625</v>
      </c>
      <c r="O42" s="24">
        <f t="shared" si="29"/>
        <v>28625</v>
      </c>
      <c r="P42" s="24">
        <f t="shared" si="30"/>
        <v>0</v>
      </c>
      <c r="Q42" s="23">
        <v>0</v>
      </c>
      <c r="R42" s="23">
        <v>0</v>
      </c>
      <c r="S42" s="27">
        <f t="shared" si="7"/>
        <v>0</v>
      </c>
      <c r="T42" s="27">
        <f t="shared" si="8"/>
        <v>0</v>
      </c>
    </row>
    <row r="43" spans="2:24" ht="13.5" customHeight="1">
      <c r="B43" s="49">
        <v>120</v>
      </c>
      <c r="C43" s="20" t="s">
        <v>74</v>
      </c>
      <c r="D43" s="32">
        <v>4020</v>
      </c>
      <c r="E43" s="32">
        <v>0</v>
      </c>
      <c r="F43" s="32">
        <f t="shared" si="27"/>
        <v>0</v>
      </c>
      <c r="G43" s="32">
        <v>0</v>
      </c>
      <c r="H43" s="32">
        <v>0</v>
      </c>
      <c r="I43" s="32">
        <v>4020</v>
      </c>
      <c r="J43" s="32">
        <v>2550</v>
      </c>
      <c r="K43" s="32">
        <v>0</v>
      </c>
      <c r="L43" s="13">
        <v>0</v>
      </c>
      <c r="M43" s="13">
        <v>0</v>
      </c>
      <c r="N43" s="13">
        <f>J43-M43</f>
        <v>2550</v>
      </c>
      <c r="O43" s="13">
        <f t="shared" si="29"/>
        <v>4020</v>
      </c>
      <c r="P43" s="13">
        <f t="shared" si="30"/>
        <v>1470</v>
      </c>
      <c r="Q43" s="32">
        <v>0</v>
      </c>
      <c r="R43" s="13">
        <v>0</v>
      </c>
      <c r="S43" s="14">
        <f t="shared" si="7"/>
        <v>0</v>
      </c>
      <c r="T43" s="14">
        <f t="shared" si="8"/>
        <v>0</v>
      </c>
    </row>
    <row r="44" spans="2:24" ht="13.5" customHeight="1">
      <c r="B44" s="49">
        <v>130</v>
      </c>
      <c r="C44" s="20" t="s">
        <v>75</v>
      </c>
      <c r="D44" s="13">
        <f>SUM(D45:D46)</f>
        <v>29200</v>
      </c>
      <c r="E44" s="13">
        <f t="shared" ref="E44:Q44" si="31">SUM(E45:E46)</f>
        <v>0</v>
      </c>
      <c r="F44" s="13">
        <f t="shared" si="31"/>
        <v>-10000</v>
      </c>
      <c r="G44" s="13">
        <f>SUM(G45:G46)</f>
        <v>-10000</v>
      </c>
      <c r="H44" s="13">
        <f t="shared" si="31"/>
        <v>0</v>
      </c>
      <c r="I44" s="13">
        <f>SUM(I45:I46)</f>
        <v>19200</v>
      </c>
      <c r="J44" s="13">
        <f>SUM(J45:J46)</f>
        <v>15100</v>
      </c>
      <c r="K44" s="13">
        <f t="shared" si="31"/>
        <v>0</v>
      </c>
      <c r="L44" s="13">
        <f t="shared" si="31"/>
        <v>4726.7299999999996</v>
      </c>
      <c r="M44" s="13">
        <f t="shared" si="31"/>
        <v>4726.7299999999996</v>
      </c>
      <c r="N44" s="13">
        <f>SUM(N45:N46)</f>
        <v>10373.27</v>
      </c>
      <c r="O44" s="13">
        <f t="shared" si="31"/>
        <v>14473.27</v>
      </c>
      <c r="P44" s="13">
        <f t="shared" si="31"/>
        <v>4100</v>
      </c>
      <c r="Q44" s="13">
        <f t="shared" si="31"/>
        <v>18.73</v>
      </c>
      <c r="R44" s="13">
        <f>SUM(R45:R46)</f>
        <v>4708</v>
      </c>
      <c r="S44" s="14">
        <f t="shared" si="7"/>
        <v>31.3028476821192</v>
      </c>
      <c r="T44" s="14">
        <f t="shared" si="8"/>
        <v>24.618385416666662</v>
      </c>
    </row>
    <row r="45" spans="2:24" ht="13.5" customHeight="1">
      <c r="B45" s="43">
        <v>131</v>
      </c>
      <c r="C45" s="29" t="s">
        <v>76</v>
      </c>
      <c r="D45" s="95">
        <v>2200</v>
      </c>
      <c r="E45" s="23">
        <v>0</v>
      </c>
      <c r="F45" s="23">
        <f t="shared" ref="F45:F46" si="32">+G45+H45</f>
        <v>0</v>
      </c>
      <c r="G45" s="23">
        <v>0</v>
      </c>
      <c r="H45" s="23">
        <v>0</v>
      </c>
      <c r="I45" s="23">
        <v>2200</v>
      </c>
      <c r="J45" s="95">
        <v>2200</v>
      </c>
      <c r="K45" s="23">
        <v>0</v>
      </c>
      <c r="L45" s="24">
        <v>18.73</v>
      </c>
      <c r="M45" s="24">
        <v>18.73</v>
      </c>
      <c r="N45" s="24">
        <f t="shared" ref="N45:N46" si="33">J45-M45</f>
        <v>2181.27</v>
      </c>
      <c r="O45" s="24">
        <f t="shared" ref="O45:O46" si="34">+N45+P45</f>
        <v>2181.27</v>
      </c>
      <c r="P45" s="24">
        <f>+I45-J45</f>
        <v>0</v>
      </c>
      <c r="Q45" s="23">
        <v>18.73</v>
      </c>
      <c r="R45" s="24">
        <v>0</v>
      </c>
      <c r="S45" s="27">
        <f>+M45/J45*100</f>
        <v>0.85136363636363643</v>
      </c>
      <c r="T45" s="27">
        <f t="shared" si="8"/>
        <v>0.85136363636363643</v>
      </c>
    </row>
    <row r="46" spans="2:24" ht="13.5" customHeight="1">
      <c r="B46" s="43">
        <v>132</v>
      </c>
      <c r="C46" s="29" t="s">
        <v>77</v>
      </c>
      <c r="D46" s="97">
        <v>27000</v>
      </c>
      <c r="E46" s="23">
        <v>0</v>
      </c>
      <c r="F46" s="23">
        <f t="shared" si="32"/>
        <v>-10000</v>
      </c>
      <c r="G46" s="23">
        <v>-10000</v>
      </c>
      <c r="H46" s="23">
        <v>0</v>
      </c>
      <c r="I46" s="23">
        <v>17000</v>
      </c>
      <c r="J46" s="95">
        <v>12900</v>
      </c>
      <c r="K46" s="23">
        <v>0</v>
      </c>
      <c r="L46" s="24">
        <v>4708</v>
      </c>
      <c r="M46" s="24">
        <v>4708</v>
      </c>
      <c r="N46" s="24">
        <f t="shared" si="33"/>
        <v>8192</v>
      </c>
      <c r="O46" s="24">
        <f t="shared" si="34"/>
        <v>12292</v>
      </c>
      <c r="P46" s="24">
        <f>+I46-J46</f>
        <v>4100</v>
      </c>
      <c r="Q46" s="23">
        <v>0</v>
      </c>
      <c r="R46" s="26">
        <v>4708</v>
      </c>
      <c r="S46" s="27">
        <f t="shared" si="7"/>
        <v>36.496124031007753</v>
      </c>
      <c r="T46" s="27">
        <f t="shared" si="8"/>
        <v>27.694117647058825</v>
      </c>
    </row>
    <row r="47" spans="2:24" ht="13.5" customHeight="1">
      <c r="B47" s="49">
        <v>140</v>
      </c>
      <c r="C47" s="38" t="s">
        <v>78</v>
      </c>
      <c r="D47" s="13">
        <f>SUM(D48:D50)</f>
        <v>210781</v>
      </c>
      <c r="E47" s="13">
        <f t="shared" ref="E47:R47" si="35">SUM(E48:E50)</f>
        <v>0</v>
      </c>
      <c r="F47" s="13">
        <f t="shared" si="35"/>
        <v>20820</v>
      </c>
      <c r="G47" s="13">
        <f t="shared" si="35"/>
        <v>20820</v>
      </c>
      <c r="H47" s="13">
        <f t="shared" si="35"/>
        <v>0</v>
      </c>
      <c r="I47" s="13">
        <f>SUM(I48:I50)</f>
        <v>231601</v>
      </c>
      <c r="J47" s="13">
        <f t="shared" si="35"/>
        <v>168944</v>
      </c>
      <c r="K47" s="13">
        <f t="shared" si="35"/>
        <v>0</v>
      </c>
      <c r="L47" s="13">
        <f t="shared" si="35"/>
        <v>38582</v>
      </c>
      <c r="M47" s="13">
        <f t="shared" si="35"/>
        <v>48098</v>
      </c>
      <c r="N47" s="13">
        <f>SUM(N48:N50)</f>
        <v>120846</v>
      </c>
      <c r="O47" s="13">
        <f t="shared" si="35"/>
        <v>183503</v>
      </c>
      <c r="P47" s="13">
        <f>SUM(P48:P50)</f>
        <v>62657</v>
      </c>
      <c r="Q47" s="13">
        <f>SUM(Q48:Q50)</f>
        <v>18458</v>
      </c>
      <c r="R47" s="13">
        <f t="shared" si="35"/>
        <v>29640</v>
      </c>
      <c r="S47" s="14">
        <f t="shared" si="7"/>
        <v>28.469788805758121</v>
      </c>
      <c r="T47" s="14">
        <f t="shared" si="8"/>
        <v>20.767613265918541</v>
      </c>
    </row>
    <row r="48" spans="2:24" ht="13.5" customHeight="1">
      <c r="B48" s="43">
        <v>141</v>
      </c>
      <c r="C48" s="29" t="s">
        <v>79</v>
      </c>
      <c r="D48" s="95">
        <v>136374</v>
      </c>
      <c r="E48" s="23">
        <v>0</v>
      </c>
      <c r="F48" s="23">
        <f t="shared" ref="F48:F56" si="36">+G48+H48</f>
        <v>20820</v>
      </c>
      <c r="G48" s="23">
        <v>20820</v>
      </c>
      <c r="H48" s="23">
        <v>0</v>
      </c>
      <c r="I48" s="23">
        <v>157194</v>
      </c>
      <c r="J48" s="95">
        <v>110494</v>
      </c>
      <c r="K48" s="23">
        <v>0</v>
      </c>
      <c r="L48" s="25">
        <v>10666</v>
      </c>
      <c r="M48" s="25">
        <v>17782</v>
      </c>
      <c r="N48" s="24">
        <f t="shared" ref="N48:N50" si="37">J48-M48</f>
        <v>92712</v>
      </c>
      <c r="O48" s="24">
        <f t="shared" ref="O48:O50" si="38">+N48+P48</f>
        <v>139412</v>
      </c>
      <c r="P48" s="24">
        <f>+I48-J48</f>
        <v>46700</v>
      </c>
      <c r="Q48" s="23">
        <v>15142</v>
      </c>
      <c r="R48" s="26">
        <v>2640</v>
      </c>
      <c r="S48" s="27">
        <f t="shared" si="7"/>
        <v>16.093181530218835</v>
      </c>
      <c r="T48" s="27">
        <f t="shared" si="8"/>
        <v>11.312136595544359</v>
      </c>
    </row>
    <row r="49" spans="2:20" ht="13.5" customHeight="1">
      <c r="B49" s="43">
        <v>142</v>
      </c>
      <c r="C49" s="29" t="s">
        <v>80</v>
      </c>
      <c r="D49" s="95">
        <v>40000</v>
      </c>
      <c r="E49" s="23">
        <v>0</v>
      </c>
      <c r="F49" s="23">
        <f t="shared" si="36"/>
        <v>0</v>
      </c>
      <c r="G49" s="23">
        <v>0</v>
      </c>
      <c r="H49" s="23">
        <v>0</v>
      </c>
      <c r="I49" s="23">
        <v>40000</v>
      </c>
      <c r="J49" s="95">
        <v>40000</v>
      </c>
      <c r="K49" s="23">
        <v>0</v>
      </c>
      <c r="L49" s="23">
        <v>27800</v>
      </c>
      <c r="M49" s="23">
        <v>30200</v>
      </c>
      <c r="N49" s="24">
        <f t="shared" si="37"/>
        <v>9800</v>
      </c>
      <c r="O49" s="24">
        <f t="shared" si="38"/>
        <v>9800</v>
      </c>
      <c r="P49" s="24">
        <f>+I49-J49</f>
        <v>0</v>
      </c>
      <c r="Q49" s="23">
        <v>3200</v>
      </c>
      <c r="R49" s="24">
        <v>27000</v>
      </c>
      <c r="S49" s="27">
        <f t="shared" si="7"/>
        <v>75.5</v>
      </c>
      <c r="T49" s="27">
        <f t="shared" si="8"/>
        <v>75.5</v>
      </c>
    </row>
    <row r="50" spans="2:20" ht="13.5" customHeight="1">
      <c r="B50" s="43">
        <v>143</v>
      </c>
      <c r="C50" s="29" t="s">
        <v>81</v>
      </c>
      <c r="D50" s="97">
        <v>34407</v>
      </c>
      <c r="E50" s="23">
        <v>0</v>
      </c>
      <c r="F50" s="23">
        <f t="shared" si="36"/>
        <v>0</v>
      </c>
      <c r="G50" s="23">
        <v>0</v>
      </c>
      <c r="H50" s="23">
        <v>0</v>
      </c>
      <c r="I50" s="23">
        <v>34407</v>
      </c>
      <c r="J50" s="95">
        <v>18450</v>
      </c>
      <c r="K50" s="23">
        <v>0</v>
      </c>
      <c r="L50" s="25">
        <v>116</v>
      </c>
      <c r="M50" s="25">
        <v>116</v>
      </c>
      <c r="N50" s="24">
        <f t="shared" si="37"/>
        <v>18334</v>
      </c>
      <c r="O50" s="24">
        <f t="shared" si="38"/>
        <v>34291</v>
      </c>
      <c r="P50" s="24">
        <f>+I50-J50</f>
        <v>15957</v>
      </c>
      <c r="Q50" s="23">
        <v>116</v>
      </c>
      <c r="R50" s="24">
        <v>0</v>
      </c>
      <c r="S50" s="27">
        <f t="shared" si="7"/>
        <v>0.62872628726287261</v>
      </c>
      <c r="T50" s="27">
        <f t="shared" si="8"/>
        <v>0.33714069811375591</v>
      </c>
    </row>
    <row r="51" spans="2:20" ht="13.5" customHeight="1">
      <c r="B51" s="49">
        <v>150</v>
      </c>
      <c r="C51" s="20" t="s">
        <v>82</v>
      </c>
      <c r="D51" s="13">
        <f>SUM(D52:D55)</f>
        <v>159062</v>
      </c>
      <c r="E51" s="13">
        <f t="shared" ref="E51:Q51" si="39">SUM(E52:E55)</f>
        <v>0</v>
      </c>
      <c r="F51" s="32">
        <f>+G51+H51</f>
        <v>1805</v>
      </c>
      <c r="G51" s="13">
        <f t="shared" si="39"/>
        <v>1805</v>
      </c>
      <c r="H51" s="13">
        <f t="shared" si="39"/>
        <v>0</v>
      </c>
      <c r="I51" s="13">
        <f>SUM(I52:I55)</f>
        <v>160867</v>
      </c>
      <c r="J51" s="13">
        <f>SUM(J52:J55)</f>
        <v>116229</v>
      </c>
      <c r="K51" s="13">
        <f t="shared" si="39"/>
        <v>0</v>
      </c>
      <c r="L51" s="13">
        <f t="shared" si="39"/>
        <v>23370.48</v>
      </c>
      <c r="M51" s="13">
        <f t="shared" si="39"/>
        <v>27343.08</v>
      </c>
      <c r="N51" s="13">
        <f>SUM(N52:N55)</f>
        <v>88885.92</v>
      </c>
      <c r="O51" s="13">
        <f t="shared" si="39"/>
        <v>133523.91999999998</v>
      </c>
      <c r="P51" s="13">
        <f t="shared" si="39"/>
        <v>44638</v>
      </c>
      <c r="Q51" s="13">
        <f t="shared" si="39"/>
        <v>10149.5</v>
      </c>
      <c r="R51" s="13">
        <f>SUM(R52:R55)</f>
        <v>17193.580000000002</v>
      </c>
      <c r="S51" s="14">
        <f t="shared" si="7"/>
        <v>23.525178741966293</v>
      </c>
      <c r="T51" s="14">
        <f t="shared" si="8"/>
        <v>16.997320768087924</v>
      </c>
    </row>
    <row r="52" spans="2:20" ht="13.5" customHeight="1">
      <c r="B52" s="43">
        <v>151</v>
      </c>
      <c r="C52" s="29" t="s">
        <v>79</v>
      </c>
      <c r="D52" s="95">
        <v>93141</v>
      </c>
      <c r="E52" s="23">
        <v>0</v>
      </c>
      <c r="F52" s="23">
        <f t="shared" ref="F52:F55" si="40">+G52+H52</f>
        <v>-1650</v>
      </c>
      <c r="G52" s="23">
        <v>-1650</v>
      </c>
      <c r="H52" s="23">
        <v>0</v>
      </c>
      <c r="I52" s="23">
        <v>91491</v>
      </c>
      <c r="J52" s="95">
        <v>63630</v>
      </c>
      <c r="K52" s="23">
        <v>0</v>
      </c>
      <c r="L52" s="25">
        <v>10718.48</v>
      </c>
      <c r="M52" s="25">
        <v>12763.88</v>
      </c>
      <c r="N52" s="24">
        <f t="shared" ref="N52:N55" si="41">J52-M52</f>
        <v>50866.12</v>
      </c>
      <c r="O52" s="24">
        <f t="shared" ref="O52:O55" si="42">+N52+P52</f>
        <v>78727.12</v>
      </c>
      <c r="P52" s="24">
        <f>+I52-J52</f>
        <v>27861</v>
      </c>
      <c r="Q52" s="23">
        <v>10044.5</v>
      </c>
      <c r="R52" s="95">
        <v>2719.38</v>
      </c>
      <c r="S52" s="27">
        <f t="shared" si="7"/>
        <v>20.059531667452458</v>
      </c>
      <c r="T52" s="27">
        <f t="shared" si="8"/>
        <v>13.95096785476167</v>
      </c>
    </row>
    <row r="53" spans="2:20" ht="13.5" customHeight="1">
      <c r="B53" s="43">
        <v>152</v>
      </c>
      <c r="C53" s="29" t="s">
        <v>83</v>
      </c>
      <c r="D53" s="95">
        <v>15000</v>
      </c>
      <c r="E53" s="23">
        <v>0</v>
      </c>
      <c r="F53" s="23">
        <f t="shared" si="40"/>
        <v>0</v>
      </c>
      <c r="G53" s="23">
        <v>0</v>
      </c>
      <c r="H53" s="23">
        <v>0</v>
      </c>
      <c r="I53" s="23">
        <v>15000</v>
      </c>
      <c r="J53" s="95">
        <v>15000</v>
      </c>
      <c r="K53" s="23">
        <v>0</v>
      </c>
      <c r="L53" s="23">
        <v>9604</v>
      </c>
      <c r="M53" s="23">
        <v>11531.2</v>
      </c>
      <c r="N53" s="24">
        <f t="shared" si="41"/>
        <v>3468.7999999999993</v>
      </c>
      <c r="O53" s="24">
        <f t="shared" si="42"/>
        <v>3468.7999999999993</v>
      </c>
      <c r="P53" s="24">
        <f>+I53-J53</f>
        <v>0</v>
      </c>
      <c r="Q53" s="23">
        <v>100</v>
      </c>
      <c r="R53" s="95">
        <v>11431.2</v>
      </c>
      <c r="S53" s="27">
        <f t="shared" si="7"/>
        <v>76.87466666666667</v>
      </c>
      <c r="T53" s="27">
        <f t="shared" si="8"/>
        <v>76.87466666666667</v>
      </c>
    </row>
    <row r="54" spans="2:20" ht="13.5" customHeight="1">
      <c r="B54" s="43">
        <v>153</v>
      </c>
      <c r="C54" s="29" t="s">
        <v>84</v>
      </c>
      <c r="D54" s="95">
        <v>46271</v>
      </c>
      <c r="E54" s="23">
        <v>0</v>
      </c>
      <c r="F54" s="23">
        <f t="shared" si="40"/>
        <v>-70</v>
      </c>
      <c r="G54" s="23">
        <v>-70</v>
      </c>
      <c r="H54" s="23">
        <v>0</v>
      </c>
      <c r="I54" s="23">
        <v>46201</v>
      </c>
      <c r="J54" s="95">
        <v>31554</v>
      </c>
      <c r="K54" s="23">
        <v>0</v>
      </c>
      <c r="L54" s="25">
        <v>5</v>
      </c>
      <c r="M54" s="25">
        <v>5</v>
      </c>
      <c r="N54" s="24">
        <f t="shared" si="41"/>
        <v>31549</v>
      </c>
      <c r="O54" s="24">
        <f t="shared" si="42"/>
        <v>46196</v>
      </c>
      <c r="P54" s="24">
        <f>+I54-J54</f>
        <v>14647</v>
      </c>
      <c r="Q54" s="23">
        <v>5</v>
      </c>
      <c r="R54" s="24">
        <v>0</v>
      </c>
      <c r="S54" s="27">
        <f t="shared" si="7"/>
        <v>1.5845851556062621E-2</v>
      </c>
      <c r="T54" s="27">
        <f t="shared" si="8"/>
        <v>1.0822276574100129E-2</v>
      </c>
    </row>
    <row r="55" spans="2:20" ht="13.5" customHeight="1">
      <c r="B55" s="43">
        <v>154</v>
      </c>
      <c r="C55" s="29" t="s">
        <v>85</v>
      </c>
      <c r="D55" s="97">
        <v>4650</v>
      </c>
      <c r="E55" s="23">
        <v>0</v>
      </c>
      <c r="F55" s="23">
        <f t="shared" si="40"/>
        <v>3525</v>
      </c>
      <c r="G55" s="23">
        <v>3525</v>
      </c>
      <c r="H55" s="23">
        <v>0</v>
      </c>
      <c r="I55" s="23">
        <v>8175</v>
      </c>
      <c r="J55" s="95">
        <v>6045</v>
      </c>
      <c r="K55" s="23">
        <v>0</v>
      </c>
      <c r="L55" s="25">
        <v>3043</v>
      </c>
      <c r="M55" s="25">
        <v>3043</v>
      </c>
      <c r="N55" s="24">
        <f t="shared" si="41"/>
        <v>3002</v>
      </c>
      <c r="O55" s="24">
        <f t="shared" si="42"/>
        <v>5132</v>
      </c>
      <c r="P55" s="24">
        <f>+I55-J55</f>
        <v>2130</v>
      </c>
      <c r="Q55" s="23">
        <v>0</v>
      </c>
      <c r="R55" s="24">
        <v>3043</v>
      </c>
      <c r="S55" s="27">
        <f t="shared" si="7"/>
        <v>50.339123242349046</v>
      </c>
      <c r="T55" s="27">
        <f t="shared" si="8"/>
        <v>37.223241590214066</v>
      </c>
    </row>
    <row r="56" spans="2:20" ht="13.5" customHeight="1">
      <c r="B56" s="49">
        <v>160</v>
      </c>
      <c r="C56" s="20" t="s">
        <v>86</v>
      </c>
      <c r="D56" s="13">
        <f>SUM(D57:D61)</f>
        <v>280308</v>
      </c>
      <c r="E56" s="13">
        <f t="shared" ref="E56:Q56" si="43">SUM(E57:E61)</f>
        <v>0</v>
      </c>
      <c r="F56" s="32">
        <f t="shared" si="36"/>
        <v>23119</v>
      </c>
      <c r="G56" s="13">
        <f t="shared" si="43"/>
        <v>23119</v>
      </c>
      <c r="H56" s="13">
        <f t="shared" si="43"/>
        <v>0</v>
      </c>
      <c r="I56" s="13">
        <f>SUM(I57:I61)</f>
        <v>303427</v>
      </c>
      <c r="J56" s="13">
        <f t="shared" si="43"/>
        <v>259619</v>
      </c>
      <c r="K56" s="13">
        <f t="shared" si="43"/>
        <v>0</v>
      </c>
      <c r="L56" s="13">
        <f>SUM(L57:L61)</f>
        <v>16024.41</v>
      </c>
      <c r="M56" s="13">
        <f>SUM(M57:M61)</f>
        <v>149195.65</v>
      </c>
      <c r="N56" s="13">
        <f>SUM(N57:N61)</f>
        <v>110423.35</v>
      </c>
      <c r="O56" s="13">
        <f t="shared" si="43"/>
        <v>154231.35</v>
      </c>
      <c r="P56" s="13">
        <f t="shared" si="43"/>
        <v>43808</v>
      </c>
      <c r="Q56" s="13">
        <f t="shared" si="43"/>
        <v>7388.96</v>
      </c>
      <c r="R56" s="13">
        <f>SUM(R57:R61)</f>
        <v>141806.69</v>
      </c>
      <c r="S56" s="14">
        <f t="shared" si="7"/>
        <v>57.467153790747204</v>
      </c>
      <c r="T56" s="14">
        <f t="shared" si="8"/>
        <v>49.170195796682556</v>
      </c>
    </row>
    <row r="57" spans="2:20" ht="13.5" customHeight="1">
      <c r="B57" s="43">
        <v>162</v>
      </c>
      <c r="C57" s="29" t="s">
        <v>87</v>
      </c>
      <c r="D57" s="95">
        <v>1400</v>
      </c>
      <c r="E57" s="23">
        <v>0</v>
      </c>
      <c r="F57" s="23">
        <f>+G57+H57</f>
        <v>0</v>
      </c>
      <c r="G57" s="23">
        <v>0</v>
      </c>
      <c r="H57" s="23">
        <v>0</v>
      </c>
      <c r="I57" s="23">
        <v>1400</v>
      </c>
      <c r="J57" s="95">
        <v>1000</v>
      </c>
      <c r="K57" s="23">
        <v>0</v>
      </c>
      <c r="L57" s="24">
        <v>0</v>
      </c>
      <c r="M57" s="24">
        <v>0</v>
      </c>
      <c r="N57" s="24">
        <f t="shared" ref="N57:N61" si="44">J57-M57</f>
        <v>1000</v>
      </c>
      <c r="O57" s="24">
        <f t="shared" ref="O57:O61" si="45">+N57+P57</f>
        <v>1400</v>
      </c>
      <c r="P57" s="24">
        <f>+I57-J57</f>
        <v>400</v>
      </c>
      <c r="Q57" s="23">
        <v>0</v>
      </c>
      <c r="R57" s="24">
        <v>0</v>
      </c>
      <c r="S57" s="27">
        <f t="shared" si="7"/>
        <v>0</v>
      </c>
      <c r="T57" s="27">
        <f t="shared" si="8"/>
        <v>0</v>
      </c>
    </row>
    <row r="58" spans="2:20" ht="13.5" customHeight="1">
      <c r="B58" s="46">
        <v>163</v>
      </c>
      <c r="C58" s="29" t="s">
        <v>88</v>
      </c>
      <c r="D58" s="95">
        <v>500</v>
      </c>
      <c r="E58" s="23">
        <v>0</v>
      </c>
      <c r="F58" s="23">
        <f>+G58+H58</f>
        <v>0</v>
      </c>
      <c r="G58" s="23">
        <v>0</v>
      </c>
      <c r="H58" s="23">
        <v>0</v>
      </c>
      <c r="I58" s="23">
        <v>500</v>
      </c>
      <c r="J58" s="95">
        <v>500</v>
      </c>
      <c r="K58" s="23">
        <v>0</v>
      </c>
      <c r="L58" s="24">
        <v>0</v>
      </c>
      <c r="M58" s="24">
        <v>0</v>
      </c>
      <c r="N58" s="24">
        <f t="shared" si="44"/>
        <v>500</v>
      </c>
      <c r="O58" s="24">
        <f t="shared" si="45"/>
        <v>500</v>
      </c>
      <c r="P58" s="24">
        <f>+I58-J58</f>
        <v>0</v>
      </c>
      <c r="Q58" s="23">
        <v>0</v>
      </c>
      <c r="R58" s="23">
        <v>0</v>
      </c>
      <c r="S58" s="27">
        <f t="shared" si="7"/>
        <v>0</v>
      </c>
      <c r="T58" s="27">
        <f t="shared" si="8"/>
        <v>0</v>
      </c>
    </row>
    <row r="59" spans="2:20" ht="13.5" customHeight="1">
      <c r="B59" s="46">
        <v>164</v>
      </c>
      <c r="C59" s="29" t="s">
        <v>89</v>
      </c>
      <c r="D59" s="95">
        <v>40372</v>
      </c>
      <c r="E59" s="23">
        <v>0</v>
      </c>
      <c r="F59" s="23">
        <f>+G59+H59</f>
        <v>0</v>
      </c>
      <c r="G59" s="23">
        <v>0</v>
      </c>
      <c r="H59" s="23">
        <v>0</v>
      </c>
      <c r="I59" s="23">
        <v>40372</v>
      </c>
      <c r="J59" s="95">
        <v>10372</v>
      </c>
      <c r="K59" s="23">
        <v>0</v>
      </c>
      <c r="L59" s="24">
        <v>0</v>
      </c>
      <c r="M59" s="24">
        <v>120</v>
      </c>
      <c r="N59" s="24">
        <f t="shared" si="44"/>
        <v>10252</v>
      </c>
      <c r="O59" s="24">
        <f t="shared" si="45"/>
        <v>40252</v>
      </c>
      <c r="P59" s="24">
        <f>+I59-J59</f>
        <v>30000</v>
      </c>
      <c r="Q59" s="23">
        <v>0</v>
      </c>
      <c r="R59" s="23">
        <v>120</v>
      </c>
      <c r="S59" s="27">
        <f t="shared" si="7"/>
        <v>1.1569610489780178</v>
      </c>
      <c r="T59" s="27">
        <f t="shared" si="8"/>
        <v>0.29723570791637766</v>
      </c>
    </row>
    <row r="60" spans="2:20" ht="13.5" customHeight="1">
      <c r="B60" s="43">
        <v>165</v>
      </c>
      <c r="C60" s="29" t="s">
        <v>90</v>
      </c>
      <c r="D60" s="95">
        <v>165500</v>
      </c>
      <c r="E60" s="23">
        <v>0</v>
      </c>
      <c r="F60" s="23">
        <f>+G60+H60</f>
        <v>10157</v>
      </c>
      <c r="G60" s="23">
        <v>10157</v>
      </c>
      <c r="H60" s="23">
        <v>0</v>
      </c>
      <c r="I60" s="23">
        <v>175657</v>
      </c>
      <c r="J60" s="95">
        <v>175167</v>
      </c>
      <c r="K60" s="23">
        <v>0</v>
      </c>
      <c r="L60" s="24">
        <v>7121.7</v>
      </c>
      <c r="M60" s="24">
        <v>138076.06</v>
      </c>
      <c r="N60" s="24">
        <f t="shared" si="44"/>
        <v>37090.94</v>
      </c>
      <c r="O60" s="24">
        <f t="shared" si="45"/>
        <v>37580.94</v>
      </c>
      <c r="P60" s="24">
        <f>+I60-J60</f>
        <v>490</v>
      </c>
      <c r="Q60" s="23">
        <v>0</v>
      </c>
      <c r="R60" s="23">
        <v>138076.06</v>
      </c>
      <c r="S60" s="27">
        <f t="shared" si="7"/>
        <v>78.825383776624591</v>
      </c>
      <c r="T60" s="27">
        <f t="shared" si="8"/>
        <v>78.605498215271808</v>
      </c>
    </row>
    <row r="61" spans="2:20" ht="13.5" customHeight="1">
      <c r="B61" s="43">
        <v>169</v>
      </c>
      <c r="C61" s="22" t="s">
        <v>91</v>
      </c>
      <c r="D61" s="97">
        <v>72536</v>
      </c>
      <c r="E61" s="23">
        <v>0</v>
      </c>
      <c r="F61" s="23">
        <f>+G61+H61</f>
        <v>12962</v>
      </c>
      <c r="G61" s="23">
        <v>12962</v>
      </c>
      <c r="H61" s="23">
        <v>0</v>
      </c>
      <c r="I61" s="23">
        <v>85498</v>
      </c>
      <c r="J61" s="95">
        <v>72580</v>
      </c>
      <c r="K61" s="23">
        <v>0</v>
      </c>
      <c r="L61" s="25">
        <v>8902.7099999999991</v>
      </c>
      <c r="M61" s="25">
        <v>10999.59</v>
      </c>
      <c r="N61" s="24">
        <f t="shared" si="44"/>
        <v>61580.41</v>
      </c>
      <c r="O61" s="24">
        <f t="shared" si="45"/>
        <v>74498.41</v>
      </c>
      <c r="P61" s="24">
        <f>+I61-J61</f>
        <v>12918</v>
      </c>
      <c r="Q61" s="26">
        <v>7388.96</v>
      </c>
      <c r="R61" s="23">
        <v>3610.63</v>
      </c>
      <c r="S61" s="27">
        <f t="shared" si="7"/>
        <v>15.155125378892256</v>
      </c>
      <c r="T61" s="27">
        <f t="shared" si="8"/>
        <v>12.865318486982153</v>
      </c>
    </row>
    <row r="62" spans="2:20" ht="13.5" customHeight="1">
      <c r="B62" s="49">
        <v>170</v>
      </c>
      <c r="C62" s="38" t="s">
        <v>92</v>
      </c>
      <c r="D62" s="13">
        <f>SUM(D63:D64)</f>
        <v>54926</v>
      </c>
      <c r="E62" s="13">
        <f t="shared" ref="E62:R62" si="46">SUM(E63:E64)</f>
        <v>0</v>
      </c>
      <c r="F62" s="13">
        <f t="shared" si="46"/>
        <v>-17026</v>
      </c>
      <c r="G62" s="13">
        <f t="shared" si="46"/>
        <v>-17026</v>
      </c>
      <c r="H62" s="13">
        <f t="shared" si="46"/>
        <v>0</v>
      </c>
      <c r="I62" s="13">
        <f>SUM(I63:I64)</f>
        <v>37900</v>
      </c>
      <c r="J62" s="13">
        <f t="shared" si="46"/>
        <v>7900</v>
      </c>
      <c r="K62" s="13">
        <f>SUM(K63:K64)</f>
        <v>0</v>
      </c>
      <c r="L62" s="13">
        <f t="shared" si="46"/>
        <v>0</v>
      </c>
      <c r="M62" s="13">
        <f t="shared" si="46"/>
        <v>0</v>
      </c>
      <c r="N62" s="13">
        <f>SUM(N63:N64)</f>
        <v>7900</v>
      </c>
      <c r="O62" s="13">
        <f t="shared" si="46"/>
        <v>37900</v>
      </c>
      <c r="P62" s="13">
        <f t="shared" si="46"/>
        <v>30000</v>
      </c>
      <c r="Q62" s="13">
        <f t="shared" si="46"/>
        <v>0</v>
      </c>
      <c r="R62" s="13">
        <f t="shared" si="46"/>
        <v>0</v>
      </c>
      <c r="S62" s="14">
        <f t="shared" si="7"/>
        <v>0</v>
      </c>
      <c r="T62" s="14">
        <f t="shared" si="8"/>
        <v>0</v>
      </c>
    </row>
    <row r="63" spans="2:20" ht="13.5" customHeight="1">
      <c r="B63" s="43">
        <v>171</v>
      </c>
      <c r="C63" s="29" t="s">
        <v>93</v>
      </c>
      <c r="D63" s="95">
        <v>18926</v>
      </c>
      <c r="E63" s="23">
        <v>0</v>
      </c>
      <c r="F63" s="23">
        <f>+G63+H63</f>
        <v>-17026</v>
      </c>
      <c r="G63" s="23">
        <v>-17026</v>
      </c>
      <c r="H63" s="23">
        <v>0</v>
      </c>
      <c r="I63" s="23">
        <v>1900</v>
      </c>
      <c r="J63" s="95">
        <v>1900</v>
      </c>
      <c r="K63" s="23">
        <v>0</v>
      </c>
      <c r="L63" s="24">
        <v>0</v>
      </c>
      <c r="M63" s="24">
        <v>0</v>
      </c>
      <c r="N63" s="24">
        <f t="shared" ref="N63:N64" si="47">J63-M63</f>
        <v>1900</v>
      </c>
      <c r="O63" s="24">
        <f t="shared" ref="O63:O64" si="48">+N63+P63</f>
        <v>1900</v>
      </c>
      <c r="P63" s="24">
        <f>+I63-J63</f>
        <v>0</v>
      </c>
      <c r="Q63" s="23">
        <v>0</v>
      </c>
      <c r="R63" s="23">
        <v>0</v>
      </c>
      <c r="S63" s="27">
        <f t="shared" si="7"/>
        <v>0</v>
      </c>
      <c r="T63" s="27">
        <f t="shared" si="8"/>
        <v>0</v>
      </c>
    </row>
    <row r="64" spans="2:20" ht="13.5" customHeight="1">
      <c r="B64" s="43">
        <v>172</v>
      </c>
      <c r="C64" s="29" t="s">
        <v>94</v>
      </c>
      <c r="D64" s="97">
        <v>36000</v>
      </c>
      <c r="E64" s="23">
        <v>0</v>
      </c>
      <c r="F64" s="23">
        <f>+G64+H64</f>
        <v>0</v>
      </c>
      <c r="G64" s="23">
        <v>0</v>
      </c>
      <c r="H64" s="23">
        <v>0</v>
      </c>
      <c r="I64" s="23">
        <v>36000</v>
      </c>
      <c r="J64" s="95">
        <v>6000</v>
      </c>
      <c r="K64" s="23">
        <v>0</v>
      </c>
      <c r="L64" s="24">
        <v>0</v>
      </c>
      <c r="M64" s="24">
        <v>0</v>
      </c>
      <c r="N64" s="24">
        <f t="shared" si="47"/>
        <v>6000</v>
      </c>
      <c r="O64" s="24">
        <f t="shared" si="48"/>
        <v>36000</v>
      </c>
      <c r="P64" s="24">
        <f>+I64-J64</f>
        <v>30000</v>
      </c>
      <c r="Q64" s="23">
        <v>0</v>
      </c>
      <c r="R64" s="23">
        <v>0</v>
      </c>
      <c r="S64" s="27">
        <f t="shared" si="7"/>
        <v>0</v>
      </c>
      <c r="T64" s="27">
        <f t="shared" si="8"/>
        <v>0</v>
      </c>
    </row>
    <row r="65" spans="2:20" ht="13.5" customHeight="1">
      <c r="B65" s="49">
        <v>180</v>
      </c>
      <c r="C65" s="20" t="s">
        <v>95</v>
      </c>
      <c r="D65" s="13">
        <f>SUM(D66:D70)</f>
        <v>457441</v>
      </c>
      <c r="E65" s="13">
        <f t="shared" ref="E65:Q65" si="49">SUM(E66:E70)</f>
        <v>0</v>
      </c>
      <c r="F65" s="13">
        <f t="shared" si="49"/>
        <v>13766</v>
      </c>
      <c r="G65" s="13">
        <f t="shared" si="49"/>
        <v>13766</v>
      </c>
      <c r="H65" s="13">
        <f t="shared" si="49"/>
        <v>0</v>
      </c>
      <c r="I65" s="13">
        <f>SUM(I66:I70)</f>
        <v>471207</v>
      </c>
      <c r="J65" s="13">
        <f t="shared" si="49"/>
        <v>466307</v>
      </c>
      <c r="K65" s="13">
        <f>SUM(K66:K70)</f>
        <v>0</v>
      </c>
      <c r="L65" s="13">
        <f t="shared" si="49"/>
        <v>26897.329999999998</v>
      </c>
      <c r="M65" s="13">
        <f t="shared" si="49"/>
        <v>191279.90000000002</v>
      </c>
      <c r="N65" s="13">
        <f>SUM(N66:N70)</f>
        <v>275027.09999999998</v>
      </c>
      <c r="O65" s="13">
        <f t="shared" si="49"/>
        <v>279927.09999999998</v>
      </c>
      <c r="P65" s="13">
        <f t="shared" si="49"/>
        <v>4900</v>
      </c>
      <c r="Q65" s="13">
        <f t="shared" si="49"/>
        <v>16110.009999999998</v>
      </c>
      <c r="R65" s="13">
        <f>SUM(R66:R70)</f>
        <v>175169.89</v>
      </c>
      <c r="S65" s="14">
        <f t="shared" si="7"/>
        <v>41.020164827034556</v>
      </c>
      <c r="T65" s="14">
        <f t="shared" si="8"/>
        <v>40.593603235945139</v>
      </c>
    </row>
    <row r="66" spans="2:20" ht="13.5" customHeight="1">
      <c r="B66" s="43">
        <v>181</v>
      </c>
      <c r="C66" s="29" t="s">
        <v>96</v>
      </c>
      <c r="D66" s="95">
        <v>6500</v>
      </c>
      <c r="E66" s="23">
        <v>0</v>
      </c>
      <c r="F66" s="23">
        <f>+G66+H66</f>
        <v>0</v>
      </c>
      <c r="G66" s="23">
        <v>0</v>
      </c>
      <c r="H66" s="23">
        <v>0</v>
      </c>
      <c r="I66" s="23">
        <v>6500</v>
      </c>
      <c r="J66" s="95">
        <v>6500</v>
      </c>
      <c r="K66" s="23">
        <v>0</v>
      </c>
      <c r="L66" s="24">
        <v>2088.71</v>
      </c>
      <c r="M66" s="24">
        <v>3680.39</v>
      </c>
      <c r="N66" s="24">
        <f t="shared" ref="N66:N70" si="50">J66-M66</f>
        <v>2819.61</v>
      </c>
      <c r="O66" s="24">
        <f t="shared" ref="O66:O70" si="51">+N66+P66</f>
        <v>2819.61</v>
      </c>
      <c r="P66" s="24">
        <f>+I66-J66</f>
        <v>0</v>
      </c>
      <c r="Q66" s="23">
        <v>0</v>
      </c>
      <c r="R66" s="23">
        <v>3680.39</v>
      </c>
      <c r="S66" s="27">
        <f t="shared" si="7"/>
        <v>56.621384615384621</v>
      </c>
      <c r="T66" s="27">
        <f t="shared" si="8"/>
        <v>56.621384615384621</v>
      </c>
    </row>
    <row r="67" spans="2:20" ht="13.5" customHeight="1">
      <c r="B67" s="43">
        <v>182</v>
      </c>
      <c r="C67" s="29" t="s">
        <v>97</v>
      </c>
      <c r="D67" s="95">
        <v>136056</v>
      </c>
      <c r="E67" s="23">
        <v>0</v>
      </c>
      <c r="F67" s="23">
        <f>+G67+H67</f>
        <v>9700</v>
      </c>
      <c r="G67" s="23">
        <v>9700</v>
      </c>
      <c r="H67" s="23">
        <v>0</v>
      </c>
      <c r="I67" s="23">
        <v>145756</v>
      </c>
      <c r="J67" s="95">
        <v>141856</v>
      </c>
      <c r="K67" s="23">
        <v>0</v>
      </c>
      <c r="L67" s="23">
        <v>386.66</v>
      </c>
      <c r="M67" s="23">
        <v>39670.04</v>
      </c>
      <c r="N67" s="24">
        <f t="shared" si="50"/>
        <v>102185.95999999999</v>
      </c>
      <c r="O67" s="24">
        <f t="shared" si="51"/>
        <v>106085.95999999999</v>
      </c>
      <c r="P67" s="24">
        <f>+I67-J67</f>
        <v>3900</v>
      </c>
      <c r="Q67" s="23">
        <v>149.12</v>
      </c>
      <c r="R67" s="23">
        <v>39520.92</v>
      </c>
      <c r="S67" s="27">
        <f t="shared" si="7"/>
        <v>27.965006767426122</v>
      </c>
      <c r="T67" s="27">
        <f t="shared" si="8"/>
        <v>27.216745794341229</v>
      </c>
    </row>
    <row r="68" spans="2:20" ht="13.5" customHeight="1">
      <c r="B68" s="43">
        <v>183</v>
      </c>
      <c r="C68" s="29" t="s">
        <v>98</v>
      </c>
      <c r="D68" s="98">
        <v>747</v>
      </c>
      <c r="E68" s="23">
        <v>0</v>
      </c>
      <c r="F68" s="23">
        <f>+G68+H68</f>
        <v>-747</v>
      </c>
      <c r="G68" s="23">
        <v>-747</v>
      </c>
      <c r="H68" s="23">
        <v>0</v>
      </c>
      <c r="I68" s="23">
        <v>0</v>
      </c>
      <c r="J68" s="23">
        <v>0</v>
      </c>
      <c r="K68" s="23">
        <v>0</v>
      </c>
      <c r="L68" s="23">
        <v>0</v>
      </c>
      <c r="M68" s="23">
        <v>0</v>
      </c>
      <c r="N68" s="24">
        <f t="shared" si="50"/>
        <v>0</v>
      </c>
      <c r="O68" s="24">
        <f t="shared" si="51"/>
        <v>0</v>
      </c>
      <c r="P68" s="24">
        <f>+I68-J68</f>
        <v>0</v>
      </c>
      <c r="Q68" s="23">
        <v>0</v>
      </c>
      <c r="R68" s="23">
        <v>0</v>
      </c>
      <c r="S68" s="27">
        <v>0</v>
      </c>
      <c r="T68" s="27">
        <v>0</v>
      </c>
    </row>
    <row r="69" spans="2:20" ht="13.5" customHeight="1">
      <c r="B69" s="43">
        <v>185</v>
      </c>
      <c r="C69" s="29" t="s">
        <v>99</v>
      </c>
      <c r="D69" s="95">
        <v>76499</v>
      </c>
      <c r="E69" s="23">
        <v>0</v>
      </c>
      <c r="F69" s="23">
        <f>+G69+H69</f>
        <v>0</v>
      </c>
      <c r="G69" s="23">
        <v>0</v>
      </c>
      <c r="H69" s="23">
        <v>0</v>
      </c>
      <c r="I69" s="23">
        <v>76499</v>
      </c>
      <c r="J69" s="95">
        <v>76499</v>
      </c>
      <c r="K69" s="23">
        <v>0</v>
      </c>
      <c r="L69" s="24">
        <v>20278.919999999998</v>
      </c>
      <c r="M69" s="24">
        <v>47015.01</v>
      </c>
      <c r="N69" s="24">
        <f t="shared" si="50"/>
        <v>29483.989999999998</v>
      </c>
      <c r="O69" s="24">
        <f t="shared" si="51"/>
        <v>29483.989999999998</v>
      </c>
      <c r="P69" s="24">
        <f>+I69-J69</f>
        <v>0</v>
      </c>
      <c r="Q69" s="23">
        <v>4786.34</v>
      </c>
      <c r="R69" s="23">
        <v>42228.67</v>
      </c>
      <c r="S69" s="27">
        <f t="shared" si="7"/>
        <v>61.458332788663903</v>
      </c>
      <c r="T69" s="27">
        <f t="shared" si="8"/>
        <v>61.458332788663903</v>
      </c>
    </row>
    <row r="70" spans="2:20" ht="13.5" customHeight="1">
      <c r="B70" s="43">
        <v>189</v>
      </c>
      <c r="C70" s="29" t="s">
        <v>100</v>
      </c>
      <c r="D70" s="97">
        <v>237639</v>
      </c>
      <c r="E70" s="23">
        <v>0</v>
      </c>
      <c r="F70" s="23">
        <f>+G70+H70</f>
        <v>4813</v>
      </c>
      <c r="G70" s="23">
        <v>4813</v>
      </c>
      <c r="H70" s="23">
        <v>0</v>
      </c>
      <c r="I70" s="23">
        <v>242452</v>
      </c>
      <c r="J70" s="95">
        <v>241452</v>
      </c>
      <c r="K70" s="23">
        <v>0</v>
      </c>
      <c r="L70" s="24">
        <v>4143.04</v>
      </c>
      <c r="M70" s="24">
        <v>100914.46</v>
      </c>
      <c r="N70" s="24">
        <f t="shared" si="50"/>
        <v>140537.53999999998</v>
      </c>
      <c r="O70" s="24">
        <f t="shared" si="51"/>
        <v>141537.53999999998</v>
      </c>
      <c r="P70" s="24">
        <f>+I70-J70</f>
        <v>1000</v>
      </c>
      <c r="Q70" s="23">
        <v>11174.55</v>
      </c>
      <c r="R70" s="23">
        <v>89739.91</v>
      </c>
      <c r="S70" s="27">
        <f t="shared" si="7"/>
        <v>41.794832927455559</v>
      </c>
      <c r="T70" s="27">
        <f t="shared" si="8"/>
        <v>41.622448979591844</v>
      </c>
    </row>
    <row r="71" spans="2:20" ht="13.5" customHeight="1">
      <c r="B71" s="41">
        <v>190</v>
      </c>
      <c r="C71" s="38" t="s">
        <v>101</v>
      </c>
      <c r="D71" s="13">
        <f>+D73+D72</f>
        <v>0</v>
      </c>
      <c r="E71" s="13">
        <f t="shared" ref="E71:H71" si="52">+E73+E72</f>
        <v>0</v>
      </c>
      <c r="F71" s="13">
        <f t="shared" si="52"/>
        <v>35969</v>
      </c>
      <c r="G71" s="13">
        <f t="shared" si="52"/>
        <v>35969</v>
      </c>
      <c r="H71" s="13">
        <f t="shared" si="52"/>
        <v>0</v>
      </c>
      <c r="I71" s="13">
        <f>I72+I73</f>
        <v>35969</v>
      </c>
      <c r="J71" s="13">
        <f>J72+J73</f>
        <v>35969</v>
      </c>
      <c r="K71" s="13">
        <f>K72+K73</f>
        <v>0</v>
      </c>
      <c r="L71" s="13">
        <f>L72+L73</f>
        <v>35967.32</v>
      </c>
      <c r="M71" s="13">
        <f t="shared" ref="M71:R71" si="53">M72+M73</f>
        <v>35967.32</v>
      </c>
      <c r="N71" s="13">
        <f t="shared" si="53"/>
        <v>1.6800000000005753</v>
      </c>
      <c r="O71" s="13">
        <f t="shared" si="53"/>
        <v>1.6800000000005753</v>
      </c>
      <c r="P71" s="13">
        <f t="shared" si="53"/>
        <v>0</v>
      </c>
      <c r="Q71" s="13">
        <f t="shared" si="53"/>
        <v>186.18</v>
      </c>
      <c r="R71" s="13">
        <f t="shared" si="53"/>
        <v>35781.14</v>
      </c>
      <c r="S71" s="14">
        <f t="shared" si="7"/>
        <v>99.995329311351441</v>
      </c>
      <c r="T71" s="14">
        <f t="shared" si="8"/>
        <v>99.995329311351441</v>
      </c>
    </row>
    <row r="72" spans="2:20" ht="13.5" customHeight="1">
      <c r="B72" s="46">
        <v>191</v>
      </c>
      <c r="C72" s="22" t="s">
        <v>61</v>
      </c>
      <c r="D72" s="24">
        <v>0</v>
      </c>
      <c r="E72" s="24">
        <v>0</v>
      </c>
      <c r="F72" s="23">
        <f t="shared" ref="F72:F73" si="54">+G72+H72</f>
        <v>35782</v>
      </c>
      <c r="G72" s="24">
        <v>35782</v>
      </c>
      <c r="H72" s="24">
        <v>0</v>
      </c>
      <c r="I72" s="24">
        <v>35782</v>
      </c>
      <c r="J72" s="24">
        <v>35782</v>
      </c>
      <c r="K72" s="24">
        <v>0</v>
      </c>
      <c r="L72" s="24">
        <v>35781.14</v>
      </c>
      <c r="M72" s="24">
        <v>35781.14</v>
      </c>
      <c r="N72" s="24">
        <f t="shared" ref="N72:N73" si="55">J72-M72</f>
        <v>0.86000000000058208</v>
      </c>
      <c r="O72" s="24">
        <f>N72+P72</f>
        <v>0.86000000000058208</v>
      </c>
      <c r="P72" s="24">
        <f t="shared" ref="P72:P73" si="56">+I72-J72</f>
        <v>0</v>
      </c>
      <c r="Q72" s="23">
        <v>0</v>
      </c>
      <c r="R72" s="24">
        <v>35781.14</v>
      </c>
      <c r="S72" s="27">
        <f t="shared" si="7"/>
        <v>99.997596556928059</v>
      </c>
      <c r="T72" s="27">
        <f t="shared" si="8"/>
        <v>99.997596556928059</v>
      </c>
    </row>
    <row r="73" spans="2:20" ht="13.5" customHeight="1">
      <c r="B73" s="46">
        <v>199</v>
      </c>
      <c r="C73" s="22" t="s">
        <v>95</v>
      </c>
      <c r="D73" s="24">
        <v>0</v>
      </c>
      <c r="E73" s="24">
        <v>0</v>
      </c>
      <c r="F73" s="23">
        <f t="shared" si="54"/>
        <v>187</v>
      </c>
      <c r="G73" s="24">
        <v>187</v>
      </c>
      <c r="H73" s="24">
        <v>0</v>
      </c>
      <c r="I73" s="24">
        <v>187</v>
      </c>
      <c r="J73" s="24">
        <v>187</v>
      </c>
      <c r="K73" s="24">
        <v>0</v>
      </c>
      <c r="L73" s="24">
        <v>186.18</v>
      </c>
      <c r="M73" s="24">
        <v>186.18</v>
      </c>
      <c r="N73" s="24">
        <f t="shared" si="55"/>
        <v>0.81999999999999318</v>
      </c>
      <c r="O73" s="24">
        <f t="shared" ref="O73" si="57">+N73+P73</f>
        <v>0.81999999999999318</v>
      </c>
      <c r="P73" s="24">
        <f t="shared" si="56"/>
        <v>0</v>
      </c>
      <c r="Q73" s="23">
        <v>186.18</v>
      </c>
      <c r="R73" s="24">
        <v>0</v>
      </c>
      <c r="S73" s="27">
        <f t="shared" si="7"/>
        <v>99.561497326203209</v>
      </c>
      <c r="T73" s="27">
        <f t="shared" si="8"/>
        <v>99.561497326203209</v>
      </c>
    </row>
    <row r="74" spans="2:20" s="4" customFormat="1" ht="13.5" customHeight="1">
      <c r="B74" s="41">
        <v>2</v>
      </c>
      <c r="C74" s="38" t="s">
        <v>102</v>
      </c>
      <c r="D74" s="13">
        <f t="shared" ref="D74:R74" si="58">+D75+D78+D84+D89+D93+D99+D107+D113+D120</f>
        <v>754451</v>
      </c>
      <c r="E74" s="13">
        <f t="shared" si="58"/>
        <v>0</v>
      </c>
      <c r="F74" s="13">
        <f t="shared" si="58"/>
        <v>-3606</v>
      </c>
      <c r="G74" s="13">
        <f t="shared" si="58"/>
        <v>-3606</v>
      </c>
      <c r="H74" s="13">
        <f t="shared" si="58"/>
        <v>0</v>
      </c>
      <c r="I74" s="13">
        <f t="shared" si="58"/>
        <v>750845</v>
      </c>
      <c r="J74" s="13">
        <f t="shared" si="58"/>
        <v>557211</v>
      </c>
      <c r="K74" s="13">
        <f t="shared" si="58"/>
        <v>0</v>
      </c>
      <c r="L74" s="13">
        <f t="shared" si="58"/>
        <v>77911.920000000013</v>
      </c>
      <c r="M74" s="13">
        <f t="shared" si="58"/>
        <v>91842.99</v>
      </c>
      <c r="N74" s="13">
        <f t="shared" si="58"/>
        <v>465368.01</v>
      </c>
      <c r="O74" s="13">
        <f t="shared" si="58"/>
        <v>659002.01</v>
      </c>
      <c r="P74" s="13">
        <f t="shared" si="58"/>
        <v>193634</v>
      </c>
      <c r="Q74" s="13">
        <f t="shared" si="58"/>
        <v>20334.240000000002</v>
      </c>
      <c r="R74" s="13">
        <f t="shared" si="58"/>
        <v>71508.750000000015</v>
      </c>
      <c r="S74" s="14">
        <f t="shared" si="7"/>
        <v>16.482623279152779</v>
      </c>
      <c r="T74" s="14">
        <f t="shared" si="8"/>
        <v>12.231950668913024</v>
      </c>
    </row>
    <row r="75" spans="2:20" ht="13.5" customHeight="1">
      <c r="B75" s="41">
        <v>200</v>
      </c>
      <c r="C75" s="38" t="s">
        <v>103</v>
      </c>
      <c r="D75" s="13">
        <f>SUM(D76:D77)</f>
        <v>64001</v>
      </c>
      <c r="E75" s="13">
        <f t="shared" ref="E75:R75" si="59">SUM(E76:E77)</f>
        <v>0</v>
      </c>
      <c r="F75" s="13">
        <f t="shared" si="59"/>
        <v>15616</v>
      </c>
      <c r="G75" s="13">
        <f t="shared" si="59"/>
        <v>15616</v>
      </c>
      <c r="H75" s="13">
        <f t="shared" si="59"/>
        <v>0</v>
      </c>
      <c r="I75" s="13">
        <f>SUM(I76:I77)</f>
        <v>79617</v>
      </c>
      <c r="J75" s="13">
        <f t="shared" si="59"/>
        <v>60949</v>
      </c>
      <c r="K75" s="13">
        <f t="shared" si="59"/>
        <v>0</v>
      </c>
      <c r="L75" s="13">
        <f>SUM(L76:L77)</f>
        <v>9614.39</v>
      </c>
      <c r="M75" s="13">
        <f>SUM(M76:M77)</f>
        <v>11279.179999999998</v>
      </c>
      <c r="N75" s="13">
        <f t="shared" si="59"/>
        <v>49669.82</v>
      </c>
      <c r="O75" s="13">
        <f t="shared" si="59"/>
        <v>68337.820000000007</v>
      </c>
      <c r="P75" s="13">
        <f t="shared" si="59"/>
        <v>18668</v>
      </c>
      <c r="Q75" s="13">
        <f>SUM(Q76:Q77)</f>
        <v>9144.5500000000011</v>
      </c>
      <c r="R75" s="13">
        <f t="shared" si="59"/>
        <v>2134.63</v>
      </c>
      <c r="S75" s="14">
        <f t="shared" si="7"/>
        <v>18.505931188370603</v>
      </c>
      <c r="T75" s="14">
        <f t="shared" si="8"/>
        <v>14.166798548048781</v>
      </c>
    </row>
    <row r="76" spans="2:20" ht="13.5" customHeight="1">
      <c r="B76" s="43">
        <v>201</v>
      </c>
      <c r="C76" s="29" t="s">
        <v>104</v>
      </c>
      <c r="D76" s="95">
        <v>57483</v>
      </c>
      <c r="E76" s="23">
        <v>0</v>
      </c>
      <c r="F76" s="23">
        <f>+G76+H76</f>
        <v>7230</v>
      </c>
      <c r="G76" s="95">
        <v>7230</v>
      </c>
      <c r="H76" s="23">
        <v>0</v>
      </c>
      <c r="I76" s="23">
        <v>64713</v>
      </c>
      <c r="J76" s="95">
        <v>47453</v>
      </c>
      <c r="K76" s="23">
        <v>0</v>
      </c>
      <c r="L76" s="25">
        <v>9242.7099999999991</v>
      </c>
      <c r="M76" s="25">
        <v>10696.71</v>
      </c>
      <c r="N76" s="24">
        <f t="shared" ref="N76:N77" si="60">J76-M76</f>
        <v>36756.29</v>
      </c>
      <c r="O76" s="24">
        <f t="shared" ref="O76:O77" si="61">+N76+P76</f>
        <v>54016.29</v>
      </c>
      <c r="P76" s="24">
        <f>+I76-J76</f>
        <v>17260</v>
      </c>
      <c r="Q76" s="23">
        <v>8718.36</v>
      </c>
      <c r="R76" s="99">
        <v>1978.35</v>
      </c>
      <c r="S76" s="27">
        <f t="shared" si="7"/>
        <v>22.541693886582511</v>
      </c>
      <c r="T76" s="27">
        <f t="shared" si="8"/>
        <v>16.529460850215568</v>
      </c>
    </row>
    <row r="77" spans="2:20" ht="13.5" customHeight="1">
      <c r="B77" s="43">
        <v>203</v>
      </c>
      <c r="C77" s="29" t="s">
        <v>105</v>
      </c>
      <c r="D77" s="97">
        <v>6518</v>
      </c>
      <c r="E77" s="23">
        <v>0</v>
      </c>
      <c r="F77" s="23">
        <f>+G77+H77</f>
        <v>8386</v>
      </c>
      <c r="G77" s="97">
        <v>8386</v>
      </c>
      <c r="H77" s="23">
        <v>0</v>
      </c>
      <c r="I77" s="23">
        <v>14904</v>
      </c>
      <c r="J77" s="95">
        <v>13496</v>
      </c>
      <c r="K77" s="23">
        <v>0</v>
      </c>
      <c r="L77" s="25">
        <v>371.68</v>
      </c>
      <c r="M77" s="25">
        <v>582.47</v>
      </c>
      <c r="N77" s="24">
        <f t="shared" si="60"/>
        <v>12913.53</v>
      </c>
      <c r="O77" s="24">
        <f t="shared" si="61"/>
        <v>14321.53</v>
      </c>
      <c r="P77" s="24">
        <f>+I77-J77</f>
        <v>1408</v>
      </c>
      <c r="Q77" s="23">
        <v>426.19</v>
      </c>
      <c r="R77" s="50">
        <v>156.28</v>
      </c>
      <c r="S77" s="27">
        <f t="shared" si="7"/>
        <v>4.315871369294606</v>
      </c>
      <c r="T77" s="27">
        <f t="shared" si="8"/>
        <v>3.9081454643048845</v>
      </c>
    </row>
    <row r="78" spans="2:20" ht="13.5" customHeight="1">
      <c r="B78" s="49">
        <v>210</v>
      </c>
      <c r="C78" s="20" t="s">
        <v>106</v>
      </c>
      <c r="D78" s="13">
        <f>SUM(D79:D83)</f>
        <v>25811</v>
      </c>
      <c r="E78" s="13">
        <f t="shared" ref="E78:Q78" si="62">SUM(E79:E83)</f>
        <v>0</v>
      </c>
      <c r="F78" s="13">
        <f t="shared" si="62"/>
        <v>-2540</v>
      </c>
      <c r="G78" s="13">
        <f>SUM(G79:G83)</f>
        <v>-2540</v>
      </c>
      <c r="H78" s="13">
        <f>SUM(H79:H83)</f>
        <v>0</v>
      </c>
      <c r="I78" s="13">
        <f>SUM(I79:I83)</f>
        <v>23271</v>
      </c>
      <c r="J78" s="13">
        <f>SUM(J79:J83)</f>
        <v>19867</v>
      </c>
      <c r="K78" s="13">
        <f t="shared" si="62"/>
        <v>0</v>
      </c>
      <c r="L78" s="13">
        <f>SUM(L79:L83)</f>
        <v>1681.9999999999998</v>
      </c>
      <c r="M78" s="13">
        <f>SUM(M79:M83)</f>
        <v>1699.1</v>
      </c>
      <c r="N78" s="13">
        <f>SUM(N79:N83)</f>
        <v>18167.899999999998</v>
      </c>
      <c r="O78" s="13">
        <f t="shared" si="62"/>
        <v>21571.899999999998</v>
      </c>
      <c r="P78" s="13">
        <f t="shared" si="62"/>
        <v>3404</v>
      </c>
      <c r="Q78" s="13">
        <f t="shared" si="62"/>
        <v>91.960000000000008</v>
      </c>
      <c r="R78" s="13">
        <f>SUM(R79:R83)</f>
        <v>1607.1399999999999</v>
      </c>
      <c r="S78" s="14">
        <f t="shared" si="7"/>
        <v>8.5523732823274781</v>
      </c>
      <c r="T78" s="14">
        <f t="shared" si="8"/>
        <v>7.3013622104765581</v>
      </c>
    </row>
    <row r="79" spans="2:20" ht="13.5" customHeight="1">
      <c r="B79" s="43">
        <v>211</v>
      </c>
      <c r="C79" s="29" t="s">
        <v>107</v>
      </c>
      <c r="D79" s="95">
        <v>2302</v>
      </c>
      <c r="E79" s="23">
        <v>0</v>
      </c>
      <c r="F79" s="23">
        <f>+G79+H79</f>
        <v>0</v>
      </c>
      <c r="G79" s="23">
        <v>0</v>
      </c>
      <c r="H79" s="23">
        <v>0</v>
      </c>
      <c r="I79" s="95">
        <v>2302</v>
      </c>
      <c r="J79" s="95">
        <v>1750</v>
      </c>
      <c r="K79" s="23">
        <v>0</v>
      </c>
      <c r="L79" s="23">
        <v>12.8</v>
      </c>
      <c r="M79" s="23">
        <v>12.8</v>
      </c>
      <c r="N79" s="24">
        <f t="shared" ref="N79:N83" si="63">J79-M79</f>
        <v>1737.2</v>
      </c>
      <c r="O79" s="24">
        <f t="shared" ref="O79:O83" si="64">+N79+P79</f>
        <v>2289.1999999999998</v>
      </c>
      <c r="P79" s="24">
        <f>+I79-J79</f>
        <v>552</v>
      </c>
      <c r="Q79" s="24">
        <v>12.8</v>
      </c>
      <c r="R79" s="24">
        <v>0</v>
      </c>
      <c r="S79" s="27">
        <f t="shared" si="7"/>
        <v>0.73142857142857154</v>
      </c>
      <c r="T79" s="27">
        <f t="shared" si="8"/>
        <v>0.55603822762814947</v>
      </c>
    </row>
    <row r="80" spans="2:20" ht="13.5" customHeight="1">
      <c r="B80" s="43">
        <v>212</v>
      </c>
      <c r="C80" s="29" t="s">
        <v>108</v>
      </c>
      <c r="D80" s="95">
        <v>5271</v>
      </c>
      <c r="E80" s="23">
        <v>0</v>
      </c>
      <c r="F80" s="23">
        <f>+G80+H80</f>
        <v>-234</v>
      </c>
      <c r="G80" s="23">
        <v>-234</v>
      </c>
      <c r="H80" s="23">
        <v>0</v>
      </c>
      <c r="I80" s="95">
        <v>5037</v>
      </c>
      <c r="J80" s="95">
        <v>4537</v>
      </c>
      <c r="K80" s="23">
        <v>0</v>
      </c>
      <c r="L80" s="23">
        <v>1117.08</v>
      </c>
      <c r="M80" s="23">
        <v>1117.08</v>
      </c>
      <c r="N80" s="24">
        <f t="shared" si="63"/>
        <v>3419.92</v>
      </c>
      <c r="O80" s="24">
        <f t="shared" si="64"/>
        <v>3919.92</v>
      </c>
      <c r="P80" s="24">
        <f>+I80-J80</f>
        <v>500</v>
      </c>
      <c r="Q80" s="24">
        <v>62.06</v>
      </c>
      <c r="R80" s="24">
        <v>1055.02</v>
      </c>
      <c r="S80" s="27">
        <f t="shared" si="7"/>
        <v>24.62155609433546</v>
      </c>
      <c r="T80" s="27">
        <f t="shared" si="8"/>
        <v>22.177486599166169</v>
      </c>
    </row>
    <row r="81" spans="2:33" ht="13.5" customHeight="1">
      <c r="B81" s="43">
        <v>213</v>
      </c>
      <c r="C81" s="29" t="s">
        <v>109</v>
      </c>
      <c r="D81" s="95">
        <v>286</v>
      </c>
      <c r="E81" s="23">
        <v>0</v>
      </c>
      <c r="F81" s="23">
        <f>+G81+H81</f>
        <v>147</v>
      </c>
      <c r="G81" s="23">
        <v>147</v>
      </c>
      <c r="H81" s="23">
        <v>0</v>
      </c>
      <c r="I81" s="95">
        <v>433</v>
      </c>
      <c r="J81" s="95">
        <v>433</v>
      </c>
      <c r="K81" s="23">
        <v>0</v>
      </c>
      <c r="L81" s="23">
        <v>73.83</v>
      </c>
      <c r="M81" s="23">
        <v>90.93</v>
      </c>
      <c r="N81" s="24">
        <f t="shared" si="63"/>
        <v>342.07</v>
      </c>
      <c r="O81" s="24">
        <f t="shared" si="64"/>
        <v>342.07</v>
      </c>
      <c r="P81" s="24">
        <f>+I81-J81</f>
        <v>0</v>
      </c>
      <c r="Q81" s="100">
        <v>17.100000000000001</v>
      </c>
      <c r="R81" s="24">
        <v>73.83</v>
      </c>
      <c r="S81" s="27">
        <f t="shared" si="7"/>
        <v>21.000000000000004</v>
      </c>
      <c r="T81" s="27">
        <f t="shared" si="8"/>
        <v>21.000000000000004</v>
      </c>
    </row>
    <row r="82" spans="2:33" ht="13.5" customHeight="1">
      <c r="B82" s="43">
        <v>214</v>
      </c>
      <c r="C82" s="29" t="s">
        <v>110</v>
      </c>
      <c r="D82" s="95">
        <v>17902</v>
      </c>
      <c r="E82" s="23">
        <v>0</v>
      </c>
      <c r="F82" s="23">
        <f>+G82+H82</f>
        <v>-2453</v>
      </c>
      <c r="G82" s="23">
        <v>-2453</v>
      </c>
      <c r="H82" s="23">
        <v>0</v>
      </c>
      <c r="I82" s="95">
        <v>15449</v>
      </c>
      <c r="J82" s="95">
        <v>13097</v>
      </c>
      <c r="K82" s="23">
        <v>0</v>
      </c>
      <c r="L82" s="23">
        <v>478.29</v>
      </c>
      <c r="M82" s="23">
        <v>478.29</v>
      </c>
      <c r="N82" s="24">
        <f t="shared" si="63"/>
        <v>12618.71</v>
      </c>
      <c r="O82" s="24">
        <f t="shared" si="64"/>
        <v>14970.71</v>
      </c>
      <c r="P82" s="24">
        <f>+I82-J82</f>
        <v>2352</v>
      </c>
      <c r="Q82" s="24">
        <v>0</v>
      </c>
      <c r="R82" s="24">
        <v>478.29</v>
      </c>
      <c r="S82" s="27">
        <f t="shared" ref="S82:S147" si="65">+M82/J82*100</f>
        <v>3.6519050164159732</v>
      </c>
      <c r="T82" s="27">
        <f t="shared" ref="T82:T147" si="66">+M82/I82*100</f>
        <v>3.0959285390640172</v>
      </c>
    </row>
    <row r="83" spans="2:33" ht="13.5" customHeight="1">
      <c r="B83" s="43">
        <v>219</v>
      </c>
      <c r="C83" s="29" t="s">
        <v>111</v>
      </c>
      <c r="D83" s="97">
        <v>50</v>
      </c>
      <c r="E83" s="23">
        <v>0</v>
      </c>
      <c r="F83" s="23">
        <f>+G83+H83</f>
        <v>0</v>
      </c>
      <c r="G83" s="23">
        <v>0</v>
      </c>
      <c r="H83" s="23">
        <v>0</v>
      </c>
      <c r="I83" s="95">
        <v>50</v>
      </c>
      <c r="J83" s="51">
        <v>50</v>
      </c>
      <c r="K83" s="23">
        <v>0</v>
      </c>
      <c r="L83" s="23">
        <v>0</v>
      </c>
      <c r="M83" s="23">
        <v>0</v>
      </c>
      <c r="N83" s="24">
        <f t="shared" si="63"/>
        <v>50</v>
      </c>
      <c r="O83" s="24">
        <f t="shared" si="64"/>
        <v>50</v>
      </c>
      <c r="P83" s="24">
        <f>+I83-J83</f>
        <v>0</v>
      </c>
      <c r="Q83" s="23">
        <v>0</v>
      </c>
      <c r="R83" s="24">
        <v>0</v>
      </c>
      <c r="S83" s="27">
        <v>0</v>
      </c>
      <c r="T83" s="27">
        <f t="shared" si="66"/>
        <v>0</v>
      </c>
    </row>
    <row r="84" spans="2:33" ht="13.5" customHeight="1">
      <c r="B84" s="49">
        <v>220</v>
      </c>
      <c r="C84" s="20" t="s">
        <v>112</v>
      </c>
      <c r="D84" s="13">
        <f t="shared" ref="D84:R84" si="67">SUM(D85:D88)</f>
        <v>215650</v>
      </c>
      <c r="E84" s="13">
        <f t="shared" si="67"/>
        <v>0</v>
      </c>
      <c r="F84" s="13">
        <f t="shared" si="67"/>
        <v>17000</v>
      </c>
      <c r="G84" s="13">
        <f t="shared" si="67"/>
        <v>17000</v>
      </c>
      <c r="H84" s="13">
        <f t="shared" si="67"/>
        <v>0</v>
      </c>
      <c r="I84" s="13">
        <f t="shared" si="67"/>
        <v>232650</v>
      </c>
      <c r="J84" s="13">
        <f t="shared" si="67"/>
        <v>110050</v>
      </c>
      <c r="K84" s="13">
        <f t="shared" si="67"/>
        <v>0</v>
      </c>
      <c r="L84" s="13">
        <f t="shared" si="67"/>
        <v>16484.77</v>
      </c>
      <c r="M84" s="13">
        <f t="shared" ref="M84" si="68">SUM(M85:M88)</f>
        <v>16484.77</v>
      </c>
      <c r="N84" s="13">
        <f t="shared" si="67"/>
        <v>93565.23</v>
      </c>
      <c r="O84" s="13">
        <f t="shared" si="67"/>
        <v>216165.22999999998</v>
      </c>
      <c r="P84" s="13">
        <f t="shared" si="67"/>
        <v>122600</v>
      </c>
      <c r="Q84" s="13">
        <f t="shared" si="67"/>
        <v>0</v>
      </c>
      <c r="R84" s="13">
        <f t="shared" si="67"/>
        <v>16484.77</v>
      </c>
      <c r="S84" s="14">
        <f t="shared" si="65"/>
        <v>14.979345751930943</v>
      </c>
      <c r="T84" s="14">
        <f t="shared" si="66"/>
        <v>7.0856522673543951</v>
      </c>
    </row>
    <row r="85" spans="2:33" ht="13.5" customHeight="1">
      <c r="B85" s="43">
        <v>221</v>
      </c>
      <c r="C85" s="29" t="s">
        <v>113</v>
      </c>
      <c r="D85" s="95">
        <v>115000</v>
      </c>
      <c r="E85" s="23">
        <v>0</v>
      </c>
      <c r="F85" s="23">
        <f>+G85+H85</f>
        <v>30000</v>
      </c>
      <c r="G85" s="23">
        <v>30000</v>
      </c>
      <c r="H85" s="23">
        <v>0</v>
      </c>
      <c r="I85" s="95">
        <v>145000</v>
      </c>
      <c r="J85" s="95">
        <v>71300</v>
      </c>
      <c r="K85" s="23">
        <v>0</v>
      </c>
      <c r="L85" s="24">
        <v>10880.04</v>
      </c>
      <c r="M85" s="24">
        <v>10880.04</v>
      </c>
      <c r="N85" s="24">
        <f t="shared" ref="N85:N88" si="69">J85-M85</f>
        <v>60419.96</v>
      </c>
      <c r="O85" s="24">
        <f>+N85+P85</f>
        <v>134119.96</v>
      </c>
      <c r="P85" s="24">
        <f>+I85-J85</f>
        <v>73700</v>
      </c>
      <c r="Q85" s="23">
        <v>0</v>
      </c>
      <c r="R85" s="24">
        <v>10880.04</v>
      </c>
      <c r="S85" s="27">
        <f t="shared" si="65"/>
        <v>15.259523141654979</v>
      </c>
      <c r="T85" s="27">
        <f t="shared" si="66"/>
        <v>7.5034758620689663</v>
      </c>
    </row>
    <row r="86" spans="2:33" ht="13.5" customHeight="1">
      <c r="B86" s="43">
        <v>222</v>
      </c>
      <c r="C86" s="29" t="s">
        <v>114</v>
      </c>
      <c r="D86" s="95">
        <v>50</v>
      </c>
      <c r="E86" s="23">
        <v>0</v>
      </c>
      <c r="F86" s="23">
        <f>+G86+H86</f>
        <v>0</v>
      </c>
      <c r="G86" s="23">
        <v>0</v>
      </c>
      <c r="H86" s="23">
        <v>0</v>
      </c>
      <c r="I86" s="95">
        <v>50</v>
      </c>
      <c r="J86" s="95">
        <v>50</v>
      </c>
      <c r="K86" s="23">
        <v>0</v>
      </c>
      <c r="L86" s="24">
        <v>0</v>
      </c>
      <c r="M86" s="24">
        <v>0</v>
      </c>
      <c r="N86" s="24">
        <f t="shared" si="69"/>
        <v>50</v>
      </c>
      <c r="O86" s="24">
        <f t="shared" ref="O86:O88" si="70">+N86+P86</f>
        <v>50</v>
      </c>
      <c r="P86" s="24">
        <f>+I86-J86</f>
        <v>0</v>
      </c>
      <c r="Q86" s="23">
        <v>0</v>
      </c>
      <c r="R86" s="24">
        <v>0</v>
      </c>
      <c r="S86" s="27">
        <f t="shared" si="65"/>
        <v>0</v>
      </c>
      <c r="T86" s="27">
        <f t="shared" si="66"/>
        <v>0</v>
      </c>
    </row>
    <row r="87" spans="2:33" ht="13.5" customHeight="1">
      <c r="B87" s="43">
        <v>223</v>
      </c>
      <c r="C87" s="29" t="s">
        <v>115</v>
      </c>
      <c r="D87" s="95">
        <v>78500</v>
      </c>
      <c r="E87" s="23">
        <v>0</v>
      </c>
      <c r="F87" s="23">
        <f>+G87+H87</f>
        <v>0</v>
      </c>
      <c r="G87" s="23">
        <v>0</v>
      </c>
      <c r="H87" s="23">
        <v>0</v>
      </c>
      <c r="I87" s="95">
        <v>78500</v>
      </c>
      <c r="J87" s="95">
        <v>29700</v>
      </c>
      <c r="K87" s="23">
        <v>0</v>
      </c>
      <c r="L87" s="24">
        <v>5444.23</v>
      </c>
      <c r="M87" s="24">
        <v>5444.23</v>
      </c>
      <c r="N87" s="24">
        <f t="shared" si="69"/>
        <v>24255.77</v>
      </c>
      <c r="O87" s="24">
        <f t="shared" si="70"/>
        <v>73055.77</v>
      </c>
      <c r="P87" s="24">
        <f>+I87-J87</f>
        <v>48800</v>
      </c>
      <c r="Q87" s="23">
        <v>0</v>
      </c>
      <c r="R87" s="24">
        <v>5444.23</v>
      </c>
      <c r="S87" s="27">
        <f t="shared" si="65"/>
        <v>18.33074074074074</v>
      </c>
      <c r="T87" s="27">
        <f t="shared" si="66"/>
        <v>6.9353248407643298</v>
      </c>
    </row>
    <row r="88" spans="2:33" ht="13.5" customHeight="1">
      <c r="B88" s="43">
        <v>224</v>
      </c>
      <c r="C88" s="29" t="s">
        <v>116</v>
      </c>
      <c r="D88" s="97">
        <v>22100</v>
      </c>
      <c r="E88" s="23">
        <v>0</v>
      </c>
      <c r="F88" s="23">
        <f>+G88+H88</f>
        <v>-13000</v>
      </c>
      <c r="G88" s="23">
        <v>-13000</v>
      </c>
      <c r="H88" s="23">
        <v>0</v>
      </c>
      <c r="I88" s="95">
        <v>9100</v>
      </c>
      <c r="J88" s="95">
        <v>9000</v>
      </c>
      <c r="K88" s="23">
        <v>0</v>
      </c>
      <c r="L88" s="24">
        <v>160.5</v>
      </c>
      <c r="M88" s="24">
        <v>160.5</v>
      </c>
      <c r="N88" s="24">
        <f t="shared" si="69"/>
        <v>8839.5</v>
      </c>
      <c r="O88" s="24">
        <f t="shared" si="70"/>
        <v>8939.5</v>
      </c>
      <c r="P88" s="24">
        <f>+I88-J88</f>
        <v>100</v>
      </c>
      <c r="Q88" s="23">
        <v>0</v>
      </c>
      <c r="R88" s="24">
        <v>160.5</v>
      </c>
      <c r="S88" s="27">
        <f t="shared" si="65"/>
        <v>1.7833333333333332</v>
      </c>
      <c r="T88" s="27">
        <f t="shared" si="66"/>
        <v>1.7637362637362639</v>
      </c>
    </row>
    <row r="89" spans="2:33" ht="13.5" customHeight="1">
      <c r="B89" s="41">
        <v>230</v>
      </c>
      <c r="C89" s="38" t="s">
        <v>117</v>
      </c>
      <c r="D89" s="13">
        <f>SUM(D90:D92)</f>
        <v>111712</v>
      </c>
      <c r="E89" s="13">
        <f t="shared" ref="E89:Q89" si="71">SUM(E90:E92)</f>
        <v>0</v>
      </c>
      <c r="F89" s="13">
        <f>SUM(F90:F92)</f>
        <v>-32000</v>
      </c>
      <c r="G89" s="13">
        <f t="shared" si="71"/>
        <v>-32000</v>
      </c>
      <c r="H89" s="13">
        <f>SUM(H90:H92)</f>
        <v>0</v>
      </c>
      <c r="I89" s="13">
        <f>SUM(I90:I92)</f>
        <v>79712</v>
      </c>
      <c r="J89" s="13">
        <f t="shared" si="71"/>
        <v>62813</v>
      </c>
      <c r="K89" s="13">
        <f t="shared" si="71"/>
        <v>0</v>
      </c>
      <c r="L89" s="13">
        <f>SUM(L90:L92)</f>
        <v>5215.38</v>
      </c>
      <c r="M89" s="13">
        <f>SUM(M90:M92)</f>
        <v>10011.330000000002</v>
      </c>
      <c r="N89" s="13">
        <f>SUM(N90:N92)</f>
        <v>52801.67</v>
      </c>
      <c r="O89" s="13">
        <f t="shared" si="71"/>
        <v>69700.67</v>
      </c>
      <c r="P89" s="13">
        <f t="shared" si="71"/>
        <v>16899</v>
      </c>
      <c r="Q89" s="13">
        <f t="shared" si="71"/>
        <v>1020.9799999999999</v>
      </c>
      <c r="R89" s="13">
        <f>SUM(R90:R92)</f>
        <v>8990.35</v>
      </c>
      <c r="S89" s="14">
        <f t="shared" si="65"/>
        <v>15.93830894878449</v>
      </c>
      <c r="T89" s="14">
        <f t="shared" si="66"/>
        <v>12.559376254516261</v>
      </c>
    </row>
    <row r="90" spans="2:33" ht="13.5" customHeight="1">
      <c r="B90" s="43">
        <v>231</v>
      </c>
      <c r="C90" s="29" t="s">
        <v>118</v>
      </c>
      <c r="D90" s="95">
        <v>10608</v>
      </c>
      <c r="E90" s="52">
        <v>0</v>
      </c>
      <c r="F90" s="23">
        <f>+G90+H90</f>
        <v>0</v>
      </c>
      <c r="G90" s="23">
        <v>0</v>
      </c>
      <c r="H90" s="23">
        <v>0</v>
      </c>
      <c r="I90" s="95">
        <v>10608</v>
      </c>
      <c r="J90" s="95">
        <v>9938</v>
      </c>
      <c r="K90" s="23">
        <v>0</v>
      </c>
      <c r="L90" s="24">
        <v>0</v>
      </c>
      <c r="M90" s="24">
        <v>4690.0200000000004</v>
      </c>
      <c r="N90" s="24">
        <f t="shared" ref="N90:N92" si="72">J90-M90</f>
        <v>5247.98</v>
      </c>
      <c r="O90" s="24">
        <f t="shared" ref="O90:O92" si="73">+N90+P90</f>
        <v>5917.98</v>
      </c>
      <c r="P90" s="24">
        <f>+I90-J90</f>
        <v>670</v>
      </c>
      <c r="Q90" s="23">
        <v>0</v>
      </c>
      <c r="R90" s="26">
        <v>4690.0200000000004</v>
      </c>
      <c r="S90" s="27">
        <f t="shared" si="65"/>
        <v>47.19279533105253</v>
      </c>
      <c r="T90" s="27">
        <f t="shared" si="66"/>
        <v>44.212104072398198</v>
      </c>
    </row>
    <row r="91" spans="2:33" ht="13.5" customHeight="1">
      <c r="B91" s="43">
        <v>232</v>
      </c>
      <c r="C91" s="29" t="s">
        <v>119</v>
      </c>
      <c r="D91" s="95">
        <v>75400</v>
      </c>
      <c r="E91" s="52">
        <v>0</v>
      </c>
      <c r="F91" s="23">
        <f>+G91+H91</f>
        <v>-27100</v>
      </c>
      <c r="G91" s="23">
        <v>-27100</v>
      </c>
      <c r="H91" s="23">
        <v>0</v>
      </c>
      <c r="I91" s="95">
        <v>48300</v>
      </c>
      <c r="J91" s="95">
        <v>39600</v>
      </c>
      <c r="K91" s="23">
        <v>0</v>
      </c>
      <c r="L91" s="24">
        <v>979.08</v>
      </c>
      <c r="M91" s="24">
        <v>1085.01</v>
      </c>
      <c r="N91" s="24">
        <f t="shared" si="72"/>
        <v>38514.99</v>
      </c>
      <c r="O91" s="24">
        <f t="shared" si="73"/>
        <v>47214.99</v>
      </c>
      <c r="P91" s="24">
        <f>+I91-J91</f>
        <v>8700</v>
      </c>
      <c r="Q91" s="100">
        <v>1011.18</v>
      </c>
      <c r="R91" s="24">
        <v>73.83</v>
      </c>
      <c r="S91" s="27">
        <f t="shared" si="65"/>
        <v>2.7399242424242423</v>
      </c>
      <c r="T91" s="27">
        <f t="shared" si="66"/>
        <v>2.2463975155279501</v>
      </c>
    </row>
    <row r="92" spans="2:33" ht="13.5" customHeight="1">
      <c r="B92" s="43">
        <v>239</v>
      </c>
      <c r="C92" s="29" t="s">
        <v>120</v>
      </c>
      <c r="D92" s="97">
        <v>25704</v>
      </c>
      <c r="E92" s="52">
        <v>0</v>
      </c>
      <c r="F92" s="23">
        <f>+G92+H92</f>
        <v>-4900</v>
      </c>
      <c r="G92" s="23">
        <v>-4900</v>
      </c>
      <c r="H92" s="23">
        <v>0</v>
      </c>
      <c r="I92" s="95">
        <v>20804</v>
      </c>
      <c r="J92" s="95">
        <v>13275</v>
      </c>
      <c r="K92" s="23">
        <v>0</v>
      </c>
      <c r="L92" s="24">
        <v>4236.3</v>
      </c>
      <c r="M92" s="24">
        <v>4236.3</v>
      </c>
      <c r="N92" s="24">
        <f t="shared" si="72"/>
        <v>9038.7000000000007</v>
      </c>
      <c r="O92" s="24">
        <f t="shared" si="73"/>
        <v>16567.7</v>
      </c>
      <c r="P92" s="24">
        <f>+I92-J92</f>
        <v>7529</v>
      </c>
      <c r="Q92" s="23">
        <v>9.8000000000000007</v>
      </c>
      <c r="R92" s="24">
        <v>4226.5</v>
      </c>
      <c r="S92" s="27">
        <f t="shared" si="65"/>
        <v>31.91186440677966</v>
      </c>
      <c r="T92" s="27">
        <f t="shared" si="66"/>
        <v>20.362910978657954</v>
      </c>
    </row>
    <row r="93" spans="2:33" ht="13.5" customHeight="1">
      <c r="B93" s="41">
        <v>240</v>
      </c>
      <c r="C93" s="38" t="s">
        <v>121</v>
      </c>
      <c r="D93" s="13">
        <f t="shared" ref="D93:R93" si="74">SUM(D94:D98)</f>
        <v>35124</v>
      </c>
      <c r="E93" s="13">
        <f t="shared" si="74"/>
        <v>0</v>
      </c>
      <c r="F93" s="13">
        <f>SUM(F94:F98)</f>
        <v>-1100</v>
      </c>
      <c r="G93" s="13">
        <f t="shared" si="74"/>
        <v>-1100</v>
      </c>
      <c r="H93" s="13">
        <f t="shared" si="74"/>
        <v>0</v>
      </c>
      <c r="I93" s="13">
        <f t="shared" si="74"/>
        <v>34024</v>
      </c>
      <c r="J93" s="13">
        <f t="shared" si="74"/>
        <v>28724</v>
      </c>
      <c r="K93" s="13">
        <f t="shared" si="74"/>
        <v>0</v>
      </c>
      <c r="L93" s="13">
        <f>SUM(L94:L98)</f>
        <v>15772.59</v>
      </c>
      <c r="M93" s="13">
        <f>SUM(M94:M98)</f>
        <v>16015.49</v>
      </c>
      <c r="N93" s="13">
        <f>SUM(N94:N98)</f>
        <v>12708.51</v>
      </c>
      <c r="O93" s="13">
        <f t="shared" si="74"/>
        <v>18008.510000000002</v>
      </c>
      <c r="P93" s="13">
        <f t="shared" si="74"/>
        <v>5300</v>
      </c>
      <c r="Q93" s="13">
        <f t="shared" si="74"/>
        <v>719.05</v>
      </c>
      <c r="R93" s="13">
        <f t="shared" si="74"/>
        <v>15296.44</v>
      </c>
      <c r="S93" s="14">
        <f t="shared" si="65"/>
        <v>55.756475421250521</v>
      </c>
      <c r="T93" s="14">
        <f t="shared" si="66"/>
        <v>47.071155654831884</v>
      </c>
    </row>
    <row r="94" spans="2:33" ht="13.5" customHeight="1">
      <c r="B94" s="46">
        <v>241</v>
      </c>
      <c r="C94" s="22" t="s">
        <v>122</v>
      </c>
      <c r="D94" s="95">
        <v>50</v>
      </c>
      <c r="E94" s="24">
        <v>0</v>
      </c>
      <c r="F94" s="23">
        <f>+G94+H94</f>
        <v>0</v>
      </c>
      <c r="G94" s="24">
        <v>0</v>
      </c>
      <c r="H94" s="24">
        <v>0</v>
      </c>
      <c r="I94" s="95">
        <v>50</v>
      </c>
      <c r="J94" s="95">
        <v>50</v>
      </c>
      <c r="K94" s="24">
        <v>0</v>
      </c>
      <c r="L94" s="24">
        <v>0</v>
      </c>
      <c r="M94" s="24">
        <v>0</v>
      </c>
      <c r="N94" s="24">
        <f t="shared" ref="N94:N98" si="75">J94-M94</f>
        <v>50</v>
      </c>
      <c r="O94" s="24">
        <f t="shared" ref="O94:O98" si="76">+N94+P94</f>
        <v>50</v>
      </c>
      <c r="P94" s="24">
        <f>+I94-J94</f>
        <v>0</v>
      </c>
      <c r="Q94" s="24">
        <v>0</v>
      </c>
      <c r="R94" s="24">
        <v>0</v>
      </c>
      <c r="S94" s="27">
        <f t="shared" si="65"/>
        <v>0</v>
      </c>
      <c r="T94" s="27">
        <f t="shared" si="66"/>
        <v>0</v>
      </c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53"/>
      <c r="AG94" s="53"/>
    </row>
    <row r="95" spans="2:33" ht="12.75" customHeight="1">
      <c r="B95" s="46">
        <v>242</v>
      </c>
      <c r="C95" s="22" t="s">
        <v>123</v>
      </c>
      <c r="D95" s="95">
        <v>75</v>
      </c>
      <c r="E95" s="52">
        <v>0</v>
      </c>
      <c r="F95" s="23">
        <f>+G95+H95</f>
        <v>0</v>
      </c>
      <c r="G95" s="24">
        <v>0</v>
      </c>
      <c r="H95" s="24">
        <v>0</v>
      </c>
      <c r="I95" s="95">
        <v>75</v>
      </c>
      <c r="J95" s="95">
        <v>75</v>
      </c>
      <c r="K95" s="24">
        <v>0</v>
      </c>
      <c r="L95" s="24">
        <v>0</v>
      </c>
      <c r="M95" s="24">
        <v>0</v>
      </c>
      <c r="N95" s="24">
        <f t="shared" si="75"/>
        <v>75</v>
      </c>
      <c r="O95" s="24">
        <f t="shared" si="76"/>
        <v>75</v>
      </c>
      <c r="P95" s="24">
        <f>+I95-J95</f>
        <v>0</v>
      </c>
      <c r="Q95" s="24">
        <v>0</v>
      </c>
      <c r="R95" s="24">
        <v>0</v>
      </c>
      <c r="S95" s="27">
        <f t="shared" si="65"/>
        <v>0</v>
      </c>
      <c r="T95" s="27">
        <f t="shared" si="66"/>
        <v>0</v>
      </c>
    </row>
    <row r="96" spans="2:33" ht="13.5" customHeight="1">
      <c r="B96" s="43">
        <v>243</v>
      </c>
      <c r="C96" s="29" t="s">
        <v>124</v>
      </c>
      <c r="D96" s="95">
        <v>2000</v>
      </c>
      <c r="E96" s="52">
        <v>0</v>
      </c>
      <c r="F96" s="23">
        <f>+G96+H96</f>
        <v>-1000</v>
      </c>
      <c r="G96" s="24">
        <v>-1000</v>
      </c>
      <c r="H96" s="23">
        <v>0</v>
      </c>
      <c r="I96" s="95">
        <v>1000</v>
      </c>
      <c r="J96" s="95">
        <v>1000</v>
      </c>
      <c r="K96" s="24">
        <v>0</v>
      </c>
      <c r="L96" s="24">
        <v>579.91999999999996</v>
      </c>
      <c r="M96" s="24">
        <v>579.91999999999996</v>
      </c>
      <c r="N96" s="24">
        <f t="shared" si="75"/>
        <v>420.08000000000004</v>
      </c>
      <c r="O96" s="24">
        <f t="shared" si="76"/>
        <v>420.08000000000004</v>
      </c>
      <c r="P96" s="24">
        <f>+I96-J96</f>
        <v>0</v>
      </c>
      <c r="Q96" s="24">
        <v>0</v>
      </c>
      <c r="R96" s="24">
        <v>579.91999999999996</v>
      </c>
      <c r="S96" s="27">
        <f t="shared" si="65"/>
        <v>57.991999999999997</v>
      </c>
      <c r="T96" s="27">
        <f t="shared" si="66"/>
        <v>57.991999999999997</v>
      </c>
      <c r="U96" s="53"/>
    </row>
    <row r="97" spans="2:21" ht="13.5" customHeight="1">
      <c r="B97" s="43">
        <v>244</v>
      </c>
      <c r="C97" s="29" t="s">
        <v>125</v>
      </c>
      <c r="D97" s="95">
        <v>3500</v>
      </c>
      <c r="E97" s="52">
        <v>0</v>
      </c>
      <c r="F97" s="23">
        <f>+G97+H97</f>
        <v>0</v>
      </c>
      <c r="G97" s="24">
        <v>0</v>
      </c>
      <c r="H97" s="23">
        <v>0</v>
      </c>
      <c r="I97" s="95">
        <v>3500</v>
      </c>
      <c r="J97" s="95">
        <v>3500</v>
      </c>
      <c r="K97" s="24">
        <v>0</v>
      </c>
      <c r="L97" s="24">
        <v>0</v>
      </c>
      <c r="M97" s="24">
        <v>0</v>
      </c>
      <c r="N97" s="24">
        <f t="shared" si="75"/>
        <v>3500</v>
      </c>
      <c r="O97" s="24">
        <f t="shared" si="76"/>
        <v>3500</v>
      </c>
      <c r="P97" s="24">
        <f>+I97-J97</f>
        <v>0</v>
      </c>
      <c r="Q97" s="24">
        <v>0</v>
      </c>
      <c r="R97" s="24">
        <v>0</v>
      </c>
      <c r="S97" s="27">
        <f t="shared" si="65"/>
        <v>0</v>
      </c>
      <c r="T97" s="27">
        <f t="shared" si="66"/>
        <v>0</v>
      </c>
      <c r="U97" s="53"/>
    </row>
    <row r="98" spans="2:21" ht="13.5" customHeight="1">
      <c r="B98" s="43">
        <v>249</v>
      </c>
      <c r="C98" s="29" t="s">
        <v>126</v>
      </c>
      <c r="D98" s="97">
        <v>29499</v>
      </c>
      <c r="E98" s="52">
        <v>0</v>
      </c>
      <c r="F98" s="23">
        <f>+G98+H98</f>
        <v>-100</v>
      </c>
      <c r="G98" s="24">
        <v>-100</v>
      </c>
      <c r="H98" s="23">
        <v>0</v>
      </c>
      <c r="I98" s="95">
        <v>29399</v>
      </c>
      <c r="J98" s="95">
        <v>24099</v>
      </c>
      <c r="K98" s="24">
        <v>0</v>
      </c>
      <c r="L98" s="25">
        <v>15192.67</v>
      </c>
      <c r="M98" s="25">
        <v>15435.57</v>
      </c>
      <c r="N98" s="24">
        <f t="shared" si="75"/>
        <v>8663.43</v>
      </c>
      <c r="O98" s="24">
        <f t="shared" si="76"/>
        <v>13963.43</v>
      </c>
      <c r="P98" s="24">
        <f>+I98-J98</f>
        <v>5300</v>
      </c>
      <c r="Q98" s="26">
        <v>719.05</v>
      </c>
      <c r="R98" s="26">
        <v>14716.52</v>
      </c>
      <c r="S98" s="27">
        <f t="shared" si="65"/>
        <v>64.050666002738694</v>
      </c>
      <c r="T98" s="27">
        <f t="shared" si="66"/>
        <v>52.503724616483552</v>
      </c>
      <c r="U98" s="53"/>
    </row>
    <row r="99" spans="2:21" ht="13.5" customHeight="1">
      <c r="B99" s="49">
        <v>250</v>
      </c>
      <c r="C99" s="20" t="s">
        <v>127</v>
      </c>
      <c r="D99" s="54">
        <f>SUM(D100:D106)</f>
        <v>65559</v>
      </c>
      <c r="E99" s="54">
        <f t="shared" ref="E99:R99" si="77">SUM(E100:E106)</f>
        <v>0</v>
      </c>
      <c r="F99" s="13">
        <f t="shared" si="77"/>
        <v>-2161</v>
      </c>
      <c r="G99" s="13">
        <f t="shared" si="77"/>
        <v>-2161</v>
      </c>
      <c r="H99" s="54">
        <f t="shared" si="77"/>
        <v>0</v>
      </c>
      <c r="I99" s="54">
        <f t="shared" si="77"/>
        <v>63398</v>
      </c>
      <c r="J99" s="54">
        <f t="shared" si="77"/>
        <v>63398</v>
      </c>
      <c r="K99" s="54">
        <f>SUM(K100:K106)</f>
        <v>0</v>
      </c>
      <c r="L99" s="54">
        <f>SUM(L100:L106)</f>
        <v>4787.5400000000009</v>
      </c>
      <c r="M99" s="54">
        <f>SUM(M100:M106)</f>
        <v>10364.240000000002</v>
      </c>
      <c r="N99" s="54">
        <f>SUM(N100:N106)</f>
        <v>53033.760000000009</v>
      </c>
      <c r="O99" s="54">
        <f t="shared" si="77"/>
        <v>53033.760000000009</v>
      </c>
      <c r="P99" s="54">
        <f t="shared" si="77"/>
        <v>0</v>
      </c>
      <c r="Q99" s="54">
        <f t="shared" si="77"/>
        <v>6109.81</v>
      </c>
      <c r="R99" s="54">
        <f t="shared" si="77"/>
        <v>4254.43</v>
      </c>
      <c r="S99" s="14">
        <f t="shared" si="65"/>
        <v>16.347897410012937</v>
      </c>
      <c r="T99" s="14">
        <f t="shared" si="66"/>
        <v>16.347897410012937</v>
      </c>
    </row>
    <row r="100" spans="2:21" ht="13.5" customHeight="1">
      <c r="B100" s="43">
        <v>252</v>
      </c>
      <c r="C100" s="29" t="s">
        <v>128</v>
      </c>
      <c r="D100" s="95">
        <v>200</v>
      </c>
      <c r="E100" s="23">
        <v>0</v>
      </c>
      <c r="F100" s="23">
        <f t="shared" ref="F100:F106" si="78">+G100+H100</f>
        <v>0</v>
      </c>
      <c r="G100" s="23">
        <v>0</v>
      </c>
      <c r="H100" s="23">
        <v>0</v>
      </c>
      <c r="I100" s="95">
        <v>200</v>
      </c>
      <c r="J100" s="95">
        <v>200</v>
      </c>
      <c r="K100" s="23">
        <v>0</v>
      </c>
      <c r="L100" s="23">
        <v>0</v>
      </c>
      <c r="M100" s="23">
        <v>128.83000000000001</v>
      </c>
      <c r="N100" s="24">
        <f t="shared" ref="N100:N106" si="79">J100-M100</f>
        <v>71.169999999999987</v>
      </c>
      <c r="O100" s="24">
        <f t="shared" ref="O100:O106" si="80">+N100+P100</f>
        <v>71.169999999999987</v>
      </c>
      <c r="P100" s="24">
        <f t="shared" ref="P100:P106" si="81">+I100-J100</f>
        <v>0</v>
      </c>
      <c r="Q100" s="26">
        <v>128.83000000000001</v>
      </c>
      <c r="R100" s="24">
        <v>0</v>
      </c>
      <c r="S100" s="27">
        <f t="shared" si="65"/>
        <v>64.415000000000006</v>
      </c>
      <c r="T100" s="27">
        <f t="shared" si="66"/>
        <v>64.415000000000006</v>
      </c>
    </row>
    <row r="101" spans="2:21" ht="13.5" customHeight="1">
      <c r="B101" s="43">
        <v>253</v>
      </c>
      <c r="C101" s="29" t="s">
        <v>129</v>
      </c>
      <c r="D101" s="95">
        <v>2000</v>
      </c>
      <c r="E101" s="52">
        <v>0</v>
      </c>
      <c r="F101" s="23">
        <v>0</v>
      </c>
      <c r="G101" s="23">
        <v>0</v>
      </c>
      <c r="H101" s="23">
        <v>0</v>
      </c>
      <c r="I101" s="95">
        <v>2000</v>
      </c>
      <c r="J101" s="95">
        <v>2000</v>
      </c>
      <c r="K101" s="23">
        <v>0</v>
      </c>
      <c r="L101" s="23">
        <v>160.49</v>
      </c>
      <c r="M101" s="23">
        <v>1102.0899999999999</v>
      </c>
      <c r="N101" s="24">
        <f t="shared" si="79"/>
        <v>897.91000000000008</v>
      </c>
      <c r="O101" s="24">
        <f t="shared" si="80"/>
        <v>897.91000000000008</v>
      </c>
      <c r="P101" s="24">
        <f t="shared" si="81"/>
        <v>0</v>
      </c>
      <c r="Q101" s="24">
        <v>941.6</v>
      </c>
      <c r="R101" s="24">
        <v>160.49</v>
      </c>
      <c r="S101" s="27">
        <f t="shared" si="65"/>
        <v>55.104500000000002</v>
      </c>
      <c r="T101" s="27">
        <f t="shared" si="66"/>
        <v>55.104500000000002</v>
      </c>
    </row>
    <row r="102" spans="2:21" ht="13.5" customHeight="1">
      <c r="B102" s="43">
        <v>254</v>
      </c>
      <c r="C102" s="29" t="s">
        <v>130</v>
      </c>
      <c r="D102" s="95">
        <v>8000</v>
      </c>
      <c r="E102" s="52">
        <v>0</v>
      </c>
      <c r="F102" s="23">
        <f t="shared" si="78"/>
        <v>-1000</v>
      </c>
      <c r="G102" s="23">
        <v>-1000</v>
      </c>
      <c r="H102" s="23">
        <v>0</v>
      </c>
      <c r="I102" s="95">
        <v>7000</v>
      </c>
      <c r="J102" s="95">
        <v>7000</v>
      </c>
      <c r="K102" s="23">
        <v>0</v>
      </c>
      <c r="L102" s="23">
        <v>1401.91</v>
      </c>
      <c r="M102" s="23">
        <v>1638.74</v>
      </c>
      <c r="N102" s="24">
        <f t="shared" si="79"/>
        <v>5361.26</v>
      </c>
      <c r="O102" s="24">
        <f t="shared" si="80"/>
        <v>5361.26</v>
      </c>
      <c r="P102" s="24">
        <f t="shared" si="81"/>
        <v>0</v>
      </c>
      <c r="Q102" s="26">
        <v>247.52</v>
      </c>
      <c r="R102" s="24">
        <v>1391.22</v>
      </c>
      <c r="S102" s="27">
        <f t="shared" si="65"/>
        <v>23.410571428571426</v>
      </c>
      <c r="T102" s="27">
        <f t="shared" si="66"/>
        <v>23.410571428571426</v>
      </c>
    </row>
    <row r="103" spans="2:21" ht="13.5" customHeight="1">
      <c r="B103" s="43">
        <v>255</v>
      </c>
      <c r="C103" s="29" t="s">
        <v>131</v>
      </c>
      <c r="D103" s="95">
        <v>37098</v>
      </c>
      <c r="E103" s="52">
        <v>0</v>
      </c>
      <c r="F103" s="23">
        <f t="shared" si="78"/>
        <v>0</v>
      </c>
      <c r="G103" s="23">
        <v>0</v>
      </c>
      <c r="H103" s="23">
        <v>0</v>
      </c>
      <c r="I103" s="95">
        <v>37098</v>
      </c>
      <c r="J103" s="95">
        <v>37098</v>
      </c>
      <c r="K103" s="23">
        <v>0</v>
      </c>
      <c r="L103" s="23">
        <v>69.13</v>
      </c>
      <c r="M103" s="23">
        <v>69.13</v>
      </c>
      <c r="N103" s="24">
        <f t="shared" si="79"/>
        <v>37028.870000000003</v>
      </c>
      <c r="O103" s="24">
        <f t="shared" si="80"/>
        <v>37028.870000000003</v>
      </c>
      <c r="P103" s="24">
        <f t="shared" si="81"/>
        <v>0</v>
      </c>
      <c r="Q103" s="24">
        <v>18.73</v>
      </c>
      <c r="R103" s="24">
        <v>50.4</v>
      </c>
      <c r="S103" s="27">
        <f t="shared" si="65"/>
        <v>0.18634427731953204</v>
      </c>
      <c r="T103" s="27">
        <f t="shared" si="66"/>
        <v>0.18634427731953204</v>
      </c>
    </row>
    <row r="104" spans="2:21" ht="13.5" customHeight="1">
      <c r="B104" s="43">
        <v>256</v>
      </c>
      <c r="C104" s="29" t="s">
        <v>132</v>
      </c>
      <c r="D104" s="95">
        <v>9011</v>
      </c>
      <c r="E104" s="52">
        <v>0</v>
      </c>
      <c r="F104" s="23">
        <f t="shared" si="78"/>
        <v>-2011</v>
      </c>
      <c r="G104" s="23">
        <v>-2011</v>
      </c>
      <c r="H104" s="23">
        <v>0</v>
      </c>
      <c r="I104" s="95">
        <v>7000</v>
      </c>
      <c r="J104" s="95">
        <v>7000</v>
      </c>
      <c r="K104" s="23">
        <v>0</v>
      </c>
      <c r="L104" s="23">
        <v>1296.74</v>
      </c>
      <c r="M104" s="23">
        <v>2033.56</v>
      </c>
      <c r="N104" s="24">
        <f t="shared" si="79"/>
        <v>4966.4400000000005</v>
      </c>
      <c r="O104" s="24">
        <f t="shared" si="80"/>
        <v>4966.4400000000005</v>
      </c>
      <c r="P104" s="24">
        <f t="shared" si="81"/>
        <v>0</v>
      </c>
      <c r="Q104" s="95">
        <v>1102.92</v>
      </c>
      <c r="R104" s="26">
        <v>930.64</v>
      </c>
      <c r="S104" s="27">
        <f t="shared" si="65"/>
        <v>29.05085714285714</v>
      </c>
      <c r="T104" s="27">
        <f t="shared" si="66"/>
        <v>29.05085714285714</v>
      </c>
    </row>
    <row r="105" spans="2:21" ht="13.5" customHeight="1">
      <c r="B105" s="43">
        <v>257</v>
      </c>
      <c r="C105" s="29" t="s">
        <v>133</v>
      </c>
      <c r="D105" s="95">
        <v>500</v>
      </c>
      <c r="E105" s="52">
        <v>0</v>
      </c>
      <c r="F105" s="23">
        <f t="shared" si="78"/>
        <v>0</v>
      </c>
      <c r="G105" s="23">
        <v>0</v>
      </c>
      <c r="H105" s="23">
        <v>0</v>
      </c>
      <c r="I105" s="95">
        <v>500</v>
      </c>
      <c r="J105" s="95">
        <v>500</v>
      </c>
      <c r="K105" s="23">
        <v>0</v>
      </c>
      <c r="L105" s="23">
        <v>0</v>
      </c>
      <c r="M105" s="23">
        <v>97.38</v>
      </c>
      <c r="N105" s="24">
        <f t="shared" si="79"/>
        <v>402.62</v>
      </c>
      <c r="O105" s="24">
        <f t="shared" si="80"/>
        <v>402.62</v>
      </c>
      <c r="P105" s="24">
        <f t="shared" si="81"/>
        <v>0</v>
      </c>
      <c r="Q105" s="95">
        <v>97.38</v>
      </c>
      <c r="R105" s="55">
        <v>0</v>
      </c>
      <c r="S105" s="27">
        <f t="shared" si="65"/>
        <v>19.475999999999999</v>
      </c>
      <c r="T105" s="27">
        <f t="shared" si="66"/>
        <v>19.475999999999999</v>
      </c>
    </row>
    <row r="106" spans="2:21" ht="13.5" customHeight="1">
      <c r="B106" s="43">
        <v>259</v>
      </c>
      <c r="C106" s="29" t="s">
        <v>134</v>
      </c>
      <c r="D106" s="97">
        <v>8750</v>
      </c>
      <c r="E106" s="52">
        <v>0</v>
      </c>
      <c r="F106" s="23">
        <f t="shared" si="78"/>
        <v>850</v>
      </c>
      <c r="G106" s="23">
        <v>850</v>
      </c>
      <c r="H106" s="23">
        <v>0</v>
      </c>
      <c r="I106" s="95">
        <v>9600</v>
      </c>
      <c r="J106" s="95">
        <v>9600</v>
      </c>
      <c r="K106" s="23">
        <v>0</v>
      </c>
      <c r="L106" s="23">
        <v>1859.27</v>
      </c>
      <c r="M106" s="23">
        <v>5294.51</v>
      </c>
      <c r="N106" s="24">
        <f t="shared" si="79"/>
        <v>4305.49</v>
      </c>
      <c r="O106" s="24">
        <f t="shared" si="80"/>
        <v>4305.49</v>
      </c>
      <c r="P106" s="24">
        <f t="shared" si="81"/>
        <v>0</v>
      </c>
      <c r="Q106" s="95">
        <v>3572.83</v>
      </c>
      <c r="R106" s="26">
        <v>1721.68</v>
      </c>
      <c r="S106" s="27">
        <f t="shared" si="65"/>
        <v>55.151145833333338</v>
      </c>
      <c r="T106" s="27">
        <f t="shared" si="66"/>
        <v>55.151145833333338</v>
      </c>
    </row>
    <row r="107" spans="2:21" ht="13.5" customHeight="1">
      <c r="B107" s="49">
        <v>260</v>
      </c>
      <c r="C107" s="20" t="s">
        <v>135</v>
      </c>
      <c r="D107" s="54">
        <f t="shared" ref="D107:R107" si="82">SUM(D108:D112)</f>
        <v>79966</v>
      </c>
      <c r="E107" s="54">
        <f t="shared" si="82"/>
        <v>0</v>
      </c>
      <c r="F107" s="13">
        <f t="shared" si="82"/>
        <v>23637</v>
      </c>
      <c r="G107" s="13">
        <f t="shared" si="82"/>
        <v>23637</v>
      </c>
      <c r="H107" s="54">
        <f t="shared" si="82"/>
        <v>0</v>
      </c>
      <c r="I107" s="54">
        <f t="shared" si="82"/>
        <v>103603</v>
      </c>
      <c r="J107" s="54">
        <f t="shared" si="82"/>
        <v>97603</v>
      </c>
      <c r="K107" s="54">
        <f t="shared" si="82"/>
        <v>0</v>
      </c>
      <c r="L107" s="56">
        <f t="shared" si="82"/>
        <v>4742.8900000000003</v>
      </c>
      <c r="M107" s="54">
        <f t="shared" si="82"/>
        <v>4987.99</v>
      </c>
      <c r="N107" s="54">
        <f t="shared" si="82"/>
        <v>92615.010000000009</v>
      </c>
      <c r="O107" s="54">
        <f t="shared" si="82"/>
        <v>98615.010000000009</v>
      </c>
      <c r="P107" s="54">
        <f t="shared" si="82"/>
        <v>6000</v>
      </c>
      <c r="Q107" s="54">
        <f t="shared" si="82"/>
        <v>1844.91</v>
      </c>
      <c r="R107" s="54">
        <f t="shared" si="82"/>
        <v>3143.08</v>
      </c>
      <c r="S107" s="14">
        <f t="shared" si="65"/>
        <v>5.1104884071186332</v>
      </c>
      <c r="T107" s="14">
        <f t="shared" si="66"/>
        <v>4.8145227454803425</v>
      </c>
    </row>
    <row r="108" spans="2:21" ht="13.5" customHeight="1">
      <c r="B108" s="43">
        <v>261</v>
      </c>
      <c r="C108" s="29" t="s">
        <v>136</v>
      </c>
      <c r="D108" s="95">
        <v>2000</v>
      </c>
      <c r="E108" s="23">
        <v>0</v>
      </c>
      <c r="F108" s="23">
        <f t="shared" ref="F108:F112" si="83">+G108+H108</f>
        <v>0</v>
      </c>
      <c r="G108" s="23">
        <v>0</v>
      </c>
      <c r="H108" s="23">
        <v>0</v>
      </c>
      <c r="I108" s="95">
        <v>2000</v>
      </c>
      <c r="J108" s="95">
        <v>2000</v>
      </c>
      <c r="K108" s="23">
        <v>0</v>
      </c>
      <c r="L108" s="23">
        <v>0</v>
      </c>
      <c r="M108" s="23">
        <v>0</v>
      </c>
      <c r="N108" s="24">
        <f t="shared" ref="N108:N112" si="84">J108-M108</f>
        <v>2000</v>
      </c>
      <c r="O108" s="24">
        <f t="shared" ref="O108:O112" si="85">+N108+P108</f>
        <v>2000</v>
      </c>
      <c r="P108" s="24">
        <f t="shared" ref="P108:P112" si="86">+I108-J108</f>
        <v>0</v>
      </c>
      <c r="Q108" s="24">
        <v>0</v>
      </c>
      <c r="R108" s="24">
        <v>0</v>
      </c>
      <c r="S108" s="27">
        <f t="shared" si="65"/>
        <v>0</v>
      </c>
      <c r="T108" s="27">
        <f t="shared" si="66"/>
        <v>0</v>
      </c>
    </row>
    <row r="109" spans="2:21" ht="13.5" customHeight="1">
      <c r="B109" s="43">
        <v>262</v>
      </c>
      <c r="C109" s="29" t="s">
        <v>137</v>
      </c>
      <c r="D109" s="95">
        <v>25654</v>
      </c>
      <c r="E109" s="52">
        <v>0</v>
      </c>
      <c r="F109" s="23">
        <f t="shared" si="83"/>
        <v>881</v>
      </c>
      <c r="G109" s="23">
        <v>881</v>
      </c>
      <c r="H109" s="23">
        <v>0</v>
      </c>
      <c r="I109" s="95">
        <v>26535</v>
      </c>
      <c r="J109" s="95">
        <v>23535</v>
      </c>
      <c r="K109" s="23">
        <v>0</v>
      </c>
      <c r="L109" s="23">
        <v>1096.53</v>
      </c>
      <c r="M109" s="23">
        <v>1195.92</v>
      </c>
      <c r="N109" s="24">
        <f t="shared" si="84"/>
        <v>22339.08</v>
      </c>
      <c r="O109" s="24">
        <f t="shared" si="85"/>
        <v>25339.08</v>
      </c>
      <c r="P109" s="24">
        <f t="shared" si="86"/>
        <v>3000</v>
      </c>
      <c r="Q109" s="26">
        <v>99.39</v>
      </c>
      <c r="R109" s="26">
        <v>1096.53</v>
      </c>
      <c r="S109" s="27">
        <f t="shared" si="65"/>
        <v>5.0814531548757174</v>
      </c>
      <c r="T109" s="27">
        <f t="shared" si="66"/>
        <v>4.5069530808366309</v>
      </c>
    </row>
    <row r="110" spans="2:21" ht="13.5" customHeight="1">
      <c r="B110" s="43">
        <v>263</v>
      </c>
      <c r="C110" s="29" t="s">
        <v>138</v>
      </c>
      <c r="D110" s="95">
        <v>5458</v>
      </c>
      <c r="E110" s="52">
        <v>0</v>
      </c>
      <c r="F110" s="23">
        <f t="shared" si="83"/>
        <v>-3000</v>
      </c>
      <c r="G110" s="23">
        <v>-3000</v>
      </c>
      <c r="H110" s="23">
        <v>0</v>
      </c>
      <c r="I110" s="95">
        <v>2458</v>
      </c>
      <c r="J110" s="95">
        <v>2458</v>
      </c>
      <c r="K110" s="23">
        <v>0</v>
      </c>
      <c r="L110" s="23">
        <v>254.34</v>
      </c>
      <c r="M110" s="23">
        <v>254.34</v>
      </c>
      <c r="N110" s="24">
        <f t="shared" si="84"/>
        <v>2203.66</v>
      </c>
      <c r="O110" s="24">
        <f t="shared" si="85"/>
        <v>2203.66</v>
      </c>
      <c r="P110" s="24">
        <f t="shared" si="86"/>
        <v>0</v>
      </c>
      <c r="Q110" s="27">
        <v>0</v>
      </c>
      <c r="R110" s="27">
        <v>254.34</v>
      </c>
      <c r="S110" s="27">
        <f t="shared" si="65"/>
        <v>10.347436940602115</v>
      </c>
      <c r="T110" s="27">
        <f t="shared" si="66"/>
        <v>10.347436940602115</v>
      </c>
    </row>
    <row r="111" spans="2:21" ht="13.5" customHeight="1">
      <c r="B111" s="43">
        <v>265</v>
      </c>
      <c r="C111" s="29" t="s">
        <v>139</v>
      </c>
      <c r="D111" s="97">
        <v>23634</v>
      </c>
      <c r="E111" s="52">
        <v>0</v>
      </c>
      <c r="F111" s="23">
        <f t="shared" si="83"/>
        <v>0</v>
      </c>
      <c r="G111" s="23">
        <v>0</v>
      </c>
      <c r="H111" s="23">
        <v>0</v>
      </c>
      <c r="I111" s="95">
        <v>23634</v>
      </c>
      <c r="J111" s="95">
        <v>21034</v>
      </c>
      <c r="K111" s="23">
        <v>0</v>
      </c>
      <c r="L111" s="23">
        <v>1346.01</v>
      </c>
      <c r="M111" s="23">
        <v>1392.56</v>
      </c>
      <c r="N111" s="24">
        <f t="shared" si="84"/>
        <v>19641.439999999999</v>
      </c>
      <c r="O111" s="24">
        <f t="shared" si="85"/>
        <v>22241.439999999999</v>
      </c>
      <c r="P111" s="24">
        <f t="shared" si="86"/>
        <v>2600</v>
      </c>
      <c r="Q111" s="95">
        <v>1109.54</v>
      </c>
      <c r="R111" s="27">
        <v>283.02</v>
      </c>
      <c r="S111" s="27">
        <f t="shared" si="65"/>
        <v>6.6205191594561192</v>
      </c>
      <c r="T111" s="27">
        <f t="shared" si="66"/>
        <v>5.8921892189218923</v>
      </c>
    </row>
    <row r="112" spans="2:21" ht="13.5" customHeight="1">
      <c r="B112" s="43">
        <v>269</v>
      </c>
      <c r="C112" s="29" t="s">
        <v>140</v>
      </c>
      <c r="D112" s="100">
        <v>23220</v>
      </c>
      <c r="E112" s="52">
        <v>0</v>
      </c>
      <c r="F112" s="23">
        <f t="shared" si="83"/>
        <v>25756</v>
      </c>
      <c r="G112" s="23">
        <v>25756</v>
      </c>
      <c r="H112" s="23">
        <v>0</v>
      </c>
      <c r="I112" s="95">
        <v>48976</v>
      </c>
      <c r="J112" s="95">
        <v>48576</v>
      </c>
      <c r="K112" s="23">
        <v>0</v>
      </c>
      <c r="L112" s="23">
        <v>2046.01</v>
      </c>
      <c r="M112" s="23">
        <v>2145.17</v>
      </c>
      <c r="N112" s="24">
        <f t="shared" si="84"/>
        <v>46430.83</v>
      </c>
      <c r="O112" s="24">
        <f t="shared" si="85"/>
        <v>46830.83</v>
      </c>
      <c r="P112" s="24">
        <f t="shared" si="86"/>
        <v>400</v>
      </c>
      <c r="Q112" s="95">
        <v>635.98</v>
      </c>
      <c r="R112" s="24">
        <v>1509.19</v>
      </c>
      <c r="S112" s="27">
        <f t="shared" si="65"/>
        <v>4.4161108366271415</v>
      </c>
      <c r="T112" s="27">
        <f t="shared" si="66"/>
        <v>4.3800432865076777</v>
      </c>
    </row>
    <row r="113" spans="2:21" ht="13.5" customHeight="1">
      <c r="B113" s="49">
        <v>270</v>
      </c>
      <c r="C113" s="20" t="s">
        <v>141</v>
      </c>
      <c r="D113" s="54">
        <f>SUM(D114:D119)</f>
        <v>120360</v>
      </c>
      <c r="E113" s="54">
        <f t="shared" ref="E113:Q113" si="87">SUM(E114:E119)</f>
        <v>0</v>
      </c>
      <c r="F113" s="13">
        <f t="shared" si="87"/>
        <v>-17558</v>
      </c>
      <c r="G113" s="13">
        <f>SUM(G114:G119)</f>
        <v>-17558</v>
      </c>
      <c r="H113" s="54">
        <f t="shared" si="87"/>
        <v>0</v>
      </c>
      <c r="I113" s="54">
        <f>SUM(I114:I119)</f>
        <v>102802</v>
      </c>
      <c r="J113" s="54">
        <f t="shared" si="87"/>
        <v>94707</v>
      </c>
      <c r="K113" s="54">
        <f t="shared" si="87"/>
        <v>0</v>
      </c>
      <c r="L113" s="54">
        <f t="shared" si="87"/>
        <v>19131.95</v>
      </c>
      <c r="M113" s="54">
        <f t="shared" si="87"/>
        <v>20419.940000000002</v>
      </c>
      <c r="N113" s="54">
        <f>SUM(N114:N119)</f>
        <v>74287.06</v>
      </c>
      <c r="O113" s="54">
        <f t="shared" si="87"/>
        <v>82382.06</v>
      </c>
      <c r="P113" s="54">
        <f t="shared" si="87"/>
        <v>8095</v>
      </c>
      <c r="Q113" s="54">
        <f t="shared" si="87"/>
        <v>971.83</v>
      </c>
      <c r="R113" s="54">
        <f>SUM(R114:R119)</f>
        <v>19448.11</v>
      </c>
      <c r="S113" s="14">
        <f t="shared" si="65"/>
        <v>21.561172880568495</v>
      </c>
      <c r="T113" s="14">
        <f t="shared" si="66"/>
        <v>19.86336841695687</v>
      </c>
    </row>
    <row r="114" spans="2:21" ht="13.5" customHeight="1">
      <c r="B114" s="43">
        <v>271</v>
      </c>
      <c r="C114" s="29" t="s">
        <v>142</v>
      </c>
      <c r="D114" s="95">
        <v>2994</v>
      </c>
      <c r="E114" s="52">
        <v>0</v>
      </c>
      <c r="F114" s="23">
        <f t="shared" ref="F114:F119" si="88">+G114+H114</f>
        <v>263</v>
      </c>
      <c r="G114" s="23">
        <v>263</v>
      </c>
      <c r="H114" s="23">
        <v>0</v>
      </c>
      <c r="I114" s="95">
        <v>3257</v>
      </c>
      <c r="J114" s="95">
        <v>2783</v>
      </c>
      <c r="K114" s="23">
        <v>0</v>
      </c>
      <c r="L114" s="23">
        <v>185.33</v>
      </c>
      <c r="M114" s="23">
        <v>278.18</v>
      </c>
      <c r="N114" s="24">
        <f t="shared" ref="N114:N119" si="89">J114-M114</f>
        <v>2504.8200000000002</v>
      </c>
      <c r="O114" s="24">
        <f t="shared" ref="O114:O120" si="90">+N114+P114</f>
        <v>2978.82</v>
      </c>
      <c r="P114" s="24">
        <f t="shared" ref="P114:P120" si="91">+I114-J114</f>
        <v>474</v>
      </c>
      <c r="Q114" s="95">
        <v>278.18</v>
      </c>
      <c r="R114" s="55">
        <v>0</v>
      </c>
      <c r="S114" s="27">
        <f t="shared" si="65"/>
        <v>9.995688106360042</v>
      </c>
      <c r="T114" s="27">
        <f t="shared" si="66"/>
        <v>8.5409886398526265</v>
      </c>
    </row>
    <row r="115" spans="2:21" ht="13.5" customHeight="1">
      <c r="B115" s="43">
        <v>273</v>
      </c>
      <c r="C115" s="29" t="s">
        <v>143</v>
      </c>
      <c r="D115" s="95">
        <v>57471</v>
      </c>
      <c r="E115" s="52">
        <v>0</v>
      </c>
      <c r="F115" s="23">
        <f>+G115+H115</f>
        <v>-8832</v>
      </c>
      <c r="G115" s="23">
        <v>-8832</v>
      </c>
      <c r="H115" s="23">
        <v>0</v>
      </c>
      <c r="I115" s="95">
        <v>48639</v>
      </c>
      <c r="J115" s="95">
        <v>44918</v>
      </c>
      <c r="K115" s="23">
        <v>0</v>
      </c>
      <c r="L115" s="23">
        <v>14440.79</v>
      </c>
      <c r="M115" s="23">
        <v>14760.71</v>
      </c>
      <c r="N115" s="24">
        <f t="shared" si="89"/>
        <v>30157.29</v>
      </c>
      <c r="O115" s="24">
        <f t="shared" si="90"/>
        <v>33878.29</v>
      </c>
      <c r="P115" s="24">
        <f t="shared" si="91"/>
        <v>3721</v>
      </c>
      <c r="Q115" s="97">
        <v>352.14</v>
      </c>
      <c r="R115" s="55">
        <v>14408.57</v>
      </c>
      <c r="S115" s="27">
        <f t="shared" si="65"/>
        <v>32.861458657999023</v>
      </c>
      <c r="T115" s="27">
        <f t="shared" si="66"/>
        <v>30.347478360986035</v>
      </c>
    </row>
    <row r="116" spans="2:21" ht="13.5" customHeight="1">
      <c r="B116" s="43">
        <v>274</v>
      </c>
      <c r="C116" s="29" t="s">
        <v>144</v>
      </c>
      <c r="D116" s="95">
        <v>550</v>
      </c>
      <c r="E116" s="52">
        <v>0</v>
      </c>
      <c r="F116" s="23">
        <f t="shared" si="88"/>
        <v>3882</v>
      </c>
      <c r="G116" s="23">
        <v>3882</v>
      </c>
      <c r="H116" s="23">
        <v>0</v>
      </c>
      <c r="I116" s="95">
        <v>4432</v>
      </c>
      <c r="J116" s="95">
        <v>4432</v>
      </c>
      <c r="K116" s="23">
        <v>0</v>
      </c>
      <c r="L116" s="23">
        <v>3528.06</v>
      </c>
      <c r="M116" s="23">
        <v>3528.06</v>
      </c>
      <c r="N116" s="24">
        <f t="shared" si="89"/>
        <v>903.94</v>
      </c>
      <c r="O116" s="24">
        <f t="shared" si="90"/>
        <v>903.94</v>
      </c>
      <c r="P116" s="24">
        <f t="shared" si="91"/>
        <v>0</v>
      </c>
      <c r="Q116" s="24">
        <v>0</v>
      </c>
      <c r="R116" s="55">
        <v>3528.06</v>
      </c>
      <c r="S116" s="27">
        <f t="shared" si="65"/>
        <v>79.604241877256328</v>
      </c>
      <c r="T116" s="27">
        <f t="shared" si="66"/>
        <v>79.604241877256328</v>
      </c>
    </row>
    <row r="117" spans="2:21" ht="13.5" customHeight="1">
      <c r="B117" s="43">
        <v>275</v>
      </c>
      <c r="C117" s="29" t="s">
        <v>145</v>
      </c>
      <c r="D117" s="95">
        <v>56172</v>
      </c>
      <c r="E117" s="52">
        <v>0</v>
      </c>
      <c r="F117" s="23">
        <f t="shared" si="88"/>
        <v>-13000</v>
      </c>
      <c r="G117" s="23">
        <v>-13000</v>
      </c>
      <c r="H117" s="23">
        <v>0</v>
      </c>
      <c r="I117" s="95">
        <v>43172</v>
      </c>
      <c r="J117" s="95">
        <v>40012</v>
      </c>
      <c r="K117" s="23">
        <v>0</v>
      </c>
      <c r="L117" s="23">
        <v>936.36</v>
      </c>
      <c r="M117" s="23">
        <v>1781.66</v>
      </c>
      <c r="N117" s="24">
        <f t="shared" si="89"/>
        <v>38230.339999999997</v>
      </c>
      <c r="O117" s="24">
        <f t="shared" si="90"/>
        <v>41390.339999999997</v>
      </c>
      <c r="P117" s="24">
        <f t="shared" si="91"/>
        <v>3160</v>
      </c>
      <c r="Q117" s="24">
        <v>270.18</v>
      </c>
      <c r="R117" s="26">
        <v>1511.48</v>
      </c>
      <c r="S117" s="27">
        <f t="shared" si="65"/>
        <v>4.4528141557532743</v>
      </c>
      <c r="T117" s="27">
        <f t="shared" si="66"/>
        <v>4.1268877976466234</v>
      </c>
    </row>
    <row r="118" spans="2:21" ht="13.5" customHeight="1">
      <c r="B118" s="44">
        <v>277</v>
      </c>
      <c r="C118" s="29" t="s">
        <v>146</v>
      </c>
      <c r="D118" s="95">
        <v>350</v>
      </c>
      <c r="E118" s="52">
        <v>0</v>
      </c>
      <c r="F118" s="23">
        <f t="shared" si="88"/>
        <v>0</v>
      </c>
      <c r="G118" s="23">
        <v>0</v>
      </c>
      <c r="H118" s="23">
        <v>0</v>
      </c>
      <c r="I118" s="95">
        <v>350</v>
      </c>
      <c r="J118" s="95">
        <v>350</v>
      </c>
      <c r="K118" s="23">
        <v>0</v>
      </c>
      <c r="L118" s="23">
        <v>0</v>
      </c>
      <c r="M118" s="23">
        <v>0</v>
      </c>
      <c r="N118" s="24">
        <f t="shared" si="89"/>
        <v>350</v>
      </c>
      <c r="O118" s="24">
        <f t="shared" si="90"/>
        <v>350</v>
      </c>
      <c r="P118" s="24">
        <f t="shared" si="91"/>
        <v>0</v>
      </c>
      <c r="Q118" s="24">
        <v>0</v>
      </c>
      <c r="R118" s="55">
        <v>0</v>
      </c>
      <c r="S118" s="27">
        <f t="shared" si="65"/>
        <v>0</v>
      </c>
      <c r="T118" s="27">
        <f t="shared" si="66"/>
        <v>0</v>
      </c>
    </row>
    <row r="119" spans="2:21" ht="13.5" customHeight="1">
      <c r="B119" s="46">
        <v>279</v>
      </c>
      <c r="C119" s="29" t="s">
        <v>147</v>
      </c>
      <c r="D119" s="95">
        <v>2823</v>
      </c>
      <c r="E119" s="52">
        <v>0</v>
      </c>
      <c r="F119" s="23">
        <f t="shared" si="88"/>
        <v>129</v>
      </c>
      <c r="G119" s="23">
        <v>129</v>
      </c>
      <c r="H119" s="23">
        <v>0</v>
      </c>
      <c r="I119" s="95">
        <v>2952</v>
      </c>
      <c r="J119" s="95">
        <v>2212</v>
      </c>
      <c r="K119" s="23">
        <v>0</v>
      </c>
      <c r="L119" s="23">
        <v>41.41</v>
      </c>
      <c r="M119" s="23">
        <v>71.33</v>
      </c>
      <c r="N119" s="24">
        <f t="shared" si="89"/>
        <v>2140.67</v>
      </c>
      <c r="O119" s="24">
        <f>+N119+P119</f>
        <v>2880.67</v>
      </c>
      <c r="P119" s="24">
        <f t="shared" si="91"/>
        <v>740</v>
      </c>
      <c r="Q119" s="24">
        <v>71.33</v>
      </c>
      <c r="R119" s="55">
        <v>0</v>
      </c>
      <c r="S119" s="27">
        <f t="shared" si="65"/>
        <v>3.2246835443037978</v>
      </c>
      <c r="T119" s="27">
        <f t="shared" si="66"/>
        <v>2.4163279132791327</v>
      </c>
    </row>
    <row r="120" spans="2:21" ht="13.5" customHeight="1">
      <c r="B120" s="49">
        <v>280</v>
      </c>
      <c r="C120" s="57" t="s">
        <v>148</v>
      </c>
      <c r="D120" s="97">
        <v>36268</v>
      </c>
      <c r="E120" s="58">
        <v>0</v>
      </c>
      <c r="F120" s="32">
        <f>+G120+H120</f>
        <v>-4500</v>
      </c>
      <c r="G120" s="32">
        <v>-4500</v>
      </c>
      <c r="H120" s="32">
        <v>0</v>
      </c>
      <c r="I120" s="58">
        <v>31768</v>
      </c>
      <c r="J120" s="101">
        <v>19100</v>
      </c>
      <c r="K120" s="32">
        <v>0</v>
      </c>
      <c r="L120" s="54">
        <v>480.41</v>
      </c>
      <c r="M120" s="54">
        <v>580.95000000000005</v>
      </c>
      <c r="N120" s="13">
        <f>J120-M120</f>
        <v>18519.05</v>
      </c>
      <c r="O120" s="13">
        <f t="shared" si="90"/>
        <v>31187.05</v>
      </c>
      <c r="P120" s="13">
        <f t="shared" si="91"/>
        <v>12668</v>
      </c>
      <c r="Q120" s="34">
        <v>431.15</v>
      </c>
      <c r="R120" s="34">
        <v>149.80000000000001</v>
      </c>
      <c r="S120" s="14">
        <f t="shared" si="65"/>
        <v>3.0416230366492147</v>
      </c>
      <c r="T120" s="14">
        <f t="shared" si="66"/>
        <v>1.8287270209015363</v>
      </c>
    </row>
    <row r="121" spans="2:21" ht="13.5" customHeight="1">
      <c r="B121" s="41">
        <v>3</v>
      </c>
      <c r="C121" s="38" t="s">
        <v>149</v>
      </c>
      <c r="D121" s="54">
        <f>+D122+D124</f>
        <v>0</v>
      </c>
      <c r="E121" s="54">
        <f>+E122+E124</f>
        <v>0</v>
      </c>
      <c r="F121" s="54">
        <f>+F124+F122</f>
        <v>11238</v>
      </c>
      <c r="G121" s="54">
        <f>+G124+G122</f>
        <v>11238</v>
      </c>
      <c r="H121" s="54">
        <f t="shared" ref="H121" si="92">+H124</f>
        <v>0</v>
      </c>
      <c r="I121" s="54">
        <f>+I122+I124</f>
        <v>11238</v>
      </c>
      <c r="J121" s="54">
        <f t="shared" ref="J121:O121" si="93">+J122+J124</f>
        <v>11238</v>
      </c>
      <c r="K121" s="54">
        <f t="shared" si="93"/>
        <v>0</v>
      </c>
      <c r="L121" s="54">
        <f t="shared" si="93"/>
        <v>5395.8</v>
      </c>
      <c r="M121" s="54">
        <f t="shared" si="93"/>
        <v>5395.8</v>
      </c>
      <c r="N121" s="54">
        <f t="shared" si="93"/>
        <v>5842.2</v>
      </c>
      <c r="O121" s="54">
        <f t="shared" si="93"/>
        <v>5842.2</v>
      </c>
      <c r="P121" s="54">
        <f>+P122+P124</f>
        <v>0</v>
      </c>
      <c r="Q121" s="54">
        <f>+Q122+Q124</f>
        <v>0</v>
      </c>
      <c r="R121" s="54">
        <f t="shared" ref="R121" si="94">+R122+R124</f>
        <v>5395.8</v>
      </c>
      <c r="S121" s="59">
        <f t="shared" si="65"/>
        <v>48.013881473571814</v>
      </c>
      <c r="T121" s="59">
        <f t="shared" si="66"/>
        <v>48.013881473571814</v>
      </c>
    </row>
    <row r="122" spans="2:21" ht="13.5" customHeight="1">
      <c r="B122" s="41">
        <v>330</v>
      </c>
      <c r="C122" s="38" t="s">
        <v>150</v>
      </c>
      <c r="D122" s="54">
        <f>+D123</f>
        <v>0</v>
      </c>
      <c r="E122" s="54">
        <f>+E123</f>
        <v>0</v>
      </c>
      <c r="F122" s="54">
        <f t="shared" ref="F122:F124" si="95">+G122+H122</f>
        <v>4377</v>
      </c>
      <c r="G122" s="54">
        <f>+G123</f>
        <v>4377</v>
      </c>
      <c r="H122" s="54">
        <f t="shared" ref="H122:R122" si="96">+H123</f>
        <v>0</v>
      </c>
      <c r="I122" s="54">
        <f t="shared" si="96"/>
        <v>4377</v>
      </c>
      <c r="J122" s="54">
        <f t="shared" si="96"/>
        <v>4377</v>
      </c>
      <c r="K122" s="54">
        <f t="shared" si="96"/>
        <v>0</v>
      </c>
      <c r="L122" s="54">
        <f t="shared" si="96"/>
        <v>2149.42</v>
      </c>
      <c r="M122" s="54">
        <f t="shared" si="96"/>
        <v>2149.42</v>
      </c>
      <c r="N122" s="54">
        <f t="shared" si="96"/>
        <v>2227.58</v>
      </c>
      <c r="O122" s="54">
        <f t="shared" si="96"/>
        <v>2227.58</v>
      </c>
      <c r="P122" s="54">
        <f>+P123</f>
        <v>0</v>
      </c>
      <c r="Q122" s="54">
        <f t="shared" si="96"/>
        <v>0</v>
      </c>
      <c r="R122" s="54">
        <f t="shared" si="96"/>
        <v>2149.42</v>
      </c>
      <c r="S122" s="59">
        <f>+M122/J122*100</f>
        <v>49.107151016678088</v>
      </c>
      <c r="T122" s="59">
        <f>+M122/I122*100</f>
        <v>49.107151016678088</v>
      </c>
    </row>
    <row r="123" spans="2:21" ht="13.5" customHeight="1">
      <c r="B123" s="46">
        <v>331</v>
      </c>
      <c r="C123" s="22" t="s">
        <v>151</v>
      </c>
      <c r="D123" s="60">
        <v>0</v>
      </c>
      <c r="E123" s="60">
        <v>0</v>
      </c>
      <c r="F123" s="60">
        <f t="shared" si="95"/>
        <v>4377</v>
      </c>
      <c r="G123" s="60">
        <v>4377</v>
      </c>
      <c r="H123" s="60">
        <v>0</v>
      </c>
      <c r="I123" s="60">
        <v>4377</v>
      </c>
      <c r="J123" s="60">
        <v>4377</v>
      </c>
      <c r="K123" s="60">
        <v>0</v>
      </c>
      <c r="L123" s="60">
        <v>2149.42</v>
      </c>
      <c r="M123" s="60">
        <v>2149.42</v>
      </c>
      <c r="N123" s="60">
        <f t="shared" ref="N123:N124" si="97">J123-M123</f>
        <v>2227.58</v>
      </c>
      <c r="O123" s="60">
        <f>+N123+P123</f>
        <v>2227.58</v>
      </c>
      <c r="P123" s="60">
        <v>0</v>
      </c>
      <c r="Q123" s="60">
        <v>0</v>
      </c>
      <c r="R123" s="60">
        <v>2149.42</v>
      </c>
      <c r="S123" s="61">
        <f>+M123/J123*100</f>
        <v>49.107151016678088</v>
      </c>
      <c r="T123" s="61">
        <f t="shared" ref="T123:T138" si="98">+M123/I123*100</f>
        <v>49.107151016678088</v>
      </c>
    </row>
    <row r="124" spans="2:21" ht="13.5" customHeight="1">
      <c r="B124" s="41">
        <v>350</v>
      </c>
      <c r="C124" s="38" t="s">
        <v>152</v>
      </c>
      <c r="D124" s="54">
        <v>0</v>
      </c>
      <c r="E124" s="54">
        <v>0</v>
      </c>
      <c r="F124" s="32">
        <f t="shared" si="95"/>
        <v>6861</v>
      </c>
      <c r="G124" s="54">
        <v>6861</v>
      </c>
      <c r="H124" s="32">
        <v>0</v>
      </c>
      <c r="I124" s="54">
        <v>6861</v>
      </c>
      <c r="J124" s="54">
        <v>6861</v>
      </c>
      <c r="K124" s="54">
        <v>0</v>
      </c>
      <c r="L124" s="54">
        <v>3246.38</v>
      </c>
      <c r="M124" s="54">
        <v>3246.38</v>
      </c>
      <c r="N124" s="13">
        <f t="shared" si="97"/>
        <v>3614.62</v>
      </c>
      <c r="O124" s="13">
        <f t="shared" ref="O124" si="99">+N124+P124</f>
        <v>3614.62</v>
      </c>
      <c r="P124" s="13">
        <f t="shared" ref="P124" si="100">+I124-J124</f>
        <v>0</v>
      </c>
      <c r="Q124" s="13">
        <v>0</v>
      </c>
      <c r="R124" s="62">
        <v>3246.38</v>
      </c>
      <c r="S124" s="14">
        <f t="shared" si="65"/>
        <v>47.316426176942137</v>
      </c>
      <c r="T124" s="59">
        <f t="shared" si="98"/>
        <v>47.316426176942137</v>
      </c>
    </row>
    <row r="125" spans="2:21" ht="13.5" customHeight="1">
      <c r="B125" s="63">
        <v>6</v>
      </c>
      <c r="C125" s="38" t="s">
        <v>153</v>
      </c>
      <c r="D125" s="54">
        <f>+D126+D128+D134</f>
        <v>119967</v>
      </c>
      <c r="E125" s="54">
        <f t="shared" ref="E125:H125" si="101">+E126+E128+E134</f>
        <v>0</v>
      </c>
      <c r="F125" s="13">
        <f t="shared" si="101"/>
        <v>-35674</v>
      </c>
      <c r="G125" s="13">
        <f t="shared" si="101"/>
        <v>-35674</v>
      </c>
      <c r="H125" s="54">
        <f t="shared" si="101"/>
        <v>0</v>
      </c>
      <c r="I125" s="54">
        <f>+I126+I128+I134</f>
        <v>84293</v>
      </c>
      <c r="J125" s="54">
        <f>+J126+J128+J134</f>
        <v>77993</v>
      </c>
      <c r="K125" s="54">
        <f t="shared" ref="K125:R125" si="102">+K126+K128+K134</f>
        <v>0</v>
      </c>
      <c r="L125" s="54">
        <f t="shared" si="102"/>
        <v>0</v>
      </c>
      <c r="M125" s="54">
        <f t="shared" si="102"/>
        <v>0</v>
      </c>
      <c r="N125" s="54">
        <f t="shared" si="102"/>
        <v>77993</v>
      </c>
      <c r="O125" s="54">
        <f t="shared" si="102"/>
        <v>84293</v>
      </c>
      <c r="P125" s="54">
        <f t="shared" si="102"/>
        <v>6300</v>
      </c>
      <c r="Q125" s="54">
        <f t="shared" si="102"/>
        <v>0</v>
      </c>
      <c r="R125" s="54">
        <f t="shared" si="102"/>
        <v>0</v>
      </c>
      <c r="S125" s="59">
        <f t="shared" si="65"/>
        <v>0</v>
      </c>
      <c r="T125" s="59">
        <f t="shared" si="98"/>
        <v>0</v>
      </c>
    </row>
    <row r="126" spans="2:21" s="3" customFormat="1" ht="13.5" customHeight="1">
      <c r="B126" s="63">
        <v>610</v>
      </c>
      <c r="C126" s="38" t="s">
        <v>154</v>
      </c>
      <c r="D126" s="54">
        <f t="shared" ref="D126:R126" si="103">SUM(D127:D127)</f>
        <v>100000</v>
      </c>
      <c r="E126" s="54">
        <f t="shared" si="103"/>
        <v>0</v>
      </c>
      <c r="F126" s="64">
        <f t="shared" si="103"/>
        <v>-35674</v>
      </c>
      <c r="G126" s="64">
        <f t="shared" si="103"/>
        <v>-35674</v>
      </c>
      <c r="H126" s="54">
        <f t="shared" si="103"/>
        <v>0</v>
      </c>
      <c r="I126" s="54">
        <f t="shared" si="103"/>
        <v>64326</v>
      </c>
      <c r="J126" s="54">
        <f t="shared" si="103"/>
        <v>64326</v>
      </c>
      <c r="K126" s="54">
        <f t="shared" si="103"/>
        <v>0</v>
      </c>
      <c r="L126" s="54">
        <f t="shared" si="103"/>
        <v>0</v>
      </c>
      <c r="M126" s="54">
        <f t="shared" si="103"/>
        <v>0</v>
      </c>
      <c r="N126" s="54">
        <f t="shared" si="103"/>
        <v>64326</v>
      </c>
      <c r="O126" s="54">
        <f t="shared" si="103"/>
        <v>64326</v>
      </c>
      <c r="P126" s="54">
        <f t="shared" si="103"/>
        <v>0</v>
      </c>
      <c r="Q126" s="54">
        <f t="shared" si="103"/>
        <v>0</v>
      </c>
      <c r="R126" s="54">
        <f t="shared" si="103"/>
        <v>0</v>
      </c>
      <c r="S126" s="14">
        <f t="shared" si="65"/>
        <v>0</v>
      </c>
      <c r="T126" s="59">
        <f t="shared" si="98"/>
        <v>0</v>
      </c>
    </row>
    <row r="127" spans="2:21" ht="13.5" customHeight="1">
      <c r="B127" s="65">
        <v>613</v>
      </c>
      <c r="C127" s="29" t="s">
        <v>155</v>
      </c>
      <c r="D127" s="100">
        <v>100000</v>
      </c>
      <c r="E127" s="23">
        <v>0</v>
      </c>
      <c r="F127" s="23">
        <f>+G127+H127</f>
        <v>-35674</v>
      </c>
      <c r="G127" s="23">
        <v>-35674</v>
      </c>
      <c r="H127" s="23">
        <v>0</v>
      </c>
      <c r="I127" s="60">
        <v>64326</v>
      </c>
      <c r="J127" s="95">
        <v>64326</v>
      </c>
      <c r="K127" s="23">
        <v>0</v>
      </c>
      <c r="L127" s="40">
        <v>0</v>
      </c>
      <c r="M127" s="40">
        <v>0</v>
      </c>
      <c r="N127" s="24">
        <f t="shared" ref="N127" si="104">J127-M127</f>
        <v>64326</v>
      </c>
      <c r="O127" s="24">
        <f t="shared" ref="O127" si="105">+N127+P127</f>
        <v>64326</v>
      </c>
      <c r="P127" s="24">
        <f>+I127-J127</f>
        <v>0</v>
      </c>
      <c r="Q127" s="23">
        <v>0</v>
      </c>
      <c r="R127" s="23">
        <v>0</v>
      </c>
      <c r="S127" s="27">
        <f t="shared" si="65"/>
        <v>0</v>
      </c>
      <c r="T127" s="61">
        <f t="shared" si="98"/>
        <v>0</v>
      </c>
    </row>
    <row r="128" spans="2:21" s="4" customFormat="1" ht="13.5" customHeight="1">
      <c r="B128" s="66">
        <v>620</v>
      </c>
      <c r="C128" s="20" t="s">
        <v>156</v>
      </c>
      <c r="D128" s="54">
        <f t="shared" ref="D128:R128" si="106">SUM(D129:D133)</f>
        <v>7000</v>
      </c>
      <c r="E128" s="54">
        <f t="shared" si="106"/>
        <v>0</v>
      </c>
      <c r="F128" s="32">
        <f t="shared" ref="F128" si="107">+G128+H128</f>
        <v>0</v>
      </c>
      <c r="G128" s="13">
        <f>SUM(G129:G133)</f>
        <v>0</v>
      </c>
      <c r="H128" s="54">
        <v>0</v>
      </c>
      <c r="I128" s="54">
        <f t="shared" ref="I128" si="108">SUM(I129:I133)</f>
        <v>7000</v>
      </c>
      <c r="J128" s="54">
        <f t="shared" si="106"/>
        <v>700</v>
      </c>
      <c r="K128" s="54">
        <f t="shared" si="106"/>
        <v>0</v>
      </c>
      <c r="L128" s="54">
        <f t="shared" si="106"/>
        <v>0</v>
      </c>
      <c r="M128" s="54">
        <f>SUM(M129:M133)</f>
        <v>0</v>
      </c>
      <c r="N128" s="54">
        <f t="shared" si="106"/>
        <v>700</v>
      </c>
      <c r="O128" s="54">
        <f t="shared" si="106"/>
        <v>7000</v>
      </c>
      <c r="P128" s="54">
        <f t="shared" si="106"/>
        <v>6300</v>
      </c>
      <c r="Q128" s="54">
        <f t="shared" si="106"/>
        <v>0</v>
      </c>
      <c r="R128" s="54">
        <f t="shared" si="106"/>
        <v>0</v>
      </c>
      <c r="S128" s="14">
        <f t="shared" si="65"/>
        <v>0</v>
      </c>
      <c r="T128" s="59">
        <f t="shared" si="98"/>
        <v>0</v>
      </c>
      <c r="U128" s="45"/>
    </row>
    <row r="129" spans="1:1031" s="4" customFormat="1" ht="13.5" customHeight="1">
      <c r="B129" s="65">
        <v>621</v>
      </c>
      <c r="C129" s="29" t="s">
        <v>157</v>
      </c>
      <c r="D129" s="95">
        <v>500</v>
      </c>
      <c r="E129" s="60">
        <v>0</v>
      </c>
      <c r="F129" s="23">
        <f>+G129+H129</f>
        <v>0</v>
      </c>
      <c r="G129" s="23">
        <v>0</v>
      </c>
      <c r="H129" s="23">
        <v>0</v>
      </c>
      <c r="I129" s="95">
        <v>500</v>
      </c>
      <c r="J129" s="23">
        <v>0</v>
      </c>
      <c r="K129" s="23">
        <v>0</v>
      </c>
      <c r="L129" s="40">
        <v>0</v>
      </c>
      <c r="M129" s="40">
        <v>0</v>
      </c>
      <c r="N129" s="24">
        <f t="shared" ref="N129:N133" si="109">J129-M129</f>
        <v>0</v>
      </c>
      <c r="O129" s="24">
        <f>+N129+P129</f>
        <v>500</v>
      </c>
      <c r="P129" s="24">
        <f>+I129-J129</f>
        <v>500</v>
      </c>
      <c r="Q129" s="23">
        <v>0</v>
      </c>
      <c r="R129" s="24">
        <v>0</v>
      </c>
      <c r="S129" s="27">
        <v>0</v>
      </c>
      <c r="T129" s="61">
        <f t="shared" si="98"/>
        <v>0</v>
      </c>
    </row>
    <row r="130" spans="1:1031" s="4" customFormat="1" ht="13.5" customHeight="1">
      <c r="B130" s="65">
        <v>622</v>
      </c>
      <c r="C130" s="29" t="s">
        <v>158</v>
      </c>
      <c r="D130" s="95">
        <v>500</v>
      </c>
      <c r="E130" s="60">
        <v>0</v>
      </c>
      <c r="F130" s="23">
        <f>+G130+H130</f>
        <v>0</v>
      </c>
      <c r="G130" s="23">
        <v>0</v>
      </c>
      <c r="H130" s="23">
        <v>0</v>
      </c>
      <c r="I130" s="95">
        <v>500</v>
      </c>
      <c r="J130" s="23">
        <v>0</v>
      </c>
      <c r="K130" s="23">
        <v>0</v>
      </c>
      <c r="L130" s="40">
        <v>0</v>
      </c>
      <c r="M130" s="40">
        <v>0</v>
      </c>
      <c r="N130" s="24">
        <f t="shared" si="109"/>
        <v>0</v>
      </c>
      <c r="O130" s="24">
        <f t="shared" ref="O130:O133" si="110">+N130+P130</f>
        <v>500</v>
      </c>
      <c r="P130" s="24">
        <f>+I130-J130</f>
        <v>500</v>
      </c>
      <c r="Q130" s="23">
        <v>0</v>
      </c>
      <c r="R130" s="24">
        <v>0</v>
      </c>
      <c r="S130" s="27">
        <v>0</v>
      </c>
      <c r="T130" s="61">
        <f t="shared" si="98"/>
        <v>0</v>
      </c>
    </row>
    <row r="131" spans="1:1031" s="4" customFormat="1" ht="13.5" customHeight="1">
      <c r="B131" s="65">
        <v>623</v>
      </c>
      <c r="C131" s="29" t="s">
        <v>159</v>
      </c>
      <c r="D131" s="95">
        <v>500</v>
      </c>
      <c r="E131" s="60">
        <v>0</v>
      </c>
      <c r="F131" s="23">
        <f>+G131+H131</f>
        <v>0</v>
      </c>
      <c r="G131" s="23">
        <v>0</v>
      </c>
      <c r="H131" s="23">
        <v>0</v>
      </c>
      <c r="I131" s="95">
        <v>500</v>
      </c>
      <c r="J131" s="23">
        <v>200</v>
      </c>
      <c r="K131" s="23">
        <v>0</v>
      </c>
      <c r="L131" s="40">
        <v>0</v>
      </c>
      <c r="M131" s="40">
        <v>0</v>
      </c>
      <c r="N131" s="24">
        <f t="shared" si="109"/>
        <v>200</v>
      </c>
      <c r="O131" s="24">
        <f t="shared" si="110"/>
        <v>500</v>
      </c>
      <c r="P131" s="24">
        <f>+I131-J131</f>
        <v>300</v>
      </c>
      <c r="Q131" s="23">
        <v>0</v>
      </c>
      <c r="R131" s="24">
        <v>0</v>
      </c>
      <c r="S131" s="27">
        <f t="shared" si="65"/>
        <v>0</v>
      </c>
      <c r="T131" s="61">
        <f t="shared" si="98"/>
        <v>0</v>
      </c>
    </row>
    <row r="132" spans="1:1031" ht="13.5" customHeight="1">
      <c r="B132" s="65">
        <v>624</v>
      </c>
      <c r="C132" s="29" t="s">
        <v>160</v>
      </c>
      <c r="D132" s="95">
        <v>5000</v>
      </c>
      <c r="E132" s="60">
        <v>0</v>
      </c>
      <c r="F132" s="23">
        <f>+G132+H132</f>
        <v>0</v>
      </c>
      <c r="G132" s="23">
        <v>0</v>
      </c>
      <c r="H132" s="23">
        <v>0</v>
      </c>
      <c r="I132" s="95">
        <v>5000</v>
      </c>
      <c r="J132" s="95">
        <v>500</v>
      </c>
      <c r="K132" s="23">
        <v>0</v>
      </c>
      <c r="L132" s="40">
        <v>0</v>
      </c>
      <c r="M132" s="40">
        <v>0</v>
      </c>
      <c r="N132" s="24">
        <f t="shared" si="109"/>
        <v>500</v>
      </c>
      <c r="O132" s="24">
        <f t="shared" si="110"/>
        <v>5000</v>
      </c>
      <c r="P132" s="24">
        <f>+I132-J132</f>
        <v>4500</v>
      </c>
      <c r="Q132" s="23">
        <v>0</v>
      </c>
      <c r="R132" s="24">
        <v>0</v>
      </c>
      <c r="S132" s="27">
        <f t="shared" si="65"/>
        <v>0</v>
      </c>
      <c r="T132" s="61">
        <f t="shared" si="98"/>
        <v>0</v>
      </c>
    </row>
    <row r="133" spans="1:1031" ht="13.5" customHeight="1">
      <c r="B133" s="65">
        <v>629</v>
      </c>
      <c r="C133" s="29" t="s">
        <v>161</v>
      </c>
      <c r="D133" s="97">
        <v>500</v>
      </c>
      <c r="E133" s="60">
        <v>0</v>
      </c>
      <c r="F133" s="23">
        <f>+G133+H133</f>
        <v>0</v>
      </c>
      <c r="G133" s="23">
        <v>0</v>
      </c>
      <c r="H133" s="23">
        <v>0</v>
      </c>
      <c r="I133" s="95">
        <v>500</v>
      </c>
      <c r="J133" s="23">
        <v>0</v>
      </c>
      <c r="K133" s="23">
        <v>0</v>
      </c>
      <c r="L133" s="40">
        <v>0</v>
      </c>
      <c r="M133" s="40">
        <v>0</v>
      </c>
      <c r="N133" s="24">
        <f t="shared" si="109"/>
        <v>0</v>
      </c>
      <c r="O133" s="24">
        <f t="shared" si="110"/>
        <v>500</v>
      </c>
      <c r="P133" s="24">
        <f>+I133-J133</f>
        <v>500</v>
      </c>
      <c r="Q133" s="23">
        <v>0</v>
      </c>
      <c r="R133" s="24">
        <v>0</v>
      </c>
      <c r="S133" s="27">
        <v>0</v>
      </c>
      <c r="T133" s="61">
        <f t="shared" si="98"/>
        <v>0</v>
      </c>
    </row>
    <row r="134" spans="1:1031" s="3" customFormat="1" ht="13.5" customHeight="1">
      <c r="B134" s="66">
        <v>660</v>
      </c>
      <c r="C134" s="20" t="s">
        <v>162</v>
      </c>
      <c r="D134" s="54">
        <f t="shared" ref="D134:R134" si="111">SUM(D135:D136)</f>
        <v>12967</v>
      </c>
      <c r="E134" s="54">
        <f t="shared" si="111"/>
        <v>0</v>
      </c>
      <c r="F134" s="54">
        <f t="shared" si="111"/>
        <v>0</v>
      </c>
      <c r="G134" s="54">
        <f t="shared" si="111"/>
        <v>0</v>
      </c>
      <c r="H134" s="54">
        <f t="shared" si="111"/>
        <v>0</v>
      </c>
      <c r="I134" s="54">
        <f>SUM(I135:I136)</f>
        <v>12967</v>
      </c>
      <c r="J134" s="54">
        <f t="shared" si="111"/>
        <v>12967</v>
      </c>
      <c r="K134" s="54">
        <f t="shared" si="111"/>
        <v>0</v>
      </c>
      <c r="L134" s="54">
        <f t="shared" si="111"/>
        <v>0</v>
      </c>
      <c r="M134" s="54">
        <f t="shared" si="111"/>
        <v>0</v>
      </c>
      <c r="N134" s="54">
        <f t="shared" si="111"/>
        <v>12967</v>
      </c>
      <c r="O134" s="54">
        <f t="shared" si="111"/>
        <v>12967</v>
      </c>
      <c r="P134" s="54">
        <f t="shared" si="111"/>
        <v>0</v>
      </c>
      <c r="Q134" s="54">
        <f>SUM(Q135:Q136)</f>
        <v>0</v>
      </c>
      <c r="R134" s="54">
        <f t="shared" si="111"/>
        <v>0</v>
      </c>
      <c r="S134" s="14">
        <f t="shared" si="65"/>
        <v>0</v>
      </c>
      <c r="T134" s="59">
        <f t="shared" si="98"/>
        <v>0</v>
      </c>
    </row>
    <row r="135" spans="1:1031" ht="13.5" customHeight="1">
      <c r="B135" s="65">
        <v>662</v>
      </c>
      <c r="C135" s="29" t="s">
        <v>163</v>
      </c>
      <c r="D135" s="95">
        <v>4000</v>
      </c>
      <c r="E135" s="60">
        <v>0</v>
      </c>
      <c r="F135" s="23">
        <f>+G135+H135</f>
        <v>0</v>
      </c>
      <c r="G135" s="23">
        <v>0</v>
      </c>
      <c r="H135" s="23">
        <v>0</v>
      </c>
      <c r="I135" s="60">
        <v>4000</v>
      </c>
      <c r="J135" s="26">
        <v>4000</v>
      </c>
      <c r="K135" s="23">
        <v>0</v>
      </c>
      <c r="L135" s="40">
        <v>0</v>
      </c>
      <c r="M135" s="40">
        <v>0</v>
      </c>
      <c r="N135" s="24">
        <f>J135-M135</f>
        <v>4000</v>
      </c>
      <c r="O135" s="24">
        <f t="shared" ref="O135:O136" si="112">+N135+P135</f>
        <v>4000</v>
      </c>
      <c r="P135" s="24">
        <f>+I135-J135</f>
        <v>0</v>
      </c>
      <c r="Q135" s="23">
        <v>0</v>
      </c>
      <c r="R135" s="23">
        <v>0</v>
      </c>
      <c r="S135" s="27">
        <f t="shared" si="65"/>
        <v>0</v>
      </c>
      <c r="T135" s="61">
        <f t="shared" si="98"/>
        <v>0</v>
      </c>
    </row>
    <row r="136" spans="1:1031" ht="13.5" customHeight="1">
      <c r="B136" s="65">
        <v>663</v>
      </c>
      <c r="C136" s="29" t="s">
        <v>164</v>
      </c>
      <c r="D136" s="97">
        <v>8967</v>
      </c>
      <c r="E136" s="60">
        <v>0</v>
      </c>
      <c r="F136" s="23">
        <f>+G136+H136</f>
        <v>0</v>
      </c>
      <c r="G136" s="23">
        <v>0</v>
      </c>
      <c r="H136" s="23">
        <v>0</v>
      </c>
      <c r="I136" s="60">
        <v>8967</v>
      </c>
      <c r="J136" s="95">
        <v>8967</v>
      </c>
      <c r="K136" s="23">
        <v>0</v>
      </c>
      <c r="L136" s="40">
        <v>0</v>
      </c>
      <c r="M136" s="40">
        <v>0</v>
      </c>
      <c r="N136" s="24">
        <f>J136-M136</f>
        <v>8967</v>
      </c>
      <c r="O136" s="24">
        <f t="shared" si="112"/>
        <v>8967</v>
      </c>
      <c r="P136" s="24">
        <f>+I136-J136</f>
        <v>0</v>
      </c>
      <c r="Q136" s="23">
        <v>0</v>
      </c>
      <c r="R136" s="24">
        <v>0</v>
      </c>
      <c r="S136" s="27">
        <f t="shared" si="65"/>
        <v>0</v>
      </c>
      <c r="T136" s="61">
        <f t="shared" si="98"/>
        <v>0</v>
      </c>
    </row>
    <row r="137" spans="1:1031" ht="13.5" customHeight="1">
      <c r="B137" s="63">
        <v>9</v>
      </c>
      <c r="C137" s="38" t="s">
        <v>165</v>
      </c>
      <c r="D137" s="13">
        <f t="shared" ref="D137:R137" si="113">+D138</f>
        <v>463</v>
      </c>
      <c r="E137" s="13">
        <f t="shared" si="113"/>
        <v>0</v>
      </c>
      <c r="F137" s="13">
        <f t="shared" si="113"/>
        <v>0</v>
      </c>
      <c r="G137" s="13">
        <f>+G138</f>
        <v>0</v>
      </c>
      <c r="H137" s="13">
        <f t="shared" si="113"/>
        <v>0</v>
      </c>
      <c r="I137" s="13">
        <f t="shared" si="113"/>
        <v>463</v>
      </c>
      <c r="J137" s="13">
        <f t="shared" si="113"/>
        <v>0</v>
      </c>
      <c r="K137" s="13">
        <f t="shared" si="113"/>
        <v>0</v>
      </c>
      <c r="L137" s="13">
        <f t="shared" si="113"/>
        <v>0</v>
      </c>
      <c r="M137" s="13">
        <f t="shared" si="113"/>
        <v>0</v>
      </c>
      <c r="N137" s="13">
        <f t="shared" si="113"/>
        <v>0</v>
      </c>
      <c r="O137" s="13">
        <f t="shared" si="113"/>
        <v>463</v>
      </c>
      <c r="P137" s="13">
        <f t="shared" si="113"/>
        <v>463</v>
      </c>
      <c r="Q137" s="13">
        <f t="shared" si="113"/>
        <v>0</v>
      </c>
      <c r="R137" s="13">
        <f t="shared" si="113"/>
        <v>0</v>
      </c>
      <c r="S137" s="14">
        <v>0</v>
      </c>
      <c r="T137" s="59">
        <f t="shared" si="98"/>
        <v>0</v>
      </c>
    </row>
    <row r="138" spans="1:1031" s="4" customFormat="1" ht="13.5" customHeight="1">
      <c r="B138" s="68">
        <v>930</v>
      </c>
      <c r="C138" s="38" t="s">
        <v>166</v>
      </c>
      <c r="D138" s="100">
        <v>463</v>
      </c>
      <c r="E138" s="24">
        <v>0</v>
      </c>
      <c r="F138" s="23">
        <f>+G138+H138</f>
        <v>0</v>
      </c>
      <c r="G138" s="23">
        <v>0</v>
      </c>
      <c r="H138" s="23">
        <v>0</v>
      </c>
      <c r="I138" s="24">
        <v>463</v>
      </c>
      <c r="J138" s="60">
        <v>0</v>
      </c>
      <c r="K138" s="23">
        <v>0</v>
      </c>
      <c r="L138" s="24">
        <v>0</v>
      </c>
      <c r="M138" s="24">
        <v>0</v>
      </c>
      <c r="N138" s="24">
        <f>J138-M138</f>
        <v>0</v>
      </c>
      <c r="O138" s="24">
        <f t="shared" ref="O138" si="114">+N138+P138</f>
        <v>463</v>
      </c>
      <c r="P138" s="24">
        <f>+I138-J138</f>
        <v>463</v>
      </c>
      <c r="Q138" s="23">
        <v>0</v>
      </c>
      <c r="R138" s="24">
        <v>0</v>
      </c>
      <c r="S138" s="27">
        <v>0</v>
      </c>
      <c r="T138" s="61">
        <f t="shared" si="98"/>
        <v>0</v>
      </c>
    </row>
    <row r="139" spans="1:1031" s="4" customFormat="1" ht="13.5" customHeight="1">
      <c r="B139" s="65"/>
      <c r="C139" s="29"/>
      <c r="D139" s="69"/>
      <c r="E139" s="69"/>
      <c r="F139" s="23" t="s">
        <v>167</v>
      </c>
      <c r="G139" s="69"/>
      <c r="H139" s="69"/>
      <c r="I139" s="69"/>
      <c r="J139" s="70"/>
      <c r="K139" s="70">
        <v>0</v>
      </c>
      <c r="L139" s="70"/>
      <c r="M139" s="70"/>
      <c r="N139" s="70"/>
      <c r="O139" s="70"/>
      <c r="P139" s="70"/>
      <c r="Q139" s="71"/>
      <c r="R139" s="70"/>
      <c r="S139" s="14"/>
      <c r="T139" s="14"/>
    </row>
    <row r="140" spans="1:1031" ht="13.5" customHeight="1">
      <c r="B140" s="72" t="s">
        <v>167</v>
      </c>
      <c r="C140" s="73" t="s">
        <v>168</v>
      </c>
      <c r="D140" s="17">
        <f>+D141+D144+D162+D169</f>
        <v>800000</v>
      </c>
      <c r="E140" s="17">
        <f t="shared" ref="E140" si="115">+E141+E144+E162</f>
        <v>0</v>
      </c>
      <c r="F140" s="17">
        <f>+F141+F144+F162+F169</f>
        <v>118056</v>
      </c>
      <c r="G140" s="17">
        <f>+G141+G144+G162+G169</f>
        <v>118056</v>
      </c>
      <c r="H140" s="17">
        <f>+H141+H144+H162</f>
        <v>0</v>
      </c>
      <c r="I140" s="17">
        <f>+I141+I144+I162+I169</f>
        <v>918056</v>
      </c>
      <c r="J140" s="17">
        <f>+J141+J144+J162+J169</f>
        <v>768056</v>
      </c>
      <c r="K140" s="17">
        <f t="shared" ref="K140:R140" si="116">+K141+K144+K162+K169</f>
        <v>0</v>
      </c>
      <c r="L140" s="17">
        <f t="shared" si="116"/>
        <v>151990.92000000001</v>
      </c>
      <c r="M140" s="17">
        <f t="shared" si="116"/>
        <v>239788.24000000002</v>
      </c>
      <c r="N140" s="17">
        <f t="shared" si="116"/>
        <v>528267.76</v>
      </c>
      <c r="O140" s="17">
        <f t="shared" si="116"/>
        <v>678267.76</v>
      </c>
      <c r="P140" s="17">
        <f t="shared" si="116"/>
        <v>150000</v>
      </c>
      <c r="Q140" s="17">
        <f t="shared" si="116"/>
        <v>11305.08</v>
      </c>
      <c r="R140" s="17">
        <f t="shared" si="116"/>
        <v>228483.16</v>
      </c>
      <c r="S140" s="18">
        <f>+M140/J140*100</f>
        <v>31.220150614017733</v>
      </c>
      <c r="T140" s="18">
        <f>+M140/I140*100</f>
        <v>26.119129987713169</v>
      </c>
    </row>
    <row r="141" spans="1:1031" s="4" customFormat="1" ht="13.5" customHeight="1">
      <c r="B141" s="63">
        <v>1</v>
      </c>
      <c r="C141" s="74" t="s">
        <v>169</v>
      </c>
      <c r="D141" s="13">
        <f>+D142</f>
        <v>24726</v>
      </c>
      <c r="E141" s="13">
        <f t="shared" ref="E141:H141" si="117">+E142</f>
        <v>0</v>
      </c>
      <c r="F141" s="13">
        <f>+F142</f>
        <v>71985</v>
      </c>
      <c r="G141" s="13">
        <f t="shared" si="117"/>
        <v>71985</v>
      </c>
      <c r="H141" s="13">
        <f t="shared" si="117"/>
        <v>0</v>
      </c>
      <c r="I141" s="13">
        <f>+I142</f>
        <v>96711</v>
      </c>
      <c r="J141" s="13">
        <f t="shared" ref="J141:R141" si="118">+J142</f>
        <v>96711</v>
      </c>
      <c r="K141" s="13">
        <f t="shared" si="118"/>
        <v>0</v>
      </c>
      <c r="L141" s="13">
        <f t="shared" si="118"/>
        <v>983.33</v>
      </c>
      <c r="M141" s="13">
        <f t="shared" si="118"/>
        <v>25432.83</v>
      </c>
      <c r="N141" s="13">
        <f t="shared" si="118"/>
        <v>71278.17</v>
      </c>
      <c r="O141" s="13">
        <f t="shared" si="118"/>
        <v>71278.17</v>
      </c>
      <c r="P141" s="13">
        <f t="shared" si="118"/>
        <v>0</v>
      </c>
      <c r="Q141" s="13">
        <f t="shared" si="118"/>
        <v>0</v>
      </c>
      <c r="R141" s="13">
        <f t="shared" si="118"/>
        <v>25432.83</v>
      </c>
      <c r="S141" s="14">
        <f t="shared" si="65"/>
        <v>26.297763439526012</v>
      </c>
      <c r="T141" s="14">
        <f t="shared" si="66"/>
        <v>26.297763439526012</v>
      </c>
    </row>
    <row r="142" spans="1:1031" s="75" customFormat="1" ht="13.5" customHeight="1">
      <c r="A142" s="3"/>
      <c r="B142" s="66">
        <v>160</v>
      </c>
      <c r="C142" s="20" t="s">
        <v>86</v>
      </c>
      <c r="D142" s="13">
        <f>D143</f>
        <v>24726</v>
      </c>
      <c r="E142" s="13">
        <f t="shared" ref="E142:R142" si="119">E143</f>
        <v>0</v>
      </c>
      <c r="F142" s="13">
        <f t="shared" si="119"/>
        <v>71985</v>
      </c>
      <c r="G142" s="13">
        <f t="shared" si="119"/>
        <v>71985</v>
      </c>
      <c r="H142" s="13">
        <v>0</v>
      </c>
      <c r="I142" s="13">
        <f>I143</f>
        <v>96711</v>
      </c>
      <c r="J142" s="13">
        <f t="shared" si="119"/>
        <v>96711</v>
      </c>
      <c r="K142" s="13">
        <f t="shared" si="119"/>
        <v>0</v>
      </c>
      <c r="L142" s="13">
        <f t="shared" si="119"/>
        <v>983.33</v>
      </c>
      <c r="M142" s="13">
        <f t="shared" si="119"/>
        <v>25432.83</v>
      </c>
      <c r="N142" s="13">
        <f>N143</f>
        <v>71278.17</v>
      </c>
      <c r="O142" s="13">
        <f t="shared" si="119"/>
        <v>71278.17</v>
      </c>
      <c r="P142" s="13">
        <f t="shared" si="119"/>
        <v>0</v>
      </c>
      <c r="Q142" s="13">
        <f t="shared" si="119"/>
        <v>0</v>
      </c>
      <c r="R142" s="13">
        <f t="shared" si="119"/>
        <v>25432.83</v>
      </c>
      <c r="S142" s="14">
        <f t="shared" si="65"/>
        <v>26.297763439526012</v>
      </c>
      <c r="T142" s="14">
        <f t="shared" si="66"/>
        <v>26.297763439526012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3"/>
      <c r="DX142" s="3"/>
      <c r="DY142" s="3"/>
      <c r="DZ142" s="3"/>
      <c r="EA142" s="3"/>
      <c r="EB142" s="3"/>
      <c r="EC142" s="3"/>
      <c r="ED142" s="3"/>
      <c r="EE142" s="3"/>
      <c r="EF142" s="3"/>
      <c r="EG142" s="3"/>
      <c r="EH142" s="3"/>
      <c r="EI142" s="3"/>
      <c r="EJ142" s="3"/>
      <c r="EK142" s="3"/>
      <c r="EL142" s="3"/>
      <c r="EM142" s="3"/>
      <c r="EN142" s="3"/>
      <c r="EO142" s="3"/>
      <c r="EP142" s="3"/>
      <c r="EQ142" s="3"/>
      <c r="ER142" s="3"/>
      <c r="ES142" s="3"/>
      <c r="ET142" s="3"/>
      <c r="EU142" s="3"/>
      <c r="EV142" s="3"/>
      <c r="EW142" s="3"/>
      <c r="EX142" s="3"/>
      <c r="EY142" s="3"/>
      <c r="EZ142" s="3"/>
      <c r="FA142" s="3"/>
      <c r="FB142" s="3"/>
      <c r="FC142" s="3"/>
      <c r="FD142" s="3"/>
      <c r="FE142" s="3"/>
      <c r="FF142" s="3"/>
      <c r="FG142" s="3"/>
      <c r="FH142" s="3"/>
      <c r="FI142" s="3"/>
      <c r="FJ142" s="3"/>
      <c r="FK142" s="3"/>
      <c r="FL142" s="3"/>
      <c r="FM142" s="3"/>
      <c r="FN142" s="3"/>
      <c r="FO142" s="3"/>
      <c r="FP142" s="3"/>
      <c r="FQ142" s="3"/>
      <c r="FR142" s="3"/>
      <c r="FS142" s="3"/>
      <c r="FT142" s="3"/>
      <c r="FU142" s="3"/>
      <c r="FV142" s="3"/>
      <c r="FW142" s="3"/>
      <c r="FX142" s="3"/>
      <c r="FY142" s="3"/>
      <c r="FZ142" s="3"/>
      <c r="GA142" s="3"/>
      <c r="GB142" s="3"/>
      <c r="GC142" s="3"/>
      <c r="GD142" s="3"/>
      <c r="GE142" s="3"/>
      <c r="GF142" s="3"/>
      <c r="GG142" s="3"/>
      <c r="GH142" s="3"/>
      <c r="GI142" s="3"/>
      <c r="GJ142" s="3"/>
      <c r="GK142" s="3"/>
      <c r="GL142" s="3"/>
      <c r="GM142" s="3"/>
      <c r="GN142" s="3"/>
      <c r="GO142" s="3"/>
      <c r="GP142" s="3"/>
      <c r="GQ142" s="3"/>
      <c r="GR142" s="3"/>
      <c r="GS142" s="3"/>
      <c r="GT142" s="3"/>
      <c r="GU142" s="3"/>
      <c r="GV142" s="3"/>
      <c r="GW142" s="3"/>
      <c r="GX142" s="3"/>
      <c r="GY142" s="3"/>
      <c r="GZ142" s="3"/>
      <c r="HA142" s="3"/>
      <c r="HB142" s="3"/>
      <c r="HC142" s="3"/>
      <c r="HD142" s="3"/>
      <c r="HE142" s="3"/>
      <c r="HF142" s="3"/>
      <c r="HG142" s="3"/>
      <c r="HH142" s="3"/>
      <c r="HI142" s="3"/>
      <c r="HJ142" s="3"/>
      <c r="HK142" s="3"/>
      <c r="HL142" s="3"/>
      <c r="HM142" s="3"/>
      <c r="HN142" s="3"/>
      <c r="HO142" s="3"/>
      <c r="HP142" s="3"/>
      <c r="HQ142" s="3"/>
      <c r="HR142" s="3"/>
      <c r="HS142" s="3"/>
      <c r="HT142" s="3"/>
      <c r="HU142" s="3"/>
      <c r="HV142" s="3"/>
      <c r="HW142" s="3"/>
      <c r="HX142" s="3"/>
      <c r="HY142" s="3"/>
      <c r="HZ142" s="3"/>
      <c r="IA142" s="3"/>
      <c r="IB142" s="3"/>
      <c r="IC142" s="3"/>
      <c r="ID142" s="3"/>
      <c r="IE142" s="3"/>
      <c r="IF142" s="3"/>
      <c r="IG142" s="3"/>
      <c r="IH142" s="3"/>
      <c r="II142" s="3"/>
      <c r="IJ142" s="3"/>
      <c r="IK142" s="3"/>
      <c r="IL142" s="3"/>
      <c r="IM142" s="3"/>
      <c r="IN142" s="3"/>
      <c r="IO142" s="3"/>
      <c r="IP142" s="3"/>
      <c r="IQ142" s="3"/>
      <c r="IR142" s="3"/>
      <c r="IS142" s="3"/>
      <c r="IT142" s="3"/>
      <c r="IU142" s="3"/>
      <c r="IV142" s="3"/>
      <c r="IW142" s="3"/>
      <c r="IX142" s="3"/>
      <c r="IY142" s="3"/>
      <c r="IZ142" s="3"/>
      <c r="JA142" s="3"/>
      <c r="JB142" s="3"/>
      <c r="JC142" s="3"/>
      <c r="JD142" s="3"/>
      <c r="JE142" s="3"/>
      <c r="JF142" s="3"/>
      <c r="JG142" s="3"/>
      <c r="JH142" s="3"/>
      <c r="JI142" s="3"/>
      <c r="JJ142" s="3"/>
      <c r="JK142" s="3"/>
      <c r="JL142" s="3"/>
      <c r="JM142" s="3"/>
      <c r="JN142" s="3"/>
      <c r="JO142" s="3"/>
      <c r="JP142" s="3"/>
      <c r="JQ142" s="3"/>
      <c r="JR142" s="3"/>
      <c r="JS142" s="3"/>
      <c r="JT142" s="3"/>
      <c r="JU142" s="3"/>
      <c r="JV142" s="3"/>
      <c r="JW142" s="3"/>
      <c r="JX142" s="3"/>
      <c r="JY142" s="3"/>
      <c r="JZ142" s="3"/>
      <c r="KA142" s="3"/>
      <c r="KB142" s="3"/>
      <c r="KC142" s="3"/>
      <c r="KD142" s="3"/>
      <c r="KE142" s="3"/>
      <c r="KF142" s="3"/>
      <c r="KG142" s="3"/>
      <c r="KH142" s="3"/>
      <c r="KI142" s="3"/>
      <c r="KJ142" s="3"/>
      <c r="KK142" s="3"/>
      <c r="KL142" s="3"/>
      <c r="KM142" s="3"/>
      <c r="KN142" s="3"/>
      <c r="KO142" s="3"/>
      <c r="KP142" s="3"/>
      <c r="KQ142" s="3"/>
      <c r="KR142" s="3"/>
      <c r="KS142" s="3"/>
      <c r="KT142" s="3"/>
      <c r="KU142" s="3"/>
      <c r="KV142" s="3"/>
      <c r="KW142" s="3"/>
      <c r="KX142" s="3"/>
      <c r="KY142" s="3"/>
      <c r="KZ142" s="3"/>
      <c r="LA142" s="3"/>
      <c r="LB142" s="3"/>
      <c r="LC142" s="3"/>
      <c r="LD142" s="3"/>
      <c r="LE142" s="3"/>
      <c r="LF142" s="3"/>
      <c r="LG142" s="3"/>
      <c r="LH142" s="3"/>
      <c r="LI142" s="3"/>
      <c r="LJ142" s="3"/>
      <c r="LK142" s="3"/>
      <c r="LL142" s="3"/>
      <c r="LM142" s="3"/>
      <c r="LN142" s="3"/>
      <c r="LO142" s="3"/>
      <c r="LP142" s="3"/>
      <c r="LQ142" s="3"/>
      <c r="LR142" s="3"/>
      <c r="LS142" s="3"/>
      <c r="LT142" s="3"/>
      <c r="LU142" s="3"/>
      <c r="LV142" s="3"/>
      <c r="LW142" s="3"/>
      <c r="LX142" s="3"/>
      <c r="LY142" s="3"/>
      <c r="LZ142" s="3"/>
      <c r="MA142" s="3"/>
      <c r="MB142" s="3"/>
      <c r="MC142" s="3"/>
      <c r="MD142" s="3"/>
      <c r="ME142" s="3"/>
      <c r="MF142" s="3"/>
      <c r="MG142" s="3"/>
      <c r="MH142" s="3"/>
      <c r="MI142" s="3"/>
      <c r="MJ142" s="3"/>
      <c r="MK142" s="3"/>
      <c r="ML142" s="3"/>
      <c r="MM142" s="3"/>
      <c r="MN142" s="3"/>
      <c r="MO142" s="3"/>
      <c r="MP142" s="3"/>
      <c r="MQ142" s="3"/>
      <c r="MR142" s="3"/>
      <c r="MS142" s="3"/>
      <c r="MT142" s="3"/>
      <c r="MU142" s="3"/>
      <c r="MV142" s="3"/>
      <c r="MW142" s="3"/>
      <c r="MX142" s="3"/>
      <c r="MY142" s="3"/>
      <c r="MZ142" s="3"/>
      <c r="NA142" s="3"/>
      <c r="NB142" s="3"/>
      <c r="NC142" s="3"/>
      <c r="ND142" s="3"/>
      <c r="NE142" s="3"/>
      <c r="NF142" s="3"/>
      <c r="NG142" s="3"/>
      <c r="NH142" s="3"/>
      <c r="NI142" s="3"/>
      <c r="NJ142" s="3"/>
      <c r="NK142" s="3"/>
      <c r="NL142" s="3"/>
      <c r="NM142" s="3"/>
      <c r="NN142" s="3"/>
      <c r="NO142" s="3"/>
      <c r="NP142" s="3"/>
      <c r="NQ142" s="3"/>
      <c r="NR142" s="3"/>
      <c r="NS142" s="3"/>
      <c r="NT142" s="3"/>
      <c r="NU142" s="3"/>
      <c r="NV142" s="3"/>
      <c r="NW142" s="3"/>
      <c r="NX142" s="3"/>
      <c r="NY142" s="3"/>
      <c r="NZ142" s="3"/>
      <c r="OA142" s="3"/>
      <c r="OB142" s="3"/>
      <c r="OC142" s="3"/>
      <c r="OD142" s="3"/>
      <c r="OE142" s="3"/>
      <c r="OF142" s="3"/>
      <c r="OG142" s="3"/>
      <c r="OH142" s="3"/>
      <c r="OI142" s="3"/>
      <c r="OJ142" s="3"/>
      <c r="OK142" s="3"/>
      <c r="OL142" s="3"/>
      <c r="OM142" s="3"/>
      <c r="ON142" s="3"/>
      <c r="OO142" s="3"/>
      <c r="OP142" s="3"/>
      <c r="OQ142" s="3"/>
      <c r="OR142" s="3"/>
      <c r="OS142" s="3"/>
      <c r="OT142" s="3"/>
      <c r="OU142" s="3"/>
      <c r="OV142" s="3"/>
      <c r="OW142" s="3"/>
      <c r="OX142" s="3"/>
      <c r="OY142" s="3"/>
      <c r="OZ142" s="3"/>
      <c r="PA142" s="3"/>
      <c r="PB142" s="3"/>
      <c r="PC142" s="3"/>
      <c r="PD142" s="3"/>
      <c r="PE142" s="3"/>
      <c r="PF142" s="3"/>
      <c r="PG142" s="3"/>
      <c r="PH142" s="3"/>
      <c r="PI142" s="3"/>
      <c r="PJ142" s="3"/>
      <c r="PK142" s="3"/>
      <c r="PL142" s="3"/>
      <c r="PM142" s="3"/>
      <c r="PN142" s="3"/>
      <c r="PO142" s="3"/>
      <c r="PP142" s="3"/>
      <c r="PQ142" s="3"/>
      <c r="PR142" s="3"/>
      <c r="PS142" s="3"/>
      <c r="PT142" s="3"/>
      <c r="PU142" s="3"/>
      <c r="PV142" s="3"/>
      <c r="PW142" s="3"/>
      <c r="PX142" s="3"/>
      <c r="PY142" s="3"/>
      <c r="PZ142" s="3"/>
      <c r="QA142" s="3"/>
      <c r="QB142" s="3"/>
      <c r="QC142" s="3"/>
      <c r="QD142" s="3"/>
      <c r="QE142" s="3"/>
      <c r="QF142" s="3"/>
      <c r="QG142" s="3"/>
      <c r="QH142" s="3"/>
      <c r="QI142" s="3"/>
      <c r="QJ142" s="3"/>
      <c r="QK142" s="3"/>
      <c r="QL142" s="3"/>
      <c r="QM142" s="3"/>
      <c r="QN142" s="3"/>
      <c r="QO142" s="3"/>
      <c r="QP142" s="3"/>
      <c r="QQ142" s="3"/>
      <c r="QR142" s="3"/>
      <c r="QS142" s="3"/>
      <c r="QT142" s="3"/>
      <c r="QU142" s="3"/>
      <c r="QV142" s="3"/>
      <c r="QW142" s="3"/>
      <c r="QX142" s="3"/>
      <c r="QY142" s="3"/>
      <c r="QZ142" s="3"/>
      <c r="RA142" s="3"/>
      <c r="RB142" s="3"/>
      <c r="RC142" s="3"/>
      <c r="RD142" s="3"/>
      <c r="RE142" s="3"/>
      <c r="RF142" s="3"/>
      <c r="RG142" s="3"/>
      <c r="RH142" s="3"/>
      <c r="RI142" s="3"/>
      <c r="RJ142" s="3"/>
      <c r="RK142" s="3"/>
      <c r="RL142" s="3"/>
      <c r="RM142" s="3"/>
      <c r="RN142" s="3"/>
      <c r="RO142" s="3"/>
      <c r="RP142" s="3"/>
      <c r="RQ142" s="3"/>
      <c r="RR142" s="3"/>
      <c r="RS142" s="3"/>
      <c r="RT142" s="3"/>
      <c r="RU142" s="3"/>
      <c r="RV142" s="3"/>
      <c r="RW142" s="3"/>
      <c r="RX142" s="3"/>
      <c r="RY142" s="3"/>
      <c r="RZ142" s="3"/>
      <c r="SA142" s="3"/>
      <c r="SB142" s="3"/>
      <c r="SC142" s="3"/>
      <c r="SD142" s="3"/>
      <c r="SE142" s="3"/>
      <c r="SF142" s="3"/>
      <c r="SG142" s="3"/>
      <c r="SH142" s="3"/>
      <c r="SI142" s="3"/>
      <c r="SJ142" s="3"/>
      <c r="SK142" s="3"/>
      <c r="SL142" s="3"/>
      <c r="SM142" s="3"/>
      <c r="SN142" s="3"/>
      <c r="SO142" s="3"/>
      <c r="SP142" s="3"/>
      <c r="SQ142" s="3"/>
      <c r="SR142" s="3"/>
      <c r="SS142" s="3"/>
      <c r="ST142" s="3"/>
      <c r="SU142" s="3"/>
      <c r="SV142" s="3"/>
      <c r="SW142" s="3"/>
      <c r="SX142" s="3"/>
      <c r="SY142" s="3"/>
      <c r="SZ142" s="3"/>
      <c r="TA142" s="3"/>
      <c r="TB142" s="3"/>
      <c r="TC142" s="3"/>
      <c r="TD142" s="3"/>
      <c r="TE142" s="3"/>
      <c r="TF142" s="3"/>
      <c r="TG142" s="3"/>
      <c r="TH142" s="3"/>
      <c r="TI142" s="3"/>
      <c r="TJ142" s="3"/>
      <c r="TK142" s="3"/>
      <c r="TL142" s="3"/>
      <c r="TM142" s="3"/>
      <c r="TN142" s="3"/>
      <c r="TO142" s="3"/>
      <c r="TP142" s="3"/>
      <c r="TQ142" s="3"/>
      <c r="TR142" s="3"/>
      <c r="TS142" s="3"/>
      <c r="TT142" s="3"/>
      <c r="TU142" s="3"/>
      <c r="TV142" s="3"/>
      <c r="TW142" s="3"/>
      <c r="TX142" s="3"/>
      <c r="TY142" s="3"/>
      <c r="TZ142" s="3"/>
      <c r="UA142" s="3"/>
      <c r="UB142" s="3"/>
      <c r="UC142" s="3"/>
      <c r="UD142" s="3"/>
      <c r="UE142" s="3"/>
      <c r="UF142" s="3"/>
      <c r="UG142" s="3"/>
      <c r="UH142" s="3"/>
      <c r="UI142" s="3"/>
      <c r="UJ142" s="3"/>
      <c r="UK142" s="3"/>
      <c r="UL142" s="3"/>
      <c r="UM142" s="3"/>
      <c r="UN142" s="3"/>
      <c r="UO142" s="3"/>
      <c r="UP142" s="3"/>
      <c r="UQ142" s="3"/>
      <c r="UR142" s="3"/>
      <c r="US142" s="3"/>
      <c r="UT142" s="3"/>
      <c r="UU142" s="3"/>
      <c r="UV142" s="3"/>
      <c r="UW142" s="3"/>
      <c r="UX142" s="3"/>
      <c r="UY142" s="3"/>
      <c r="UZ142" s="3"/>
      <c r="VA142" s="3"/>
      <c r="VB142" s="3"/>
      <c r="VC142" s="3"/>
      <c r="VD142" s="3"/>
      <c r="VE142" s="3"/>
      <c r="VF142" s="3"/>
      <c r="VG142" s="3"/>
      <c r="VH142" s="3"/>
      <c r="VI142" s="3"/>
      <c r="VJ142" s="3"/>
      <c r="VK142" s="3"/>
      <c r="VL142" s="3"/>
      <c r="VM142" s="3"/>
      <c r="VN142" s="3"/>
      <c r="VO142" s="3"/>
      <c r="VP142" s="3"/>
      <c r="VQ142" s="3"/>
      <c r="VR142" s="3"/>
      <c r="VS142" s="3"/>
      <c r="VT142" s="3"/>
      <c r="VU142" s="3"/>
      <c r="VV142" s="3"/>
      <c r="VW142" s="3"/>
      <c r="VX142" s="3"/>
      <c r="VY142" s="3"/>
      <c r="VZ142" s="3"/>
      <c r="WA142" s="3"/>
      <c r="WB142" s="3"/>
      <c r="WC142" s="3"/>
      <c r="WD142" s="3"/>
      <c r="WE142" s="3"/>
      <c r="WF142" s="3"/>
      <c r="WG142" s="3"/>
      <c r="WH142" s="3"/>
      <c r="WI142" s="3"/>
      <c r="WJ142" s="3"/>
      <c r="WK142" s="3"/>
      <c r="WL142" s="3"/>
      <c r="WM142" s="3"/>
      <c r="WN142" s="3"/>
      <c r="WO142" s="3"/>
      <c r="WP142" s="3"/>
      <c r="WQ142" s="3"/>
      <c r="WR142" s="3"/>
      <c r="WS142" s="3"/>
      <c r="WT142" s="3"/>
      <c r="WU142" s="3"/>
      <c r="WV142" s="3"/>
      <c r="WW142" s="3"/>
      <c r="WX142" s="3"/>
      <c r="WY142" s="3"/>
      <c r="WZ142" s="3"/>
      <c r="XA142" s="3"/>
      <c r="XB142" s="3"/>
      <c r="XC142" s="3"/>
      <c r="XD142" s="3"/>
      <c r="XE142" s="3"/>
      <c r="XF142" s="3"/>
      <c r="XG142" s="3"/>
      <c r="XH142" s="3"/>
      <c r="XI142" s="3"/>
      <c r="XJ142" s="3"/>
      <c r="XK142" s="3"/>
      <c r="XL142" s="3"/>
      <c r="XM142" s="3"/>
      <c r="XN142" s="3"/>
      <c r="XO142" s="3"/>
      <c r="XP142" s="3"/>
      <c r="XQ142" s="3"/>
      <c r="XR142" s="3"/>
      <c r="XS142" s="3"/>
      <c r="XT142" s="3"/>
      <c r="XU142" s="3"/>
      <c r="XV142" s="3"/>
      <c r="XW142" s="3"/>
      <c r="XX142" s="3"/>
      <c r="XY142" s="3"/>
      <c r="XZ142" s="3"/>
      <c r="YA142" s="3"/>
      <c r="YB142" s="3"/>
      <c r="YC142" s="3"/>
      <c r="YD142" s="3"/>
      <c r="YE142" s="3"/>
      <c r="YF142" s="3"/>
      <c r="YG142" s="3"/>
      <c r="YH142" s="3"/>
      <c r="YI142" s="3"/>
      <c r="YJ142" s="3"/>
      <c r="YK142" s="3"/>
      <c r="YL142" s="3"/>
      <c r="YM142" s="3"/>
      <c r="YN142" s="3"/>
      <c r="YO142" s="3"/>
      <c r="YP142" s="3"/>
      <c r="YQ142" s="3"/>
      <c r="YR142" s="3"/>
      <c r="YS142" s="3"/>
      <c r="YT142" s="3"/>
      <c r="YU142" s="3"/>
      <c r="YV142" s="3"/>
      <c r="YW142" s="3"/>
      <c r="YX142" s="3"/>
      <c r="YY142" s="3"/>
      <c r="YZ142" s="3"/>
      <c r="ZA142" s="3"/>
      <c r="ZB142" s="3"/>
      <c r="ZC142" s="3"/>
      <c r="ZD142" s="3"/>
      <c r="ZE142" s="3"/>
      <c r="ZF142" s="3"/>
      <c r="ZG142" s="3"/>
      <c r="ZH142" s="3"/>
      <c r="ZI142" s="3"/>
      <c r="ZJ142" s="3"/>
      <c r="ZK142" s="3"/>
      <c r="ZL142" s="3"/>
      <c r="ZM142" s="3"/>
      <c r="ZN142" s="3"/>
      <c r="ZO142" s="3"/>
      <c r="ZP142" s="3"/>
      <c r="ZQ142" s="3"/>
      <c r="ZR142" s="3"/>
      <c r="ZS142" s="3"/>
      <c r="ZT142" s="3"/>
      <c r="ZU142" s="3"/>
      <c r="ZV142" s="3"/>
      <c r="ZW142" s="3"/>
      <c r="ZX142" s="3"/>
      <c r="ZY142" s="3"/>
      <c r="ZZ142" s="3"/>
      <c r="AAA142" s="3"/>
      <c r="AAB142" s="3"/>
      <c r="AAC142" s="3"/>
      <c r="AAD142" s="3"/>
      <c r="AAE142" s="3"/>
      <c r="AAF142" s="3"/>
      <c r="AAG142" s="3"/>
      <c r="AAH142" s="3"/>
      <c r="AAI142" s="3"/>
      <c r="AAJ142" s="3"/>
      <c r="AAK142" s="3"/>
      <c r="AAL142" s="3"/>
      <c r="AAM142" s="3"/>
      <c r="AAN142" s="3"/>
      <c r="AAO142" s="3"/>
      <c r="AAP142" s="3"/>
      <c r="AAQ142" s="3"/>
      <c r="AAR142" s="3"/>
      <c r="AAS142" s="3"/>
      <c r="AAT142" s="3"/>
      <c r="AAU142" s="3"/>
      <c r="AAV142" s="3"/>
      <c r="AAW142" s="3"/>
      <c r="AAX142" s="3"/>
      <c r="AAY142" s="3"/>
      <c r="AAZ142" s="3"/>
      <c r="ABA142" s="3"/>
      <c r="ABB142" s="3"/>
      <c r="ABC142" s="3"/>
      <c r="ABD142" s="3"/>
      <c r="ABE142" s="3"/>
      <c r="ABF142" s="3"/>
      <c r="ABG142" s="3"/>
      <c r="ABH142" s="3"/>
      <c r="ABI142" s="3"/>
      <c r="ABJ142" s="3"/>
      <c r="ABK142" s="3"/>
      <c r="ABL142" s="3"/>
      <c r="ABM142" s="3"/>
      <c r="ABN142" s="3"/>
      <c r="ABO142" s="3"/>
      <c r="ABP142" s="3"/>
      <c r="ABQ142" s="3"/>
      <c r="ABR142" s="3"/>
      <c r="ABS142" s="3"/>
      <c r="ABT142" s="3"/>
      <c r="ABU142" s="3"/>
      <c r="ABV142" s="3"/>
      <c r="ABW142" s="3"/>
      <c r="ABX142" s="3"/>
      <c r="ABY142" s="3"/>
      <c r="ABZ142" s="3"/>
      <c r="ACA142" s="3"/>
      <c r="ACB142" s="3"/>
      <c r="ACC142" s="3"/>
      <c r="ACD142" s="3"/>
      <c r="ACE142" s="3"/>
      <c r="ACF142" s="3"/>
      <c r="ACG142" s="3"/>
      <c r="ACH142" s="3"/>
      <c r="ACI142" s="3"/>
      <c r="ACJ142" s="3"/>
      <c r="ACK142" s="3"/>
      <c r="ACL142" s="3"/>
      <c r="ACM142" s="3"/>
      <c r="ACN142" s="3"/>
      <c r="ACO142" s="3"/>
      <c r="ACP142" s="3"/>
      <c r="ACQ142" s="3"/>
      <c r="ACR142" s="3"/>
      <c r="ACS142" s="3"/>
      <c r="ACT142" s="3"/>
      <c r="ACU142" s="3"/>
      <c r="ACV142" s="3"/>
      <c r="ACW142" s="3"/>
      <c r="ACX142" s="3"/>
      <c r="ACY142" s="3"/>
      <c r="ACZ142" s="3"/>
      <c r="ADA142" s="3"/>
      <c r="ADB142" s="3"/>
      <c r="ADC142" s="3"/>
      <c r="ADD142" s="3"/>
      <c r="ADE142" s="3"/>
      <c r="ADF142" s="3"/>
      <c r="ADG142" s="3"/>
      <c r="ADH142" s="3"/>
      <c r="ADI142" s="3"/>
      <c r="ADJ142" s="3"/>
      <c r="ADK142" s="3"/>
      <c r="ADL142" s="3"/>
      <c r="ADM142" s="3"/>
      <c r="ADN142" s="3"/>
      <c r="ADO142" s="3"/>
      <c r="ADP142" s="3"/>
      <c r="ADQ142" s="3"/>
      <c r="ADR142" s="3"/>
      <c r="ADS142" s="3"/>
      <c r="ADT142" s="3"/>
      <c r="ADU142" s="3"/>
      <c r="ADV142" s="3"/>
      <c r="ADW142" s="3"/>
      <c r="ADX142" s="3"/>
      <c r="ADY142" s="3"/>
      <c r="ADZ142" s="3"/>
      <c r="AEA142" s="3"/>
      <c r="AEB142" s="3"/>
      <c r="AEC142" s="3"/>
      <c r="AED142" s="3"/>
      <c r="AEE142" s="3"/>
      <c r="AEF142" s="3"/>
      <c r="AEG142" s="3"/>
      <c r="AEH142" s="3"/>
      <c r="AEI142" s="3"/>
      <c r="AEJ142" s="3"/>
      <c r="AEK142" s="3"/>
      <c r="AEL142" s="3"/>
      <c r="AEM142" s="3"/>
      <c r="AEN142" s="3"/>
      <c r="AEO142" s="3"/>
      <c r="AEP142" s="3"/>
      <c r="AEQ142" s="3"/>
      <c r="AER142" s="3"/>
      <c r="AES142" s="3"/>
      <c r="AET142" s="3"/>
      <c r="AEU142" s="3"/>
      <c r="AEV142" s="3"/>
      <c r="AEW142" s="3"/>
      <c r="AEX142" s="3"/>
      <c r="AEY142" s="3"/>
      <c r="AEZ142" s="3"/>
      <c r="AFA142" s="3"/>
      <c r="AFB142" s="3"/>
      <c r="AFC142" s="3"/>
      <c r="AFD142" s="3"/>
      <c r="AFE142" s="3"/>
      <c r="AFF142" s="3"/>
      <c r="AFG142" s="3"/>
      <c r="AFH142" s="3"/>
      <c r="AFI142" s="3"/>
      <c r="AFJ142" s="3"/>
      <c r="AFK142" s="3"/>
      <c r="AFL142" s="3"/>
      <c r="AFM142" s="3"/>
      <c r="AFN142" s="3"/>
      <c r="AFO142" s="3"/>
      <c r="AFP142" s="3"/>
      <c r="AFQ142" s="3"/>
      <c r="AFR142" s="3"/>
      <c r="AFS142" s="3"/>
      <c r="AFT142" s="3"/>
      <c r="AFU142" s="3"/>
      <c r="AFV142" s="3"/>
      <c r="AFW142" s="3"/>
      <c r="AFX142" s="3"/>
      <c r="AFY142" s="3"/>
      <c r="AFZ142" s="3"/>
      <c r="AGA142" s="3"/>
      <c r="AGB142" s="3"/>
      <c r="AGC142" s="3"/>
      <c r="AGD142" s="3"/>
      <c r="AGE142" s="3"/>
      <c r="AGF142" s="3"/>
      <c r="AGG142" s="3"/>
      <c r="AGH142" s="3"/>
      <c r="AGI142" s="3"/>
      <c r="AGJ142" s="3"/>
      <c r="AGK142" s="3"/>
      <c r="AGL142" s="3"/>
      <c r="AGM142" s="3"/>
      <c r="AGN142" s="3"/>
      <c r="AGO142" s="3"/>
      <c r="AGP142" s="3"/>
      <c r="AGQ142" s="3"/>
      <c r="AGR142" s="3"/>
      <c r="AGS142" s="3"/>
      <c r="AGT142" s="3"/>
      <c r="AGU142" s="3"/>
      <c r="AGV142" s="3"/>
      <c r="AGW142" s="3"/>
      <c r="AGX142" s="3"/>
      <c r="AGY142" s="3"/>
      <c r="AGZ142" s="3"/>
      <c r="AHA142" s="3"/>
      <c r="AHB142" s="3"/>
      <c r="AHC142" s="3"/>
      <c r="AHD142" s="3"/>
      <c r="AHE142" s="3"/>
      <c r="AHF142" s="3"/>
      <c r="AHG142" s="3"/>
      <c r="AHH142" s="3"/>
      <c r="AHI142" s="3"/>
      <c r="AHJ142" s="3"/>
      <c r="AHK142" s="3"/>
      <c r="AHL142" s="3"/>
      <c r="AHM142" s="3"/>
      <c r="AHN142" s="3"/>
      <c r="AHO142" s="3"/>
      <c r="AHP142" s="3"/>
      <c r="AHQ142" s="3"/>
      <c r="AHR142" s="3"/>
      <c r="AHS142" s="3"/>
      <c r="AHT142" s="3"/>
      <c r="AHU142" s="3"/>
      <c r="AHV142" s="3"/>
      <c r="AHW142" s="3"/>
      <c r="AHX142" s="3"/>
      <c r="AHY142" s="3"/>
      <c r="AHZ142" s="3"/>
      <c r="AIA142" s="3"/>
      <c r="AIB142" s="3"/>
      <c r="AIC142" s="3"/>
      <c r="AID142" s="3"/>
      <c r="AIE142" s="3"/>
      <c r="AIF142" s="3"/>
      <c r="AIG142" s="3"/>
      <c r="AIH142" s="3"/>
      <c r="AII142" s="3"/>
      <c r="AIJ142" s="3"/>
      <c r="AIK142" s="3"/>
      <c r="AIL142" s="3"/>
      <c r="AIM142" s="3"/>
      <c r="AIN142" s="3"/>
      <c r="AIO142" s="3"/>
      <c r="AIP142" s="3"/>
      <c r="AIQ142" s="3"/>
      <c r="AIR142" s="3"/>
      <c r="AIS142" s="3"/>
      <c r="AIT142" s="3"/>
      <c r="AIU142" s="3"/>
      <c r="AIV142" s="3"/>
      <c r="AIW142" s="3"/>
      <c r="AIX142" s="3"/>
      <c r="AIY142" s="3"/>
      <c r="AIZ142" s="3"/>
      <c r="AJA142" s="3"/>
      <c r="AJB142" s="3"/>
      <c r="AJC142" s="3"/>
      <c r="AJD142" s="3"/>
      <c r="AJE142" s="3"/>
      <c r="AJF142" s="3"/>
      <c r="AJG142" s="3"/>
      <c r="AJH142" s="3"/>
      <c r="AJI142" s="3"/>
      <c r="AJJ142" s="3"/>
      <c r="AJK142" s="3"/>
      <c r="AJL142" s="3"/>
      <c r="AJM142" s="3"/>
      <c r="AJN142" s="3"/>
      <c r="AJO142" s="3"/>
      <c r="AJP142" s="3"/>
      <c r="AJQ142" s="3"/>
      <c r="AJR142" s="3"/>
      <c r="AJS142" s="3"/>
      <c r="AJT142" s="3"/>
      <c r="AJU142" s="3"/>
      <c r="AJV142" s="3"/>
      <c r="AJW142" s="3"/>
      <c r="AJX142" s="3"/>
      <c r="AJY142" s="3"/>
      <c r="AJZ142" s="3"/>
      <c r="AKA142" s="3"/>
      <c r="AKB142" s="3"/>
      <c r="AKC142" s="3"/>
      <c r="AKD142" s="3"/>
      <c r="AKE142" s="3"/>
      <c r="AKF142" s="3"/>
      <c r="AKG142" s="3"/>
      <c r="AKH142" s="3"/>
      <c r="AKI142" s="3"/>
      <c r="AKJ142" s="3"/>
      <c r="AKK142" s="3"/>
      <c r="AKL142" s="3"/>
      <c r="AKM142" s="3"/>
      <c r="AKN142" s="3"/>
      <c r="AKO142" s="3"/>
      <c r="AKP142" s="3"/>
      <c r="AKQ142" s="3"/>
      <c r="AKR142" s="3"/>
      <c r="AKS142" s="3"/>
      <c r="AKT142" s="3"/>
      <c r="AKU142" s="3"/>
      <c r="AKV142" s="3"/>
      <c r="AKW142" s="3"/>
      <c r="AKX142" s="3"/>
      <c r="AKY142" s="3"/>
      <c r="AKZ142" s="3"/>
      <c r="ALA142" s="3"/>
      <c r="ALB142" s="3"/>
      <c r="ALC142" s="3"/>
      <c r="ALD142" s="3"/>
      <c r="ALE142" s="3"/>
      <c r="ALF142" s="3"/>
      <c r="ALG142" s="3"/>
      <c r="ALH142" s="3"/>
      <c r="ALI142" s="3"/>
      <c r="ALJ142" s="3"/>
      <c r="ALK142" s="3"/>
      <c r="ALL142" s="3"/>
      <c r="ALM142" s="3"/>
      <c r="ALN142" s="3"/>
      <c r="ALO142" s="3"/>
      <c r="ALP142" s="3"/>
      <c r="ALQ142" s="3"/>
      <c r="ALR142" s="3"/>
      <c r="ALS142" s="3"/>
      <c r="ALT142" s="3"/>
      <c r="ALU142" s="3"/>
      <c r="ALV142" s="3"/>
      <c r="ALW142" s="3"/>
      <c r="ALX142" s="3"/>
      <c r="ALY142" s="3"/>
      <c r="ALZ142" s="3"/>
      <c r="AMA142" s="3"/>
      <c r="AMB142" s="3"/>
      <c r="AMC142" s="3"/>
      <c r="AMD142" s="3"/>
      <c r="AME142" s="3"/>
      <c r="AMF142" s="3"/>
      <c r="AMG142" s="3"/>
      <c r="AMH142" s="3"/>
      <c r="AMI142" s="3"/>
      <c r="AMJ142" s="3"/>
      <c r="AMK142" s="3"/>
      <c r="AML142" s="3"/>
      <c r="AMM142" s="3"/>
      <c r="AMN142" s="3"/>
      <c r="AMO142" s="3"/>
      <c r="AMP142" s="3"/>
      <c r="AMQ142" s="3"/>
    </row>
    <row r="143" spans="1:1031" ht="13.5" customHeight="1">
      <c r="B143" s="65">
        <v>169</v>
      </c>
      <c r="C143" s="76" t="s">
        <v>91</v>
      </c>
      <c r="D143" s="24">
        <v>24726</v>
      </c>
      <c r="E143" s="24">
        <v>0</v>
      </c>
      <c r="F143" s="23">
        <f>+G143+H143</f>
        <v>71985</v>
      </c>
      <c r="G143" s="23">
        <v>71985</v>
      </c>
      <c r="H143" s="23">
        <v>0</v>
      </c>
      <c r="I143" s="24">
        <v>96711</v>
      </c>
      <c r="J143" s="23">
        <v>96711</v>
      </c>
      <c r="K143" s="23">
        <v>0</v>
      </c>
      <c r="L143" s="51">
        <v>983.33</v>
      </c>
      <c r="M143" s="55">
        <v>25432.83</v>
      </c>
      <c r="N143" s="24">
        <f>J143-M143</f>
        <v>71278.17</v>
      </c>
      <c r="O143" s="24">
        <f t="shared" ref="O143" si="120">+N143+P143</f>
        <v>71278.17</v>
      </c>
      <c r="P143" s="24">
        <f>+I143-J143</f>
        <v>0</v>
      </c>
      <c r="Q143" s="23">
        <v>0</v>
      </c>
      <c r="R143" s="26">
        <v>25432.83</v>
      </c>
      <c r="S143" s="27">
        <f t="shared" si="65"/>
        <v>26.297763439526012</v>
      </c>
      <c r="T143" s="27">
        <f t="shared" si="66"/>
        <v>26.297763439526012</v>
      </c>
      <c r="U143" s="53"/>
    </row>
    <row r="144" spans="1:1031" ht="12" customHeight="1">
      <c r="B144" s="63">
        <v>2</v>
      </c>
      <c r="C144" s="77" t="s">
        <v>102</v>
      </c>
      <c r="D144" s="13">
        <f>+D145+D148+D156+D159</f>
        <v>30000</v>
      </c>
      <c r="E144" s="13">
        <f t="shared" ref="E144" si="121">+E145+E148+E156+E159</f>
        <v>0</v>
      </c>
      <c r="F144" s="13">
        <f>+F145+F148+F156+F159+F161</f>
        <v>49174</v>
      </c>
      <c r="G144" s="13">
        <f>+G145+G148+G156+G159+G161</f>
        <v>49174</v>
      </c>
      <c r="H144" s="13">
        <f t="shared" ref="H144" si="122">+H145+H148+H156+H159+H161</f>
        <v>0</v>
      </c>
      <c r="I144" s="13">
        <f>+I145+I148+I156+I159+I161</f>
        <v>79174</v>
      </c>
      <c r="J144" s="13">
        <f>+J145+J148+J156+J159+J161</f>
        <v>79174</v>
      </c>
      <c r="K144" s="13">
        <f t="shared" ref="K144:Q144" si="123">+K145+K148+K156+K159+K161</f>
        <v>0</v>
      </c>
      <c r="L144" s="13">
        <f>+L145+L148+L156+L159+L161</f>
        <v>18746.52</v>
      </c>
      <c r="M144" s="13">
        <f>+M145+M148+M156+M159+M161</f>
        <v>18790.93</v>
      </c>
      <c r="N144" s="13">
        <f t="shared" si="123"/>
        <v>60383.07</v>
      </c>
      <c r="O144" s="13">
        <f t="shared" si="123"/>
        <v>60383.07</v>
      </c>
      <c r="P144" s="13">
        <f t="shared" si="123"/>
        <v>0</v>
      </c>
      <c r="Q144" s="13">
        <f t="shared" si="123"/>
        <v>44.41</v>
      </c>
      <c r="R144" s="13">
        <f>+R145+R148+R156+R159+R161</f>
        <v>18746.52</v>
      </c>
      <c r="S144" s="14">
        <f t="shared" si="65"/>
        <v>23.733713087629781</v>
      </c>
      <c r="T144" s="14">
        <f t="shared" si="66"/>
        <v>23.733713087629781</v>
      </c>
    </row>
    <row r="145" spans="1:1031" ht="13.5" customHeight="1">
      <c r="B145" s="41">
        <v>240</v>
      </c>
      <c r="C145" s="38" t="s">
        <v>121</v>
      </c>
      <c r="D145" s="13">
        <f t="shared" ref="D145:H145" si="124">SUM(D147:D147)</f>
        <v>0</v>
      </c>
      <c r="E145" s="13">
        <f t="shared" si="124"/>
        <v>0</v>
      </c>
      <c r="F145" s="13">
        <f>SUM(F146:F147)</f>
        <v>7990</v>
      </c>
      <c r="G145" s="13">
        <f>SUM(G146:G147)</f>
        <v>7990</v>
      </c>
      <c r="H145" s="13">
        <f t="shared" si="124"/>
        <v>0</v>
      </c>
      <c r="I145" s="13">
        <f>SUM(I146:I147)</f>
        <v>7990</v>
      </c>
      <c r="J145" s="13">
        <f>SUM(J146:J147)</f>
        <v>7990</v>
      </c>
      <c r="K145" s="13">
        <f t="shared" ref="K145:M145" si="125">SUM(K146:K147)</f>
        <v>0</v>
      </c>
      <c r="L145" s="13">
        <f t="shared" si="125"/>
        <v>4927.3500000000004</v>
      </c>
      <c r="M145" s="13">
        <f t="shared" si="125"/>
        <v>4927.3500000000004</v>
      </c>
      <c r="N145" s="13">
        <f>SUM(N146:N147)</f>
        <v>3062.6499999999996</v>
      </c>
      <c r="O145" s="13">
        <f>SUM(O146:O147)</f>
        <v>3062.6499999999996</v>
      </c>
      <c r="P145" s="13">
        <f>SUM(P146:P147)</f>
        <v>0</v>
      </c>
      <c r="Q145" s="13">
        <f>SUM(Q146:Q147)</f>
        <v>0</v>
      </c>
      <c r="R145" s="13">
        <f>SUM(R146:R147)</f>
        <v>4927.3500000000004</v>
      </c>
      <c r="S145" s="14">
        <f t="shared" si="65"/>
        <v>61.66896120150188</v>
      </c>
      <c r="T145" s="14">
        <f t="shared" si="66"/>
        <v>61.66896120150188</v>
      </c>
    </row>
    <row r="146" spans="1:1031" ht="13.5" customHeight="1">
      <c r="B146" s="46">
        <v>243</v>
      </c>
      <c r="C146" s="22" t="s">
        <v>124</v>
      </c>
      <c r="D146" s="13">
        <v>0</v>
      </c>
      <c r="E146" s="13">
        <v>0</v>
      </c>
      <c r="F146" s="23">
        <f>+G146+H146</f>
        <v>2127</v>
      </c>
      <c r="G146" s="24">
        <v>2127</v>
      </c>
      <c r="H146" s="13">
        <v>0</v>
      </c>
      <c r="I146" s="24">
        <v>2127</v>
      </c>
      <c r="J146" s="24">
        <v>2127</v>
      </c>
      <c r="K146" s="24">
        <v>0</v>
      </c>
      <c r="L146" s="24">
        <v>0</v>
      </c>
      <c r="M146" s="13">
        <v>0</v>
      </c>
      <c r="N146" s="24">
        <f>J146-M146</f>
        <v>2127</v>
      </c>
      <c r="O146" s="24">
        <f t="shared" ref="O146" si="126">+N146+P146</f>
        <v>2127</v>
      </c>
      <c r="P146" s="24">
        <f>+I146-J146</f>
        <v>0</v>
      </c>
      <c r="Q146" s="24">
        <v>0</v>
      </c>
      <c r="R146" s="27">
        <v>0</v>
      </c>
      <c r="S146" s="27">
        <f t="shared" si="65"/>
        <v>0</v>
      </c>
      <c r="T146" s="27">
        <f t="shared" si="66"/>
        <v>0</v>
      </c>
    </row>
    <row r="147" spans="1:1031" ht="13.5" customHeight="1">
      <c r="B147" s="46">
        <v>249</v>
      </c>
      <c r="C147" s="22" t="s">
        <v>126</v>
      </c>
      <c r="D147" s="24">
        <v>0</v>
      </c>
      <c r="E147" s="24">
        <v>0</v>
      </c>
      <c r="F147" s="23">
        <f>+G147+H147</f>
        <v>5863</v>
      </c>
      <c r="G147" s="23">
        <v>5863</v>
      </c>
      <c r="H147" s="23">
        <v>0</v>
      </c>
      <c r="I147" s="24">
        <v>5863</v>
      </c>
      <c r="J147" s="23">
        <v>5863</v>
      </c>
      <c r="K147" s="23">
        <v>0</v>
      </c>
      <c r="L147" s="24">
        <v>4927.3500000000004</v>
      </c>
      <c r="M147" s="24">
        <v>4927.3500000000004</v>
      </c>
      <c r="N147" s="24">
        <f>J147-M147</f>
        <v>935.64999999999964</v>
      </c>
      <c r="O147" s="24">
        <f>+N147+P147</f>
        <v>935.64999999999964</v>
      </c>
      <c r="P147" s="24">
        <f>+I147-J147</f>
        <v>0</v>
      </c>
      <c r="Q147" s="23">
        <v>0</v>
      </c>
      <c r="R147" s="24">
        <v>4927.3500000000004</v>
      </c>
      <c r="S147" s="27">
        <f t="shared" si="65"/>
        <v>84.041446358519536</v>
      </c>
      <c r="T147" s="27">
        <f t="shared" si="66"/>
        <v>84.041446358519536</v>
      </c>
    </row>
    <row r="148" spans="1:1031" ht="13.5" customHeight="1">
      <c r="B148" s="49">
        <v>250</v>
      </c>
      <c r="C148" s="20" t="s">
        <v>127</v>
      </c>
      <c r="D148" s="13">
        <f>SUM(D149:D155)</f>
        <v>30000</v>
      </c>
      <c r="E148" s="13">
        <f t="shared" ref="E148:H148" si="127">SUM(E150:E155)</f>
        <v>0</v>
      </c>
      <c r="F148" s="13">
        <f>SUM(F149:F155)</f>
        <v>22978</v>
      </c>
      <c r="G148" s="13">
        <f>SUM(G149:G155)</f>
        <v>22978</v>
      </c>
      <c r="H148" s="13">
        <f t="shared" si="127"/>
        <v>0</v>
      </c>
      <c r="I148" s="13">
        <f>SUM(I149:I155)</f>
        <v>52978</v>
      </c>
      <c r="J148" s="13">
        <f>SUM(J149:J155)</f>
        <v>52978</v>
      </c>
      <c r="K148" s="13">
        <f>SUM(K149:K155)</f>
        <v>0</v>
      </c>
      <c r="L148" s="13">
        <f t="shared" ref="L148:R148" si="128">SUM(L149:L155)</f>
        <v>4341.53</v>
      </c>
      <c r="M148" s="13">
        <f t="shared" si="128"/>
        <v>4385.9399999999996</v>
      </c>
      <c r="N148" s="13">
        <f t="shared" si="128"/>
        <v>48592.06</v>
      </c>
      <c r="O148" s="13">
        <f t="shared" si="128"/>
        <v>48592.06</v>
      </c>
      <c r="P148" s="13">
        <f t="shared" si="128"/>
        <v>0</v>
      </c>
      <c r="Q148" s="13">
        <f t="shared" si="128"/>
        <v>44.41</v>
      </c>
      <c r="R148" s="13">
        <f t="shared" si="128"/>
        <v>4341.53</v>
      </c>
      <c r="S148" s="14">
        <f t="shared" ref="S148:S168" si="129">+M148/J148*100</f>
        <v>8.2787949714976019</v>
      </c>
      <c r="T148" s="14">
        <f t="shared" ref="T148:T168" si="130">+M148/I148*100</f>
        <v>8.2787949714976019</v>
      </c>
    </row>
    <row r="149" spans="1:1031" ht="13.5" customHeight="1">
      <c r="B149" s="46">
        <v>252</v>
      </c>
      <c r="C149" s="22" t="s">
        <v>128</v>
      </c>
      <c r="D149" s="95">
        <v>5000</v>
      </c>
      <c r="E149" s="24">
        <v>0</v>
      </c>
      <c r="F149" s="23">
        <f t="shared" ref="F149:F155" si="131">+G149+H149</f>
        <v>90</v>
      </c>
      <c r="G149" s="24">
        <v>90</v>
      </c>
      <c r="H149" s="24">
        <v>0</v>
      </c>
      <c r="I149" s="95">
        <v>5090</v>
      </c>
      <c r="J149" s="95">
        <v>5090</v>
      </c>
      <c r="K149" s="24">
        <v>0</v>
      </c>
      <c r="L149" s="24">
        <v>0</v>
      </c>
      <c r="M149" s="24">
        <v>44.41</v>
      </c>
      <c r="N149" s="24">
        <f>J149-M149</f>
        <v>5045.59</v>
      </c>
      <c r="O149" s="24">
        <f>+N149+P149</f>
        <v>5045.59</v>
      </c>
      <c r="P149" s="24">
        <f t="shared" ref="P149:P157" si="132">+I149-J149</f>
        <v>0</v>
      </c>
      <c r="Q149" s="24">
        <v>44.41</v>
      </c>
      <c r="R149" s="24">
        <v>0</v>
      </c>
      <c r="S149" s="27">
        <f t="shared" si="129"/>
        <v>0.87249508840864431</v>
      </c>
      <c r="T149" s="27">
        <f t="shared" si="130"/>
        <v>0.87249508840864431</v>
      </c>
    </row>
    <row r="150" spans="1:1031" ht="13.5" customHeight="1">
      <c r="B150" s="68">
        <v>253</v>
      </c>
      <c r="C150" s="78" t="s">
        <v>129</v>
      </c>
      <c r="D150" s="95">
        <v>5000</v>
      </c>
      <c r="E150" s="24">
        <v>0</v>
      </c>
      <c r="F150" s="23">
        <f t="shared" si="131"/>
        <v>3779</v>
      </c>
      <c r="G150" s="23">
        <v>3779</v>
      </c>
      <c r="H150" s="23">
        <v>0</v>
      </c>
      <c r="I150" s="95">
        <v>8779</v>
      </c>
      <c r="J150" s="95">
        <v>8779</v>
      </c>
      <c r="K150" s="23">
        <v>0</v>
      </c>
      <c r="L150" s="24">
        <v>2118.6</v>
      </c>
      <c r="M150" s="24">
        <v>2118.6</v>
      </c>
      <c r="N150" s="24">
        <f t="shared" ref="N150:N155" si="133">J150-M150</f>
        <v>6660.4</v>
      </c>
      <c r="O150" s="24">
        <f t="shared" ref="O150:O155" si="134">+N150+P150</f>
        <v>6660.4</v>
      </c>
      <c r="P150" s="24">
        <f t="shared" si="132"/>
        <v>0</v>
      </c>
      <c r="Q150" s="23">
        <v>0</v>
      </c>
      <c r="R150" s="24">
        <v>2118.6</v>
      </c>
      <c r="S150" s="27">
        <f t="shared" si="129"/>
        <v>24.132589133158671</v>
      </c>
      <c r="T150" s="27">
        <f t="shared" si="130"/>
        <v>24.132589133158671</v>
      </c>
      <c r="U150" s="53"/>
    </row>
    <row r="151" spans="1:1031" ht="13.5" customHeight="1">
      <c r="B151" s="68">
        <v>254</v>
      </c>
      <c r="C151" s="78" t="s">
        <v>130</v>
      </c>
      <c r="D151" s="95">
        <v>5000</v>
      </c>
      <c r="E151" s="24">
        <v>0</v>
      </c>
      <c r="F151" s="23">
        <f t="shared" si="131"/>
        <v>14099</v>
      </c>
      <c r="G151" s="23">
        <v>14099</v>
      </c>
      <c r="H151" s="23">
        <v>0</v>
      </c>
      <c r="I151" s="95">
        <v>19099</v>
      </c>
      <c r="J151" s="95">
        <v>19099</v>
      </c>
      <c r="K151" s="23">
        <v>0</v>
      </c>
      <c r="L151" s="24">
        <v>0</v>
      </c>
      <c r="M151" s="24">
        <v>0</v>
      </c>
      <c r="N151" s="24">
        <f t="shared" si="133"/>
        <v>19099</v>
      </c>
      <c r="O151" s="24">
        <f>+N151+P151</f>
        <v>19099</v>
      </c>
      <c r="P151" s="24">
        <f t="shared" si="132"/>
        <v>0</v>
      </c>
      <c r="Q151" s="23">
        <v>0</v>
      </c>
      <c r="R151" s="24">
        <v>0</v>
      </c>
      <c r="S151" s="27">
        <f t="shared" si="129"/>
        <v>0</v>
      </c>
      <c r="T151" s="27">
        <f t="shared" si="130"/>
        <v>0</v>
      </c>
      <c r="U151" s="53"/>
    </row>
    <row r="152" spans="1:1031" ht="13.5" customHeight="1">
      <c r="B152" s="68">
        <v>255</v>
      </c>
      <c r="C152" s="78" t="s">
        <v>131</v>
      </c>
      <c r="D152" s="95">
        <v>5000</v>
      </c>
      <c r="E152" s="24">
        <v>0</v>
      </c>
      <c r="F152" s="23">
        <f t="shared" si="131"/>
        <v>749</v>
      </c>
      <c r="G152" s="23">
        <v>749</v>
      </c>
      <c r="H152" s="23">
        <v>0</v>
      </c>
      <c r="I152" s="95">
        <v>5749</v>
      </c>
      <c r="J152" s="95">
        <v>5749</v>
      </c>
      <c r="K152" s="23">
        <v>0</v>
      </c>
      <c r="L152" s="24">
        <v>342.4</v>
      </c>
      <c r="M152" s="24">
        <v>342.4</v>
      </c>
      <c r="N152" s="24">
        <f t="shared" si="133"/>
        <v>5406.6</v>
      </c>
      <c r="O152" s="24">
        <f>+N152+P152</f>
        <v>5406.6</v>
      </c>
      <c r="P152" s="24">
        <f t="shared" si="132"/>
        <v>0</v>
      </c>
      <c r="Q152" s="23">
        <v>0</v>
      </c>
      <c r="R152" s="24">
        <v>342.4</v>
      </c>
      <c r="S152" s="27">
        <f t="shared" si="129"/>
        <v>5.9558184032005563</v>
      </c>
      <c r="T152" s="27">
        <f t="shared" si="130"/>
        <v>5.9558184032005563</v>
      </c>
      <c r="U152" s="53"/>
    </row>
    <row r="153" spans="1:1031" ht="13.5" customHeight="1">
      <c r="B153" s="68">
        <v>256</v>
      </c>
      <c r="C153" s="78" t="s">
        <v>132</v>
      </c>
      <c r="D153" s="95">
        <v>5000</v>
      </c>
      <c r="E153" s="24">
        <v>0</v>
      </c>
      <c r="F153" s="23">
        <f t="shared" si="131"/>
        <v>499</v>
      </c>
      <c r="G153" s="23">
        <v>499</v>
      </c>
      <c r="H153" s="23">
        <v>0</v>
      </c>
      <c r="I153" s="95">
        <v>5499</v>
      </c>
      <c r="J153" s="95">
        <v>5499</v>
      </c>
      <c r="K153" s="23">
        <v>0</v>
      </c>
      <c r="L153" s="24">
        <v>52.97</v>
      </c>
      <c r="M153" s="24">
        <v>52.97</v>
      </c>
      <c r="N153" s="24">
        <f t="shared" si="133"/>
        <v>5446.03</v>
      </c>
      <c r="O153" s="24">
        <f t="shared" si="134"/>
        <v>5446.03</v>
      </c>
      <c r="P153" s="24">
        <f t="shared" si="132"/>
        <v>0</v>
      </c>
      <c r="Q153" s="23">
        <v>0</v>
      </c>
      <c r="R153" s="24">
        <v>52.97</v>
      </c>
      <c r="S153" s="27">
        <f t="shared" si="129"/>
        <v>0.96326604837243135</v>
      </c>
      <c r="T153" s="27">
        <f t="shared" si="130"/>
        <v>0.96326604837243135</v>
      </c>
      <c r="U153" s="53"/>
    </row>
    <row r="154" spans="1:1031" ht="13.5" customHeight="1">
      <c r="B154" s="68">
        <v>257</v>
      </c>
      <c r="C154" s="78" t="s">
        <v>133</v>
      </c>
      <c r="D154" s="97">
        <v>5000</v>
      </c>
      <c r="E154" s="24">
        <v>0</v>
      </c>
      <c r="F154" s="23">
        <f t="shared" si="131"/>
        <v>0</v>
      </c>
      <c r="G154" s="23">
        <v>0</v>
      </c>
      <c r="H154" s="23">
        <v>0</v>
      </c>
      <c r="I154" s="95">
        <v>5000</v>
      </c>
      <c r="J154" s="95">
        <v>5000</v>
      </c>
      <c r="K154" s="23">
        <v>0</v>
      </c>
      <c r="L154" s="24">
        <v>0</v>
      </c>
      <c r="M154" s="24">
        <v>0</v>
      </c>
      <c r="N154" s="24">
        <f t="shared" si="133"/>
        <v>5000</v>
      </c>
      <c r="O154" s="24">
        <f t="shared" si="134"/>
        <v>5000</v>
      </c>
      <c r="P154" s="24">
        <f t="shared" si="132"/>
        <v>0</v>
      </c>
      <c r="Q154" s="23">
        <v>0</v>
      </c>
      <c r="R154" s="24">
        <v>0</v>
      </c>
      <c r="S154" s="27">
        <f t="shared" si="129"/>
        <v>0</v>
      </c>
      <c r="T154" s="27">
        <f t="shared" si="130"/>
        <v>0</v>
      </c>
      <c r="U154" s="53"/>
    </row>
    <row r="155" spans="1:1031" ht="13.5" customHeight="1">
      <c r="B155" s="68">
        <v>259</v>
      </c>
      <c r="C155" s="76" t="s">
        <v>134</v>
      </c>
      <c r="D155" s="24">
        <v>0</v>
      </c>
      <c r="E155" s="24">
        <v>0</v>
      </c>
      <c r="F155" s="23">
        <f t="shared" si="131"/>
        <v>3762</v>
      </c>
      <c r="G155" s="23">
        <v>3762</v>
      </c>
      <c r="H155" s="23">
        <v>0</v>
      </c>
      <c r="I155" s="95">
        <v>3762</v>
      </c>
      <c r="J155" s="95">
        <v>3762</v>
      </c>
      <c r="K155" s="23">
        <v>0</v>
      </c>
      <c r="L155" s="24">
        <v>1827.56</v>
      </c>
      <c r="M155" s="24">
        <v>1827.56</v>
      </c>
      <c r="N155" s="24">
        <f t="shared" si="133"/>
        <v>1934.44</v>
      </c>
      <c r="O155" s="24">
        <f t="shared" si="134"/>
        <v>1934.44</v>
      </c>
      <c r="P155" s="24">
        <f t="shared" si="132"/>
        <v>0</v>
      </c>
      <c r="Q155" s="23">
        <v>0</v>
      </c>
      <c r="R155" s="24">
        <v>1827.56</v>
      </c>
      <c r="S155" s="27">
        <f t="shared" si="129"/>
        <v>48.579479000531627</v>
      </c>
      <c r="T155" s="27">
        <f t="shared" si="130"/>
        <v>48.579479000531627</v>
      </c>
    </row>
    <row r="156" spans="1:1031" ht="13.5" customHeight="1">
      <c r="B156" s="49">
        <v>260</v>
      </c>
      <c r="C156" s="20" t="s">
        <v>135</v>
      </c>
      <c r="D156" s="13">
        <f>+D158</f>
        <v>0</v>
      </c>
      <c r="E156" s="13">
        <f t="shared" ref="E156:Q156" si="135">+E158</f>
        <v>0</v>
      </c>
      <c r="F156" s="13">
        <f>+F158+F157</f>
        <v>908</v>
      </c>
      <c r="G156" s="13">
        <f>+G158+G157</f>
        <v>908</v>
      </c>
      <c r="H156" s="13">
        <f t="shared" si="135"/>
        <v>0</v>
      </c>
      <c r="I156" s="13">
        <f>SUM(I157:I158)</f>
        <v>908</v>
      </c>
      <c r="J156" s="13">
        <f>SUM(J157:J158)</f>
        <v>908</v>
      </c>
      <c r="K156" s="13">
        <f t="shared" si="135"/>
        <v>0</v>
      </c>
      <c r="L156" s="13">
        <f>L157+L158</f>
        <v>591.17999999999995</v>
      </c>
      <c r="M156" s="13">
        <f>+M157+M158</f>
        <v>591.17999999999995</v>
      </c>
      <c r="N156" s="13">
        <f>+N158+N157</f>
        <v>316.82000000000005</v>
      </c>
      <c r="O156" s="13">
        <f t="shared" ref="O156:P156" si="136">+O158+O157</f>
        <v>316.82000000000005</v>
      </c>
      <c r="P156" s="13">
        <f t="shared" si="136"/>
        <v>0</v>
      </c>
      <c r="Q156" s="13">
        <f t="shared" si="135"/>
        <v>0</v>
      </c>
      <c r="R156" s="13">
        <f>+R157+R158</f>
        <v>591.17999999999995</v>
      </c>
      <c r="S156" s="14">
        <f t="shared" si="129"/>
        <v>65.10792951541849</v>
      </c>
      <c r="T156" s="14">
        <f t="shared" si="130"/>
        <v>65.10792951541849</v>
      </c>
    </row>
    <row r="157" spans="1:1031" ht="13.5" customHeight="1">
      <c r="B157" s="46">
        <v>262</v>
      </c>
      <c r="C157" s="22" t="s">
        <v>137</v>
      </c>
      <c r="D157" s="24">
        <v>0</v>
      </c>
      <c r="E157" s="24">
        <v>0</v>
      </c>
      <c r="F157" s="23">
        <f>+G157+H157</f>
        <v>726</v>
      </c>
      <c r="G157" s="24">
        <v>726</v>
      </c>
      <c r="H157" s="24">
        <v>0</v>
      </c>
      <c r="I157" s="24">
        <v>726</v>
      </c>
      <c r="J157" s="24">
        <v>726</v>
      </c>
      <c r="K157" s="13">
        <v>0</v>
      </c>
      <c r="L157" s="24">
        <v>452.08</v>
      </c>
      <c r="M157" s="24">
        <v>452.08</v>
      </c>
      <c r="N157" s="24">
        <f>J157-M157</f>
        <v>273.92</v>
      </c>
      <c r="O157" s="24">
        <f t="shared" ref="O157:O158" si="137">+N157+P157</f>
        <v>273.92</v>
      </c>
      <c r="P157" s="24">
        <f t="shared" si="132"/>
        <v>0</v>
      </c>
      <c r="Q157" s="23">
        <v>0</v>
      </c>
      <c r="R157" s="24">
        <v>452.08</v>
      </c>
      <c r="S157" s="27">
        <f t="shared" si="129"/>
        <v>62.269972451790636</v>
      </c>
      <c r="T157" s="27">
        <f t="shared" si="130"/>
        <v>62.269972451790636</v>
      </c>
    </row>
    <row r="158" spans="1:1031" ht="13.5" customHeight="1">
      <c r="B158" s="68">
        <v>269</v>
      </c>
      <c r="C158" s="78" t="s">
        <v>140</v>
      </c>
      <c r="D158" s="24">
        <v>0</v>
      </c>
      <c r="E158" s="24">
        <v>0</v>
      </c>
      <c r="F158" s="23">
        <f>+G158+H158</f>
        <v>182</v>
      </c>
      <c r="G158" s="23">
        <v>182</v>
      </c>
      <c r="H158" s="23">
        <v>0</v>
      </c>
      <c r="I158" s="24">
        <v>182</v>
      </c>
      <c r="J158" s="24">
        <v>182</v>
      </c>
      <c r="K158" s="23">
        <v>0</v>
      </c>
      <c r="L158" s="24">
        <v>139.1</v>
      </c>
      <c r="M158" s="24">
        <v>139.1</v>
      </c>
      <c r="N158" s="24">
        <f>J158-M158</f>
        <v>42.900000000000006</v>
      </c>
      <c r="O158" s="24">
        <f t="shared" si="137"/>
        <v>42.900000000000006</v>
      </c>
      <c r="P158" s="24">
        <f>+I158-J158</f>
        <v>0</v>
      </c>
      <c r="Q158" s="23">
        <v>0</v>
      </c>
      <c r="R158" s="24">
        <v>139.1</v>
      </c>
      <c r="S158" s="27">
        <f t="shared" si="129"/>
        <v>76.428571428571416</v>
      </c>
      <c r="T158" s="27">
        <f t="shared" si="130"/>
        <v>76.428571428571416</v>
      </c>
    </row>
    <row r="159" spans="1:1031" s="75" customFormat="1" ht="13.5" customHeight="1">
      <c r="A159" s="3"/>
      <c r="B159" s="63">
        <v>270</v>
      </c>
      <c r="C159" s="79" t="s">
        <v>140</v>
      </c>
      <c r="D159" s="13">
        <f>+D160</f>
        <v>0</v>
      </c>
      <c r="E159" s="13">
        <f t="shared" ref="E159:R159" si="138">+E160</f>
        <v>0</v>
      </c>
      <c r="F159" s="13">
        <f t="shared" si="138"/>
        <v>375</v>
      </c>
      <c r="G159" s="13">
        <f t="shared" si="138"/>
        <v>375</v>
      </c>
      <c r="H159" s="13">
        <f t="shared" si="138"/>
        <v>0</v>
      </c>
      <c r="I159" s="13">
        <f t="shared" si="138"/>
        <v>375</v>
      </c>
      <c r="J159" s="13">
        <f t="shared" si="138"/>
        <v>375</v>
      </c>
      <c r="K159" s="13">
        <f t="shared" si="138"/>
        <v>0</v>
      </c>
      <c r="L159" s="13">
        <f t="shared" si="138"/>
        <v>235.4</v>
      </c>
      <c r="M159" s="13">
        <f t="shared" si="138"/>
        <v>235.4</v>
      </c>
      <c r="N159" s="13">
        <f t="shared" si="138"/>
        <v>139.6</v>
      </c>
      <c r="O159" s="13">
        <f t="shared" si="138"/>
        <v>139.6</v>
      </c>
      <c r="P159" s="13">
        <f t="shared" si="138"/>
        <v>0</v>
      </c>
      <c r="Q159" s="13">
        <f t="shared" si="138"/>
        <v>0</v>
      </c>
      <c r="R159" s="13">
        <f t="shared" si="138"/>
        <v>235.4</v>
      </c>
      <c r="S159" s="14">
        <f t="shared" si="129"/>
        <v>62.773333333333333</v>
      </c>
      <c r="T159" s="14">
        <f t="shared" si="130"/>
        <v>62.773333333333333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  <c r="EA159" s="3"/>
      <c r="EB159" s="3"/>
      <c r="EC159" s="3"/>
      <c r="ED159" s="3"/>
      <c r="EE159" s="3"/>
      <c r="EF159" s="3"/>
      <c r="EG159" s="3"/>
      <c r="EH159" s="3"/>
      <c r="EI159" s="3"/>
      <c r="EJ159" s="3"/>
      <c r="EK159" s="3"/>
      <c r="EL159" s="3"/>
      <c r="EM159" s="3"/>
      <c r="EN159" s="3"/>
      <c r="EO159" s="3"/>
      <c r="EP159" s="3"/>
      <c r="EQ159" s="3"/>
      <c r="ER159" s="3"/>
      <c r="ES159" s="3"/>
      <c r="ET159" s="3"/>
      <c r="EU159" s="3"/>
      <c r="EV159" s="3"/>
      <c r="EW159" s="3"/>
      <c r="EX159" s="3"/>
      <c r="EY159" s="3"/>
      <c r="EZ159" s="3"/>
      <c r="FA159" s="3"/>
      <c r="FB159" s="3"/>
      <c r="FC159" s="3"/>
      <c r="FD159" s="3"/>
      <c r="FE159" s="3"/>
      <c r="FF159" s="3"/>
      <c r="FG159" s="3"/>
      <c r="FH159" s="3"/>
      <c r="FI159" s="3"/>
      <c r="FJ159" s="3"/>
      <c r="FK159" s="3"/>
      <c r="FL159" s="3"/>
      <c r="FM159" s="3"/>
      <c r="FN159" s="3"/>
      <c r="FO159" s="3"/>
      <c r="FP159" s="3"/>
      <c r="FQ159" s="3"/>
      <c r="FR159" s="3"/>
      <c r="FS159" s="3"/>
      <c r="FT159" s="3"/>
      <c r="FU159" s="3"/>
      <c r="FV159" s="3"/>
      <c r="FW159" s="3"/>
      <c r="FX159" s="3"/>
      <c r="FY159" s="3"/>
      <c r="FZ159" s="3"/>
      <c r="GA159" s="3"/>
      <c r="GB159" s="3"/>
      <c r="GC159" s="3"/>
      <c r="GD159" s="3"/>
      <c r="GE159" s="3"/>
      <c r="GF159" s="3"/>
      <c r="GG159" s="3"/>
      <c r="GH159" s="3"/>
      <c r="GI159" s="3"/>
      <c r="GJ159" s="3"/>
      <c r="GK159" s="3"/>
      <c r="GL159" s="3"/>
      <c r="GM159" s="3"/>
      <c r="GN159" s="3"/>
      <c r="GO159" s="3"/>
      <c r="GP159" s="3"/>
      <c r="GQ159" s="3"/>
      <c r="GR159" s="3"/>
      <c r="GS159" s="3"/>
      <c r="GT159" s="3"/>
      <c r="GU159" s="3"/>
      <c r="GV159" s="3"/>
      <c r="GW159" s="3"/>
      <c r="GX159" s="3"/>
      <c r="GY159" s="3"/>
      <c r="GZ159" s="3"/>
      <c r="HA159" s="3"/>
      <c r="HB159" s="3"/>
      <c r="HC159" s="3"/>
      <c r="HD159" s="3"/>
      <c r="HE159" s="3"/>
      <c r="HF159" s="3"/>
      <c r="HG159" s="3"/>
      <c r="HH159" s="3"/>
      <c r="HI159" s="3"/>
      <c r="HJ159" s="3"/>
      <c r="HK159" s="3"/>
      <c r="HL159" s="3"/>
      <c r="HM159" s="3"/>
      <c r="HN159" s="3"/>
      <c r="HO159" s="3"/>
      <c r="HP159" s="3"/>
      <c r="HQ159" s="3"/>
      <c r="HR159" s="3"/>
      <c r="HS159" s="3"/>
      <c r="HT159" s="3"/>
      <c r="HU159" s="3"/>
      <c r="HV159" s="3"/>
      <c r="HW159" s="3"/>
      <c r="HX159" s="3"/>
      <c r="HY159" s="3"/>
      <c r="HZ159" s="3"/>
      <c r="IA159" s="3"/>
      <c r="IB159" s="3"/>
      <c r="IC159" s="3"/>
      <c r="ID159" s="3"/>
      <c r="IE159" s="3"/>
      <c r="IF159" s="3"/>
      <c r="IG159" s="3"/>
      <c r="IH159" s="3"/>
      <c r="II159" s="3"/>
      <c r="IJ159" s="3"/>
      <c r="IK159" s="3"/>
      <c r="IL159" s="3"/>
      <c r="IM159" s="3"/>
      <c r="IN159" s="3"/>
      <c r="IO159" s="3"/>
      <c r="IP159" s="3"/>
      <c r="IQ159" s="3"/>
      <c r="IR159" s="3"/>
      <c r="IS159" s="3"/>
      <c r="IT159" s="3"/>
      <c r="IU159" s="3"/>
      <c r="IV159" s="3"/>
      <c r="IW159" s="3"/>
      <c r="IX159" s="3"/>
      <c r="IY159" s="3"/>
      <c r="IZ159" s="3"/>
      <c r="JA159" s="3"/>
      <c r="JB159" s="3"/>
      <c r="JC159" s="3"/>
      <c r="JD159" s="3"/>
      <c r="JE159" s="3"/>
      <c r="JF159" s="3"/>
      <c r="JG159" s="3"/>
      <c r="JH159" s="3"/>
      <c r="JI159" s="3"/>
      <c r="JJ159" s="3"/>
      <c r="JK159" s="3"/>
      <c r="JL159" s="3"/>
      <c r="JM159" s="3"/>
      <c r="JN159" s="3"/>
      <c r="JO159" s="3"/>
      <c r="JP159" s="3"/>
      <c r="JQ159" s="3"/>
      <c r="JR159" s="3"/>
      <c r="JS159" s="3"/>
      <c r="JT159" s="3"/>
      <c r="JU159" s="3"/>
      <c r="JV159" s="3"/>
      <c r="JW159" s="3"/>
      <c r="JX159" s="3"/>
      <c r="JY159" s="3"/>
      <c r="JZ159" s="3"/>
      <c r="KA159" s="3"/>
      <c r="KB159" s="3"/>
      <c r="KC159" s="3"/>
      <c r="KD159" s="3"/>
      <c r="KE159" s="3"/>
      <c r="KF159" s="3"/>
      <c r="KG159" s="3"/>
      <c r="KH159" s="3"/>
      <c r="KI159" s="3"/>
      <c r="KJ159" s="3"/>
      <c r="KK159" s="3"/>
      <c r="KL159" s="3"/>
      <c r="KM159" s="3"/>
      <c r="KN159" s="3"/>
      <c r="KO159" s="3"/>
      <c r="KP159" s="3"/>
      <c r="KQ159" s="3"/>
      <c r="KR159" s="3"/>
      <c r="KS159" s="3"/>
      <c r="KT159" s="3"/>
      <c r="KU159" s="3"/>
      <c r="KV159" s="3"/>
      <c r="KW159" s="3"/>
      <c r="KX159" s="3"/>
      <c r="KY159" s="3"/>
      <c r="KZ159" s="3"/>
      <c r="LA159" s="3"/>
      <c r="LB159" s="3"/>
      <c r="LC159" s="3"/>
      <c r="LD159" s="3"/>
      <c r="LE159" s="3"/>
      <c r="LF159" s="3"/>
      <c r="LG159" s="3"/>
      <c r="LH159" s="3"/>
      <c r="LI159" s="3"/>
      <c r="LJ159" s="3"/>
      <c r="LK159" s="3"/>
      <c r="LL159" s="3"/>
      <c r="LM159" s="3"/>
      <c r="LN159" s="3"/>
      <c r="LO159" s="3"/>
      <c r="LP159" s="3"/>
      <c r="LQ159" s="3"/>
      <c r="LR159" s="3"/>
      <c r="LS159" s="3"/>
      <c r="LT159" s="3"/>
      <c r="LU159" s="3"/>
      <c r="LV159" s="3"/>
      <c r="LW159" s="3"/>
      <c r="LX159" s="3"/>
      <c r="LY159" s="3"/>
      <c r="LZ159" s="3"/>
      <c r="MA159" s="3"/>
      <c r="MB159" s="3"/>
      <c r="MC159" s="3"/>
      <c r="MD159" s="3"/>
      <c r="ME159" s="3"/>
      <c r="MF159" s="3"/>
      <c r="MG159" s="3"/>
      <c r="MH159" s="3"/>
      <c r="MI159" s="3"/>
      <c r="MJ159" s="3"/>
      <c r="MK159" s="3"/>
      <c r="ML159" s="3"/>
      <c r="MM159" s="3"/>
      <c r="MN159" s="3"/>
      <c r="MO159" s="3"/>
      <c r="MP159" s="3"/>
      <c r="MQ159" s="3"/>
      <c r="MR159" s="3"/>
      <c r="MS159" s="3"/>
      <c r="MT159" s="3"/>
      <c r="MU159" s="3"/>
      <c r="MV159" s="3"/>
      <c r="MW159" s="3"/>
      <c r="MX159" s="3"/>
      <c r="MY159" s="3"/>
      <c r="MZ159" s="3"/>
      <c r="NA159" s="3"/>
      <c r="NB159" s="3"/>
      <c r="NC159" s="3"/>
      <c r="ND159" s="3"/>
      <c r="NE159" s="3"/>
      <c r="NF159" s="3"/>
      <c r="NG159" s="3"/>
      <c r="NH159" s="3"/>
      <c r="NI159" s="3"/>
      <c r="NJ159" s="3"/>
      <c r="NK159" s="3"/>
      <c r="NL159" s="3"/>
      <c r="NM159" s="3"/>
      <c r="NN159" s="3"/>
      <c r="NO159" s="3"/>
      <c r="NP159" s="3"/>
      <c r="NQ159" s="3"/>
      <c r="NR159" s="3"/>
      <c r="NS159" s="3"/>
      <c r="NT159" s="3"/>
      <c r="NU159" s="3"/>
      <c r="NV159" s="3"/>
      <c r="NW159" s="3"/>
      <c r="NX159" s="3"/>
      <c r="NY159" s="3"/>
      <c r="NZ159" s="3"/>
      <c r="OA159" s="3"/>
      <c r="OB159" s="3"/>
      <c r="OC159" s="3"/>
      <c r="OD159" s="3"/>
      <c r="OE159" s="3"/>
      <c r="OF159" s="3"/>
      <c r="OG159" s="3"/>
      <c r="OH159" s="3"/>
      <c r="OI159" s="3"/>
      <c r="OJ159" s="3"/>
      <c r="OK159" s="3"/>
      <c r="OL159" s="3"/>
      <c r="OM159" s="3"/>
      <c r="ON159" s="3"/>
      <c r="OO159" s="3"/>
      <c r="OP159" s="3"/>
      <c r="OQ159" s="3"/>
      <c r="OR159" s="3"/>
      <c r="OS159" s="3"/>
      <c r="OT159" s="3"/>
      <c r="OU159" s="3"/>
      <c r="OV159" s="3"/>
      <c r="OW159" s="3"/>
      <c r="OX159" s="3"/>
      <c r="OY159" s="3"/>
      <c r="OZ159" s="3"/>
      <c r="PA159" s="3"/>
      <c r="PB159" s="3"/>
      <c r="PC159" s="3"/>
      <c r="PD159" s="3"/>
      <c r="PE159" s="3"/>
      <c r="PF159" s="3"/>
      <c r="PG159" s="3"/>
      <c r="PH159" s="3"/>
      <c r="PI159" s="3"/>
      <c r="PJ159" s="3"/>
      <c r="PK159" s="3"/>
      <c r="PL159" s="3"/>
      <c r="PM159" s="3"/>
      <c r="PN159" s="3"/>
      <c r="PO159" s="3"/>
      <c r="PP159" s="3"/>
      <c r="PQ159" s="3"/>
      <c r="PR159" s="3"/>
      <c r="PS159" s="3"/>
      <c r="PT159" s="3"/>
      <c r="PU159" s="3"/>
      <c r="PV159" s="3"/>
      <c r="PW159" s="3"/>
      <c r="PX159" s="3"/>
      <c r="PY159" s="3"/>
      <c r="PZ159" s="3"/>
      <c r="QA159" s="3"/>
      <c r="QB159" s="3"/>
      <c r="QC159" s="3"/>
      <c r="QD159" s="3"/>
      <c r="QE159" s="3"/>
      <c r="QF159" s="3"/>
      <c r="QG159" s="3"/>
      <c r="QH159" s="3"/>
      <c r="QI159" s="3"/>
      <c r="QJ159" s="3"/>
      <c r="QK159" s="3"/>
      <c r="QL159" s="3"/>
      <c r="QM159" s="3"/>
      <c r="QN159" s="3"/>
      <c r="QO159" s="3"/>
      <c r="QP159" s="3"/>
      <c r="QQ159" s="3"/>
      <c r="QR159" s="3"/>
      <c r="QS159" s="3"/>
      <c r="QT159" s="3"/>
      <c r="QU159" s="3"/>
      <c r="QV159" s="3"/>
      <c r="QW159" s="3"/>
      <c r="QX159" s="3"/>
      <c r="QY159" s="3"/>
      <c r="QZ159" s="3"/>
      <c r="RA159" s="3"/>
      <c r="RB159" s="3"/>
      <c r="RC159" s="3"/>
      <c r="RD159" s="3"/>
      <c r="RE159" s="3"/>
      <c r="RF159" s="3"/>
      <c r="RG159" s="3"/>
      <c r="RH159" s="3"/>
      <c r="RI159" s="3"/>
      <c r="RJ159" s="3"/>
      <c r="RK159" s="3"/>
      <c r="RL159" s="3"/>
      <c r="RM159" s="3"/>
      <c r="RN159" s="3"/>
      <c r="RO159" s="3"/>
      <c r="RP159" s="3"/>
      <c r="RQ159" s="3"/>
      <c r="RR159" s="3"/>
      <c r="RS159" s="3"/>
      <c r="RT159" s="3"/>
      <c r="RU159" s="3"/>
      <c r="RV159" s="3"/>
      <c r="RW159" s="3"/>
      <c r="RX159" s="3"/>
      <c r="RY159" s="3"/>
      <c r="RZ159" s="3"/>
      <c r="SA159" s="3"/>
      <c r="SB159" s="3"/>
      <c r="SC159" s="3"/>
      <c r="SD159" s="3"/>
      <c r="SE159" s="3"/>
      <c r="SF159" s="3"/>
      <c r="SG159" s="3"/>
      <c r="SH159" s="3"/>
      <c r="SI159" s="3"/>
      <c r="SJ159" s="3"/>
      <c r="SK159" s="3"/>
      <c r="SL159" s="3"/>
      <c r="SM159" s="3"/>
      <c r="SN159" s="3"/>
      <c r="SO159" s="3"/>
      <c r="SP159" s="3"/>
      <c r="SQ159" s="3"/>
      <c r="SR159" s="3"/>
      <c r="SS159" s="3"/>
      <c r="ST159" s="3"/>
      <c r="SU159" s="3"/>
      <c r="SV159" s="3"/>
      <c r="SW159" s="3"/>
      <c r="SX159" s="3"/>
      <c r="SY159" s="3"/>
      <c r="SZ159" s="3"/>
      <c r="TA159" s="3"/>
      <c r="TB159" s="3"/>
      <c r="TC159" s="3"/>
      <c r="TD159" s="3"/>
      <c r="TE159" s="3"/>
      <c r="TF159" s="3"/>
      <c r="TG159" s="3"/>
      <c r="TH159" s="3"/>
      <c r="TI159" s="3"/>
      <c r="TJ159" s="3"/>
      <c r="TK159" s="3"/>
      <c r="TL159" s="3"/>
      <c r="TM159" s="3"/>
      <c r="TN159" s="3"/>
      <c r="TO159" s="3"/>
      <c r="TP159" s="3"/>
      <c r="TQ159" s="3"/>
      <c r="TR159" s="3"/>
      <c r="TS159" s="3"/>
      <c r="TT159" s="3"/>
      <c r="TU159" s="3"/>
      <c r="TV159" s="3"/>
      <c r="TW159" s="3"/>
      <c r="TX159" s="3"/>
      <c r="TY159" s="3"/>
      <c r="TZ159" s="3"/>
      <c r="UA159" s="3"/>
      <c r="UB159" s="3"/>
      <c r="UC159" s="3"/>
      <c r="UD159" s="3"/>
      <c r="UE159" s="3"/>
      <c r="UF159" s="3"/>
      <c r="UG159" s="3"/>
      <c r="UH159" s="3"/>
      <c r="UI159" s="3"/>
      <c r="UJ159" s="3"/>
      <c r="UK159" s="3"/>
      <c r="UL159" s="3"/>
      <c r="UM159" s="3"/>
      <c r="UN159" s="3"/>
      <c r="UO159" s="3"/>
      <c r="UP159" s="3"/>
      <c r="UQ159" s="3"/>
      <c r="UR159" s="3"/>
      <c r="US159" s="3"/>
      <c r="UT159" s="3"/>
      <c r="UU159" s="3"/>
      <c r="UV159" s="3"/>
      <c r="UW159" s="3"/>
      <c r="UX159" s="3"/>
      <c r="UY159" s="3"/>
      <c r="UZ159" s="3"/>
      <c r="VA159" s="3"/>
      <c r="VB159" s="3"/>
      <c r="VC159" s="3"/>
      <c r="VD159" s="3"/>
      <c r="VE159" s="3"/>
      <c r="VF159" s="3"/>
      <c r="VG159" s="3"/>
      <c r="VH159" s="3"/>
      <c r="VI159" s="3"/>
      <c r="VJ159" s="3"/>
      <c r="VK159" s="3"/>
      <c r="VL159" s="3"/>
      <c r="VM159" s="3"/>
      <c r="VN159" s="3"/>
      <c r="VO159" s="3"/>
      <c r="VP159" s="3"/>
      <c r="VQ159" s="3"/>
      <c r="VR159" s="3"/>
      <c r="VS159" s="3"/>
      <c r="VT159" s="3"/>
      <c r="VU159" s="3"/>
      <c r="VV159" s="3"/>
      <c r="VW159" s="3"/>
      <c r="VX159" s="3"/>
      <c r="VY159" s="3"/>
      <c r="VZ159" s="3"/>
      <c r="WA159" s="3"/>
      <c r="WB159" s="3"/>
      <c r="WC159" s="3"/>
      <c r="WD159" s="3"/>
      <c r="WE159" s="3"/>
      <c r="WF159" s="3"/>
      <c r="WG159" s="3"/>
      <c r="WH159" s="3"/>
      <c r="WI159" s="3"/>
      <c r="WJ159" s="3"/>
      <c r="WK159" s="3"/>
      <c r="WL159" s="3"/>
      <c r="WM159" s="3"/>
      <c r="WN159" s="3"/>
      <c r="WO159" s="3"/>
      <c r="WP159" s="3"/>
      <c r="WQ159" s="3"/>
      <c r="WR159" s="3"/>
      <c r="WS159" s="3"/>
      <c r="WT159" s="3"/>
      <c r="WU159" s="3"/>
      <c r="WV159" s="3"/>
      <c r="WW159" s="3"/>
      <c r="WX159" s="3"/>
      <c r="WY159" s="3"/>
      <c r="WZ159" s="3"/>
      <c r="XA159" s="3"/>
      <c r="XB159" s="3"/>
      <c r="XC159" s="3"/>
      <c r="XD159" s="3"/>
      <c r="XE159" s="3"/>
      <c r="XF159" s="3"/>
      <c r="XG159" s="3"/>
      <c r="XH159" s="3"/>
      <c r="XI159" s="3"/>
      <c r="XJ159" s="3"/>
      <c r="XK159" s="3"/>
      <c r="XL159" s="3"/>
      <c r="XM159" s="3"/>
      <c r="XN159" s="3"/>
      <c r="XO159" s="3"/>
      <c r="XP159" s="3"/>
      <c r="XQ159" s="3"/>
      <c r="XR159" s="3"/>
      <c r="XS159" s="3"/>
      <c r="XT159" s="3"/>
      <c r="XU159" s="3"/>
      <c r="XV159" s="3"/>
      <c r="XW159" s="3"/>
      <c r="XX159" s="3"/>
      <c r="XY159" s="3"/>
      <c r="XZ159" s="3"/>
      <c r="YA159" s="3"/>
      <c r="YB159" s="3"/>
      <c r="YC159" s="3"/>
      <c r="YD159" s="3"/>
      <c r="YE159" s="3"/>
      <c r="YF159" s="3"/>
      <c r="YG159" s="3"/>
      <c r="YH159" s="3"/>
      <c r="YI159" s="3"/>
      <c r="YJ159" s="3"/>
      <c r="YK159" s="3"/>
      <c r="YL159" s="3"/>
      <c r="YM159" s="3"/>
      <c r="YN159" s="3"/>
      <c r="YO159" s="3"/>
      <c r="YP159" s="3"/>
      <c r="YQ159" s="3"/>
      <c r="YR159" s="3"/>
      <c r="YS159" s="3"/>
      <c r="YT159" s="3"/>
      <c r="YU159" s="3"/>
      <c r="YV159" s="3"/>
      <c r="YW159" s="3"/>
      <c r="YX159" s="3"/>
      <c r="YY159" s="3"/>
      <c r="YZ159" s="3"/>
      <c r="ZA159" s="3"/>
      <c r="ZB159" s="3"/>
      <c r="ZC159" s="3"/>
      <c r="ZD159" s="3"/>
      <c r="ZE159" s="3"/>
      <c r="ZF159" s="3"/>
      <c r="ZG159" s="3"/>
      <c r="ZH159" s="3"/>
      <c r="ZI159" s="3"/>
      <c r="ZJ159" s="3"/>
      <c r="ZK159" s="3"/>
      <c r="ZL159" s="3"/>
      <c r="ZM159" s="3"/>
      <c r="ZN159" s="3"/>
      <c r="ZO159" s="3"/>
      <c r="ZP159" s="3"/>
      <c r="ZQ159" s="3"/>
      <c r="ZR159" s="3"/>
      <c r="ZS159" s="3"/>
      <c r="ZT159" s="3"/>
      <c r="ZU159" s="3"/>
      <c r="ZV159" s="3"/>
      <c r="ZW159" s="3"/>
      <c r="ZX159" s="3"/>
      <c r="ZY159" s="3"/>
      <c r="ZZ159" s="3"/>
      <c r="AAA159" s="3"/>
      <c r="AAB159" s="3"/>
      <c r="AAC159" s="3"/>
      <c r="AAD159" s="3"/>
      <c r="AAE159" s="3"/>
      <c r="AAF159" s="3"/>
      <c r="AAG159" s="3"/>
      <c r="AAH159" s="3"/>
      <c r="AAI159" s="3"/>
      <c r="AAJ159" s="3"/>
      <c r="AAK159" s="3"/>
      <c r="AAL159" s="3"/>
      <c r="AAM159" s="3"/>
      <c r="AAN159" s="3"/>
      <c r="AAO159" s="3"/>
      <c r="AAP159" s="3"/>
      <c r="AAQ159" s="3"/>
      <c r="AAR159" s="3"/>
      <c r="AAS159" s="3"/>
      <c r="AAT159" s="3"/>
      <c r="AAU159" s="3"/>
      <c r="AAV159" s="3"/>
      <c r="AAW159" s="3"/>
      <c r="AAX159" s="3"/>
      <c r="AAY159" s="3"/>
      <c r="AAZ159" s="3"/>
      <c r="ABA159" s="3"/>
      <c r="ABB159" s="3"/>
      <c r="ABC159" s="3"/>
      <c r="ABD159" s="3"/>
      <c r="ABE159" s="3"/>
      <c r="ABF159" s="3"/>
      <c r="ABG159" s="3"/>
      <c r="ABH159" s="3"/>
      <c r="ABI159" s="3"/>
      <c r="ABJ159" s="3"/>
      <c r="ABK159" s="3"/>
      <c r="ABL159" s="3"/>
      <c r="ABM159" s="3"/>
      <c r="ABN159" s="3"/>
      <c r="ABO159" s="3"/>
      <c r="ABP159" s="3"/>
      <c r="ABQ159" s="3"/>
      <c r="ABR159" s="3"/>
      <c r="ABS159" s="3"/>
      <c r="ABT159" s="3"/>
      <c r="ABU159" s="3"/>
      <c r="ABV159" s="3"/>
      <c r="ABW159" s="3"/>
      <c r="ABX159" s="3"/>
      <c r="ABY159" s="3"/>
      <c r="ABZ159" s="3"/>
      <c r="ACA159" s="3"/>
      <c r="ACB159" s="3"/>
      <c r="ACC159" s="3"/>
      <c r="ACD159" s="3"/>
      <c r="ACE159" s="3"/>
      <c r="ACF159" s="3"/>
      <c r="ACG159" s="3"/>
      <c r="ACH159" s="3"/>
      <c r="ACI159" s="3"/>
      <c r="ACJ159" s="3"/>
      <c r="ACK159" s="3"/>
      <c r="ACL159" s="3"/>
      <c r="ACM159" s="3"/>
      <c r="ACN159" s="3"/>
      <c r="ACO159" s="3"/>
      <c r="ACP159" s="3"/>
      <c r="ACQ159" s="3"/>
      <c r="ACR159" s="3"/>
      <c r="ACS159" s="3"/>
      <c r="ACT159" s="3"/>
      <c r="ACU159" s="3"/>
      <c r="ACV159" s="3"/>
      <c r="ACW159" s="3"/>
      <c r="ACX159" s="3"/>
      <c r="ACY159" s="3"/>
      <c r="ACZ159" s="3"/>
      <c r="ADA159" s="3"/>
      <c r="ADB159" s="3"/>
      <c r="ADC159" s="3"/>
      <c r="ADD159" s="3"/>
      <c r="ADE159" s="3"/>
      <c r="ADF159" s="3"/>
      <c r="ADG159" s="3"/>
      <c r="ADH159" s="3"/>
      <c r="ADI159" s="3"/>
      <c r="ADJ159" s="3"/>
      <c r="ADK159" s="3"/>
      <c r="ADL159" s="3"/>
      <c r="ADM159" s="3"/>
      <c r="ADN159" s="3"/>
      <c r="ADO159" s="3"/>
      <c r="ADP159" s="3"/>
      <c r="ADQ159" s="3"/>
      <c r="ADR159" s="3"/>
      <c r="ADS159" s="3"/>
      <c r="ADT159" s="3"/>
      <c r="ADU159" s="3"/>
      <c r="ADV159" s="3"/>
      <c r="ADW159" s="3"/>
      <c r="ADX159" s="3"/>
      <c r="ADY159" s="3"/>
      <c r="ADZ159" s="3"/>
      <c r="AEA159" s="3"/>
      <c r="AEB159" s="3"/>
      <c r="AEC159" s="3"/>
      <c r="AED159" s="3"/>
      <c r="AEE159" s="3"/>
      <c r="AEF159" s="3"/>
      <c r="AEG159" s="3"/>
      <c r="AEH159" s="3"/>
      <c r="AEI159" s="3"/>
      <c r="AEJ159" s="3"/>
      <c r="AEK159" s="3"/>
      <c r="AEL159" s="3"/>
      <c r="AEM159" s="3"/>
      <c r="AEN159" s="3"/>
      <c r="AEO159" s="3"/>
      <c r="AEP159" s="3"/>
      <c r="AEQ159" s="3"/>
      <c r="AER159" s="3"/>
      <c r="AES159" s="3"/>
      <c r="AET159" s="3"/>
      <c r="AEU159" s="3"/>
      <c r="AEV159" s="3"/>
      <c r="AEW159" s="3"/>
      <c r="AEX159" s="3"/>
      <c r="AEY159" s="3"/>
      <c r="AEZ159" s="3"/>
      <c r="AFA159" s="3"/>
      <c r="AFB159" s="3"/>
      <c r="AFC159" s="3"/>
      <c r="AFD159" s="3"/>
      <c r="AFE159" s="3"/>
      <c r="AFF159" s="3"/>
      <c r="AFG159" s="3"/>
      <c r="AFH159" s="3"/>
      <c r="AFI159" s="3"/>
      <c r="AFJ159" s="3"/>
      <c r="AFK159" s="3"/>
      <c r="AFL159" s="3"/>
      <c r="AFM159" s="3"/>
      <c r="AFN159" s="3"/>
      <c r="AFO159" s="3"/>
      <c r="AFP159" s="3"/>
      <c r="AFQ159" s="3"/>
      <c r="AFR159" s="3"/>
      <c r="AFS159" s="3"/>
      <c r="AFT159" s="3"/>
      <c r="AFU159" s="3"/>
      <c r="AFV159" s="3"/>
      <c r="AFW159" s="3"/>
      <c r="AFX159" s="3"/>
      <c r="AFY159" s="3"/>
      <c r="AFZ159" s="3"/>
      <c r="AGA159" s="3"/>
      <c r="AGB159" s="3"/>
      <c r="AGC159" s="3"/>
      <c r="AGD159" s="3"/>
      <c r="AGE159" s="3"/>
      <c r="AGF159" s="3"/>
      <c r="AGG159" s="3"/>
      <c r="AGH159" s="3"/>
      <c r="AGI159" s="3"/>
      <c r="AGJ159" s="3"/>
      <c r="AGK159" s="3"/>
      <c r="AGL159" s="3"/>
      <c r="AGM159" s="3"/>
      <c r="AGN159" s="3"/>
      <c r="AGO159" s="3"/>
      <c r="AGP159" s="3"/>
      <c r="AGQ159" s="3"/>
      <c r="AGR159" s="3"/>
      <c r="AGS159" s="3"/>
      <c r="AGT159" s="3"/>
      <c r="AGU159" s="3"/>
      <c r="AGV159" s="3"/>
      <c r="AGW159" s="3"/>
      <c r="AGX159" s="3"/>
      <c r="AGY159" s="3"/>
      <c r="AGZ159" s="3"/>
      <c r="AHA159" s="3"/>
      <c r="AHB159" s="3"/>
      <c r="AHC159" s="3"/>
      <c r="AHD159" s="3"/>
      <c r="AHE159" s="3"/>
      <c r="AHF159" s="3"/>
      <c r="AHG159" s="3"/>
      <c r="AHH159" s="3"/>
      <c r="AHI159" s="3"/>
      <c r="AHJ159" s="3"/>
      <c r="AHK159" s="3"/>
      <c r="AHL159" s="3"/>
      <c r="AHM159" s="3"/>
      <c r="AHN159" s="3"/>
      <c r="AHO159" s="3"/>
      <c r="AHP159" s="3"/>
      <c r="AHQ159" s="3"/>
      <c r="AHR159" s="3"/>
      <c r="AHS159" s="3"/>
      <c r="AHT159" s="3"/>
      <c r="AHU159" s="3"/>
      <c r="AHV159" s="3"/>
      <c r="AHW159" s="3"/>
      <c r="AHX159" s="3"/>
      <c r="AHY159" s="3"/>
      <c r="AHZ159" s="3"/>
      <c r="AIA159" s="3"/>
      <c r="AIB159" s="3"/>
      <c r="AIC159" s="3"/>
      <c r="AID159" s="3"/>
      <c r="AIE159" s="3"/>
      <c r="AIF159" s="3"/>
      <c r="AIG159" s="3"/>
      <c r="AIH159" s="3"/>
      <c r="AII159" s="3"/>
      <c r="AIJ159" s="3"/>
      <c r="AIK159" s="3"/>
      <c r="AIL159" s="3"/>
      <c r="AIM159" s="3"/>
      <c r="AIN159" s="3"/>
      <c r="AIO159" s="3"/>
      <c r="AIP159" s="3"/>
      <c r="AIQ159" s="3"/>
      <c r="AIR159" s="3"/>
      <c r="AIS159" s="3"/>
      <c r="AIT159" s="3"/>
      <c r="AIU159" s="3"/>
      <c r="AIV159" s="3"/>
      <c r="AIW159" s="3"/>
      <c r="AIX159" s="3"/>
      <c r="AIY159" s="3"/>
      <c r="AIZ159" s="3"/>
      <c r="AJA159" s="3"/>
      <c r="AJB159" s="3"/>
      <c r="AJC159" s="3"/>
      <c r="AJD159" s="3"/>
      <c r="AJE159" s="3"/>
      <c r="AJF159" s="3"/>
      <c r="AJG159" s="3"/>
      <c r="AJH159" s="3"/>
      <c r="AJI159" s="3"/>
      <c r="AJJ159" s="3"/>
      <c r="AJK159" s="3"/>
      <c r="AJL159" s="3"/>
      <c r="AJM159" s="3"/>
      <c r="AJN159" s="3"/>
      <c r="AJO159" s="3"/>
      <c r="AJP159" s="3"/>
      <c r="AJQ159" s="3"/>
      <c r="AJR159" s="3"/>
      <c r="AJS159" s="3"/>
      <c r="AJT159" s="3"/>
      <c r="AJU159" s="3"/>
      <c r="AJV159" s="3"/>
      <c r="AJW159" s="3"/>
      <c r="AJX159" s="3"/>
      <c r="AJY159" s="3"/>
      <c r="AJZ159" s="3"/>
      <c r="AKA159" s="3"/>
      <c r="AKB159" s="3"/>
      <c r="AKC159" s="3"/>
      <c r="AKD159" s="3"/>
      <c r="AKE159" s="3"/>
      <c r="AKF159" s="3"/>
      <c r="AKG159" s="3"/>
      <c r="AKH159" s="3"/>
      <c r="AKI159" s="3"/>
      <c r="AKJ159" s="3"/>
      <c r="AKK159" s="3"/>
      <c r="AKL159" s="3"/>
      <c r="AKM159" s="3"/>
      <c r="AKN159" s="3"/>
      <c r="AKO159" s="3"/>
      <c r="AKP159" s="3"/>
      <c r="AKQ159" s="3"/>
      <c r="AKR159" s="3"/>
      <c r="AKS159" s="3"/>
      <c r="AKT159" s="3"/>
      <c r="AKU159" s="3"/>
      <c r="AKV159" s="3"/>
      <c r="AKW159" s="3"/>
      <c r="AKX159" s="3"/>
      <c r="AKY159" s="3"/>
      <c r="AKZ159" s="3"/>
      <c r="ALA159" s="3"/>
      <c r="ALB159" s="3"/>
      <c r="ALC159" s="3"/>
      <c r="ALD159" s="3"/>
      <c r="ALE159" s="3"/>
      <c r="ALF159" s="3"/>
      <c r="ALG159" s="3"/>
      <c r="ALH159" s="3"/>
      <c r="ALI159" s="3"/>
      <c r="ALJ159" s="3"/>
      <c r="ALK159" s="3"/>
      <c r="ALL159" s="3"/>
      <c r="ALM159" s="3"/>
      <c r="ALN159" s="3"/>
      <c r="ALO159" s="3"/>
      <c r="ALP159" s="3"/>
      <c r="ALQ159" s="3"/>
      <c r="ALR159" s="3"/>
      <c r="ALS159" s="3"/>
      <c r="ALT159" s="3"/>
      <c r="ALU159" s="3"/>
      <c r="ALV159" s="3"/>
      <c r="ALW159" s="3"/>
      <c r="ALX159" s="3"/>
      <c r="ALY159" s="3"/>
      <c r="ALZ159" s="3"/>
      <c r="AMA159" s="3"/>
      <c r="AMB159" s="3"/>
      <c r="AMC159" s="3"/>
      <c r="AMD159" s="3"/>
      <c r="AME159" s="3"/>
      <c r="AMF159" s="3"/>
      <c r="AMG159" s="3"/>
      <c r="AMH159" s="3"/>
      <c r="AMI159" s="3"/>
      <c r="AMJ159" s="3"/>
      <c r="AMK159" s="3"/>
      <c r="AML159" s="3"/>
      <c r="AMM159" s="3"/>
      <c r="AMN159" s="3"/>
      <c r="AMO159" s="3"/>
      <c r="AMP159" s="3"/>
      <c r="AMQ159" s="3"/>
    </row>
    <row r="160" spans="1:1031" s="75" customFormat="1" ht="13.5" customHeight="1">
      <c r="A160" s="3"/>
      <c r="B160" s="68">
        <v>279</v>
      </c>
      <c r="C160" s="78" t="s">
        <v>147</v>
      </c>
      <c r="D160" s="24">
        <v>0</v>
      </c>
      <c r="E160" s="24">
        <v>0</v>
      </c>
      <c r="F160" s="23">
        <f>+G160+H160</f>
        <v>375</v>
      </c>
      <c r="G160" s="24">
        <v>375</v>
      </c>
      <c r="H160" s="24">
        <v>0</v>
      </c>
      <c r="I160" s="24">
        <v>375</v>
      </c>
      <c r="J160" s="24">
        <v>375</v>
      </c>
      <c r="K160" s="24">
        <v>0</v>
      </c>
      <c r="L160" s="24">
        <v>235.4</v>
      </c>
      <c r="M160" s="24">
        <v>235.4</v>
      </c>
      <c r="N160" s="24">
        <f>J160-M160</f>
        <v>139.6</v>
      </c>
      <c r="O160" s="24">
        <f t="shared" ref="O160:O161" si="139">+N160+P160</f>
        <v>139.6</v>
      </c>
      <c r="P160" s="24">
        <f>+I160-J160</f>
        <v>0</v>
      </c>
      <c r="Q160" s="23">
        <v>0</v>
      </c>
      <c r="R160" s="24">
        <v>235.4</v>
      </c>
      <c r="S160" s="27">
        <f t="shared" si="129"/>
        <v>62.773333333333333</v>
      </c>
      <c r="T160" s="27">
        <f t="shared" si="130"/>
        <v>62.773333333333333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  <c r="EA160" s="3"/>
      <c r="EB160" s="3"/>
      <c r="EC160" s="3"/>
      <c r="ED160" s="3"/>
      <c r="EE160" s="3"/>
      <c r="EF160" s="3"/>
      <c r="EG160" s="3"/>
      <c r="EH160" s="3"/>
      <c r="EI160" s="3"/>
      <c r="EJ160" s="3"/>
      <c r="EK160" s="3"/>
      <c r="EL160" s="3"/>
      <c r="EM160" s="3"/>
      <c r="EN160" s="3"/>
      <c r="EO160" s="3"/>
      <c r="EP160" s="3"/>
      <c r="EQ160" s="3"/>
      <c r="ER160" s="3"/>
      <c r="ES160" s="3"/>
      <c r="ET160" s="3"/>
      <c r="EU160" s="3"/>
      <c r="EV160" s="3"/>
      <c r="EW160" s="3"/>
      <c r="EX160" s="3"/>
      <c r="EY160" s="3"/>
      <c r="EZ160" s="3"/>
      <c r="FA160" s="3"/>
      <c r="FB160" s="3"/>
      <c r="FC160" s="3"/>
      <c r="FD160" s="3"/>
      <c r="FE160" s="3"/>
      <c r="FF160" s="3"/>
      <c r="FG160" s="3"/>
      <c r="FH160" s="3"/>
      <c r="FI160" s="3"/>
      <c r="FJ160" s="3"/>
      <c r="FK160" s="3"/>
      <c r="FL160" s="3"/>
      <c r="FM160" s="3"/>
      <c r="FN160" s="3"/>
      <c r="FO160" s="3"/>
      <c r="FP160" s="3"/>
      <c r="FQ160" s="3"/>
      <c r="FR160" s="3"/>
      <c r="FS160" s="3"/>
      <c r="FT160" s="3"/>
      <c r="FU160" s="3"/>
      <c r="FV160" s="3"/>
      <c r="FW160" s="3"/>
      <c r="FX160" s="3"/>
      <c r="FY160" s="3"/>
      <c r="FZ160" s="3"/>
      <c r="GA160" s="3"/>
      <c r="GB160" s="3"/>
      <c r="GC160" s="3"/>
      <c r="GD160" s="3"/>
      <c r="GE160" s="3"/>
      <c r="GF160" s="3"/>
      <c r="GG160" s="3"/>
      <c r="GH160" s="3"/>
      <c r="GI160" s="3"/>
      <c r="GJ160" s="3"/>
      <c r="GK160" s="3"/>
      <c r="GL160" s="3"/>
      <c r="GM160" s="3"/>
      <c r="GN160" s="3"/>
      <c r="GO160" s="3"/>
      <c r="GP160" s="3"/>
      <c r="GQ160" s="3"/>
      <c r="GR160" s="3"/>
      <c r="GS160" s="3"/>
      <c r="GT160" s="3"/>
      <c r="GU160" s="3"/>
      <c r="GV160" s="3"/>
      <c r="GW160" s="3"/>
      <c r="GX160" s="3"/>
      <c r="GY160" s="3"/>
      <c r="GZ160" s="3"/>
      <c r="HA160" s="3"/>
      <c r="HB160" s="3"/>
      <c r="HC160" s="3"/>
      <c r="HD160" s="3"/>
      <c r="HE160" s="3"/>
      <c r="HF160" s="3"/>
      <c r="HG160" s="3"/>
      <c r="HH160" s="3"/>
      <c r="HI160" s="3"/>
      <c r="HJ160" s="3"/>
      <c r="HK160" s="3"/>
      <c r="HL160" s="3"/>
      <c r="HM160" s="3"/>
      <c r="HN160" s="3"/>
      <c r="HO160" s="3"/>
      <c r="HP160" s="3"/>
      <c r="HQ160" s="3"/>
      <c r="HR160" s="3"/>
      <c r="HS160" s="3"/>
      <c r="HT160" s="3"/>
      <c r="HU160" s="3"/>
      <c r="HV160" s="3"/>
      <c r="HW160" s="3"/>
      <c r="HX160" s="3"/>
      <c r="HY160" s="3"/>
      <c r="HZ160" s="3"/>
      <c r="IA160" s="3"/>
      <c r="IB160" s="3"/>
      <c r="IC160" s="3"/>
      <c r="ID160" s="3"/>
      <c r="IE160" s="3"/>
      <c r="IF160" s="3"/>
      <c r="IG160" s="3"/>
      <c r="IH160" s="3"/>
      <c r="II160" s="3"/>
      <c r="IJ160" s="3"/>
      <c r="IK160" s="3"/>
      <c r="IL160" s="3"/>
      <c r="IM160" s="3"/>
      <c r="IN160" s="3"/>
      <c r="IO160" s="3"/>
      <c r="IP160" s="3"/>
      <c r="IQ160" s="3"/>
      <c r="IR160" s="3"/>
      <c r="IS160" s="3"/>
      <c r="IT160" s="3"/>
      <c r="IU160" s="3"/>
      <c r="IV160" s="3"/>
      <c r="IW160" s="3"/>
      <c r="IX160" s="3"/>
      <c r="IY160" s="3"/>
      <c r="IZ160" s="3"/>
      <c r="JA160" s="3"/>
      <c r="JB160" s="3"/>
      <c r="JC160" s="3"/>
      <c r="JD160" s="3"/>
      <c r="JE160" s="3"/>
      <c r="JF160" s="3"/>
      <c r="JG160" s="3"/>
      <c r="JH160" s="3"/>
      <c r="JI160" s="3"/>
      <c r="JJ160" s="3"/>
      <c r="JK160" s="3"/>
      <c r="JL160" s="3"/>
      <c r="JM160" s="3"/>
      <c r="JN160" s="3"/>
      <c r="JO160" s="3"/>
      <c r="JP160" s="3"/>
      <c r="JQ160" s="3"/>
      <c r="JR160" s="3"/>
      <c r="JS160" s="3"/>
      <c r="JT160" s="3"/>
      <c r="JU160" s="3"/>
      <c r="JV160" s="3"/>
      <c r="JW160" s="3"/>
      <c r="JX160" s="3"/>
      <c r="JY160" s="3"/>
      <c r="JZ160" s="3"/>
      <c r="KA160" s="3"/>
      <c r="KB160" s="3"/>
      <c r="KC160" s="3"/>
      <c r="KD160" s="3"/>
      <c r="KE160" s="3"/>
      <c r="KF160" s="3"/>
      <c r="KG160" s="3"/>
      <c r="KH160" s="3"/>
      <c r="KI160" s="3"/>
      <c r="KJ160" s="3"/>
      <c r="KK160" s="3"/>
      <c r="KL160" s="3"/>
      <c r="KM160" s="3"/>
      <c r="KN160" s="3"/>
      <c r="KO160" s="3"/>
      <c r="KP160" s="3"/>
      <c r="KQ160" s="3"/>
      <c r="KR160" s="3"/>
      <c r="KS160" s="3"/>
      <c r="KT160" s="3"/>
      <c r="KU160" s="3"/>
      <c r="KV160" s="3"/>
      <c r="KW160" s="3"/>
      <c r="KX160" s="3"/>
      <c r="KY160" s="3"/>
      <c r="KZ160" s="3"/>
      <c r="LA160" s="3"/>
      <c r="LB160" s="3"/>
      <c r="LC160" s="3"/>
      <c r="LD160" s="3"/>
      <c r="LE160" s="3"/>
      <c r="LF160" s="3"/>
      <c r="LG160" s="3"/>
      <c r="LH160" s="3"/>
      <c r="LI160" s="3"/>
      <c r="LJ160" s="3"/>
      <c r="LK160" s="3"/>
      <c r="LL160" s="3"/>
      <c r="LM160" s="3"/>
      <c r="LN160" s="3"/>
      <c r="LO160" s="3"/>
      <c r="LP160" s="3"/>
      <c r="LQ160" s="3"/>
      <c r="LR160" s="3"/>
      <c r="LS160" s="3"/>
      <c r="LT160" s="3"/>
      <c r="LU160" s="3"/>
      <c r="LV160" s="3"/>
      <c r="LW160" s="3"/>
      <c r="LX160" s="3"/>
      <c r="LY160" s="3"/>
      <c r="LZ160" s="3"/>
      <c r="MA160" s="3"/>
      <c r="MB160" s="3"/>
      <c r="MC160" s="3"/>
      <c r="MD160" s="3"/>
      <c r="ME160" s="3"/>
      <c r="MF160" s="3"/>
      <c r="MG160" s="3"/>
      <c r="MH160" s="3"/>
      <c r="MI160" s="3"/>
      <c r="MJ160" s="3"/>
      <c r="MK160" s="3"/>
      <c r="ML160" s="3"/>
      <c r="MM160" s="3"/>
      <c r="MN160" s="3"/>
      <c r="MO160" s="3"/>
      <c r="MP160" s="3"/>
      <c r="MQ160" s="3"/>
      <c r="MR160" s="3"/>
      <c r="MS160" s="3"/>
      <c r="MT160" s="3"/>
      <c r="MU160" s="3"/>
      <c r="MV160" s="3"/>
      <c r="MW160" s="3"/>
      <c r="MX160" s="3"/>
      <c r="MY160" s="3"/>
      <c r="MZ160" s="3"/>
      <c r="NA160" s="3"/>
      <c r="NB160" s="3"/>
      <c r="NC160" s="3"/>
      <c r="ND160" s="3"/>
      <c r="NE160" s="3"/>
      <c r="NF160" s="3"/>
      <c r="NG160" s="3"/>
      <c r="NH160" s="3"/>
      <c r="NI160" s="3"/>
      <c r="NJ160" s="3"/>
      <c r="NK160" s="3"/>
      <c r="NL160" s="3"/>
      <c r="NM160" s="3"/>
      <c r="NN160" s="3"/>
      <c r="NO160" s="3"/>
      <c r="NP160" s="3"/>
      <c r="NQ160" s="3"/>
      <c r="NR160" s="3"/>
      <c r="NS160" s="3"/>
      <c r="NT160" s="3"/>
      <c r="NU160" s="3"/>
      <c r="NV160" s="3"/>
      <c r="NW160" s="3"/>
      <c r="NX160" s="3"/>
      <c r="NY160" s="3"/>
      <c r="NZ160" s="3"/>
      <c r="OA160" s="3"/>
      <c r="OB160" s="3"/>
      <c r="OC160" s="3"/>
      <c r="OD160" s="3"/>
      <c r="OE160" s="3"/>
      <c r="OF160" s="3"/>
      <c r="OG160" s="3"/>
      <c r="OH160" s="3"/>
      <c r="OI160" s="3"/>
      <c r="OJ160" s="3"/>
      <c r="OK160" s="3"/>
      <c r="OL160" s="3"/>
      <c r="OM160" s="3"/>
      <c r="ON160" s="3"/>
      <c r="OO160" s="3"/>
      <c r="OP160" s="3"/>
      <c r="OQ160" s="3"/>
      <c r="OR160" s="3"/>
      <c r="OS160" s="3"/>
      <c r="OT160" s="3"/>
      <c r="OU160" s="3"/>
      <c r="OV160" s="3"/>
      <c r="OW160" s="3"/>
      <c r="OX160" s="3"/>
      <c r="OY160" s="3"/>
      <c r="OZ160" s="3"/>
      <c r="PA160" s="3"/>
      <c r="PB160" s="3"/>
      <c r="PC160" s="3"/>
      <c r="PD160" s="3"/>
      <c r="PE160" s="3"/>
      <c r="PF160" s="3"/>
      <c r="PG160" s="3"/>
      <c r="PH160" s="3"/>
      <c r="PI160" s="3"/>
      <c r="PJ160" s="3"/>
      <c r="PK160" s="3"/>
      <c r="PL160" s="3"/>
      <c r="PM160" s="3"/>
      <c r="PN160" s="3"/>
      <c r="PO160" s="3"/>
      <c r="PP160" s="3"/>
      <c r="PQ160" s="3"/>
      <c r="PR160" s="3"/>
      <c r="PS160" s="3"/>
      <c r="PT160" s="3"/>
      <c r="PU160" s="3"/>
      <c r="PV160" s="3"/>
      <c r="PW160" s="3"/>
      <c r="PX160" s="3"/>
      <c r="PY160" s="3"/>
      <c r="PZ160" s="3"/>
      <c r="QA160" s="3"/>
      <c r="QB160" s="3"/>
      <c r="QC160" s="3"/>
      <c r="QD160" s="3"/>
      <c r="QE160" s="3"/>
      <c r="QF160" s="3"/>
      <c r="QG160" s="3"/>
      <c r="QH160" s="3"/>
      <c r="QI160" s="3"/>
      <c r="QJ160" s="3"/>
      <c r="QK160" s="3"/>
      <c r="QL160" s="3"/>
      <c r="QM160" s="3"/>
      <c r="QN160" s="3"/>
      <c r="QO160" s="3"/>
      <c r="QP160" s="3"/>
      <c r="QQ160" s="3"/>
      <c r="QR160" s="3"/>
      <c r="QS160" s="3"/>
      <c r="QT160" s="3"/>
      <c r="QU160" s="3"/>
      <c r="QV160" s="3"/>
      <c r="QW160" s="3"/>
      <c r="QX160" s="3"/>
      <c r="QY160" s="3"/>
      <c r="QZ160" s="3"/>
      <c r="RA160" s="3"/>
      <c r="RB160" s="3"/>
      <c r="RC160" s="3"/>
      <c r="RD160" s="3"/>
      <c r="RE160" s="3"/>
      <c r="RF160" s="3"/>
      <c r="RG160" s="3"/>
      <c r="RH160" s="3"/>
      <c r="RI160" s="3"/>
      <c r="RJ160" s="3"/>
      <c r="RK160" s="3"/>
      <c r="RL160" s="3"/>
      <c r="RM160" s="3"/>
      <c r="RN160" s="3"/>
      <c r="RO160" s="3"/>
      <c r="RP160" s="3"/>
      <c r="RQ160" s="3"/>
      <c r="RR160" s="3"/>
      <c r="RS160" s="3"/>
      <c r="RT160" s="3"/>
      <c r="RU160" s="3"/>
      <c r="RV160" s="3"/>
      <c r="RW160" s="3"/>
      <c r="RX160" s="3"/>
      <c r="RY160" s="3"/>
      <c r="RZ160" s="3"/>
      <c r="SA160" s="3"/>
      <c r="SB160" s="3"/>
      <c r="SC160" s="3"/>
      <c r="SD160" s="3"/>
      <c r="SE160" s="3"/>
      <c r="SF160" s="3"/>
      <c r="SG160" s="3"/>
      <c r="SH160" s="3"/>
      <c r="SI160" s="3"/>
      <c r="SJ160" s="3"/>
      <c r="SK160" s="3"/>
      <c r="SL160" s="3"/>
      <c r="SM160" s="3"/>
      <c r="SN160" s="3"/>
      <c r="SO160" s="3"/>
      <c r="SP160" s="3"/>
      <c r="SQ160" s="3"/>
      <c r="SR160" s="3"/>
      <c r="SS160" s="3"/>
      <c r="ST160" s="3"/>
      <c r="SU160" s="3"/>
      <c r="SV160" s="3"/>
      <c r="SW160" s="3"/>
      <c r="SX160" s="3"/>
      <c r="SY160" s="3"/>
      <c r="SZ160" s="3"/>
      <c r="TA160" s="3"/>
      <c r="TB160" s="3"/>
      <c r="TC160" s="3"/>
      <c r="TD160" s="3"/>
      <c r="TE160" s="3"/>
      <c r="TF160" s="3"/>
      <c r="TG160" s="3"/>
      <c r="TH160" s="3"/>
      <c r="TI160" s="3"/>
      <c r="TJ160" s="3"/>
      <c r="TK160" s="3"/>
      <c r="TL160" s="3"/>
      <c r="TM160" s="3"/>
      <c r="TN160" s="3"/>
      <c r="TO160" s="3"/>
      <c r="TP160" s="3"/>
      <c r="TQ160" s="3"/>
      <c r="TR160" s="3"/>
      <c r="TS160" s="3"/>
      <c r="TT160" s="3"/>
      <c r="TU160" s="3"/>
      <c r="TV160" s="3"/>
      <c r="TW160" s="3"/>
      <c r="TX160" s="3"/>
      <c r="TY160" s="3"/>
      <c r="TZ160" s="3"/>
      <c r="UA160" s="3"/>
      <c r="UB160" s="3"/>
      <c r="UC160" s="3"/>
      <c r="UD160" s="3"/>
      <c r="UE160" s="3"/>
      <c r="UF160" s="3"/>
      <c r="UG160" s="3"/>
      <c r="UH160" s="3"/>
      <c r="UI160" s="3"/>
      <c r="UJ160" s="3"/>
      <c r="UK160" s="3"/>
      <c r="UL160" s="3"/>
      <c r="UM160" s="3"/>
      <c r="UN160" s="3"/>
      <c r="UO160" s="3"/>
      <c r="UP160" s="3"/>
      <c r="UQ160" s="3"/>
      <c r="UR160" s="3"/>
      <c r="US160" s="3"/>
      <c r="UT160" s="3"/>
      <c r="UU160" s="3"/>
      <c r="UV160" s="3"/>
      <c r="UW160" s="3"/>
      <c r="UX160" s="3"/>
      <c r="UY160" s="3"/>
      <c r="UZ160" s="3"/>
      <c r="VA160" s="3"/>
      <c r="VB160" s="3"/>
      <c r="VC160" s="3"/>
      <c r="VD160" s="3"/>
      <c r="VE160" s="3"/>
      <c r="VF160" s="3"/>
      <c r="VG160" s="3"/>
      <c r="VH160" s="3"/>
      <c r="VI160" s="3"/>
      <c r="VJ160" s="3"/>
      <c r="VK160" s="3"/>
      <c r="VL160" s="3"/>
      <c r="VM160" s="3"/>
      <c r="VN160" s="3"/>
      <c r="VO160" s="3"/>
      <c r="VP160" s="3"/>
      <c r="VQ160" s="3"/>
      <c r="VR160" s="3"/>
      <c r="VS160" s="3"/>
      <c r="VT160" s="3"/>
      <c r="VU160" s="3"/>
      <c r="VV160" s="3"/>
      <c r="VW160" s="3"/>
      <c r="VX160" s="3"/>
      <c r="VY160" s="3"/>
      <c r="VZ160" s="3"/>
      <c r="WA160" s="3"/>
      <c r="WB160" s="3"/>
      <c r="WC160" s="3"/>
      <c r="WD160" s="3"/>
      <c r="WE160" s="3"/>
      <c r="WF160" s="3"/>
      <c r="WG160" s="3"/>
      <c r="WH160" s="3"/>
      <c r="WI160" s="3"/>
      <c r="WJ160" s="3"/>
      <c r="WK160" s="3"/>
      <c r="WL160" s="3"/>
      <c r="WM160" s="3"/>
      <c r="WN160" s="3"/>
      <c r="WO160" s="3"/>
      <c r="WP160" s="3"/>
      <c r="WQ160" s="3"/>
      <c r="WR160" s="3"/>
      <c r="WS160" s="3"/>
      <c r="WT160" s="3"/>
      <c r="WU160" s="3"/>
      <c r="WV160" s="3"/>
      <c r="WW160" s="3"/>
      <c r="WX160" s="3"/>
      <c r="WY160" s="3"/>
      <c r="WZ160" s="3"/>
      <c r="XA160" s="3"/>
      <c r="XB160" s="3"/>
      <c r="XC160" s="3"/>
      <c r="XD160" s="3"/>
      <c r="XE160" s="3"/>
      <c r="XF160" s="3"/>
      <c r="XG160" s="3"/>
      <c r="XH160" s="3"/>
      <c r="XI160" s="3"/>
      <c r="XJ160" s="3"/>
      <c r="XK160" s="3"/>
      <c r="XL160" s="3"/>
      <c r="XM160" s="3"/>
      <c r="XN160" s="3"/>
      <c r="XO160" s="3"/>
      <c r="XP160" s="3"/>
      <c r="XQ160" s="3"/>
      <c r="XR160" s="3"/>
      <c r="XS160" s="3"/>
      <c r="XT160" s="3"/>
      <c r="XU160" s="3"/>
      <c r="XV160" s="3"/>
      <c r="XW160" s="3"/>
      <c r="XX160" s="3"/>
      <c r="XY160" s="3"/>
      <c r="XZ160" s="3"/>
      <c r="YA160" s="3"/>
      <c r="YB160" s="3"/>
      <c r="YC160" s="3"/>
      <c r="YD160" s="3"/>
      <c r="YE160" s="3"/>
      <c r="YF160" s="3"/>
      <c r="YG160" s="3"/>
      <c r="YH160" s="3"/>
      <c r="YI160" s="3"/>
      <c r="YJ160" s="3"/>
      <c r="YK160" s="3"/>
      <c r="YL160" s="3"/>
      <c r="YM160" s="3"/>
      <c r="YN160" s="3"/>
      <c r="YO160" s="3"/>
      <c r="YP160" s="3"/>
      <c r="YQ160" s="3"/>
      <c r="YR160" s="3"/>
      <c r="YS160" s="3"/>
      <c r="YT160" s="3"/>
      <c r="YU160" s="3"/>
      <c r="YV160" s="3"/>
      <c r="YW160" s="3"/>
      <c r="YX160" s="3"/>
      <c r="YY160" s="3"/>
      <c r="YZ160" s="3"/>
      <c r="ZA160" s="3"/>
      <c r="ZB160" s="3"/>
      <c r="ZC160" s="3"/>
      <c r="ZD160" s="3"/>
      <c r="ZE160" s="3"/>
      <c r="ZF160" s="3"/>
      <c r="ZG160" s="3"/>
      <c r="ZH160" s="3"/>
      <c r="ZI160" s="3"/>
      <c r="ZJ160" s="3"/>
      <c r="ZK160" s="3"/>
      <c r="ZL160" s="3"/>
      <c r="ZM160" s="3"/>
      <c r="ZN160" s="3"/>
      <c r="ZO160" s="3"/>
      <c r="ZP160" s="3"/>
      <c r="ZQ160" s="3"/>
      <c r="ZR160" s="3"/>
      <c r="ZS160" s="3"/>
      <c r="ZT160" s="3"/>
      <c r="ZU160" s="3"/>
      <c r="ZV160" s="3"/>
      <c r="ZW160" s="3"/>
      <c r="ZX160" s="3"/>
      <c r="ZY160" s="3"/>
      <c r="ZZ160" s="3"/>
      <c r="AAA160" s="3"/>
      <c r="AAB160" s="3"/>
      <c r="AAC160" s="3"/>
      <c r="AAD160" s="3"/>
      <c r="AAE160" s="3"/>
      <c r="AAF160" s="3"/>
      <c r="AAG160" s="3"/>
      <c r="AAH160" s="3"/>
      <c r="AAI160" s="3"/>
      <c r="AAJ160" s="3"/>
      <c r="AAK160" s="3"/>
      <c r="AAL160" s="3"/>
      <c r="AAM160" s="3"/>
      <c r="AAN160" s="3"/>
      <c r="AAO160" s="3"/>
      <c r="AAP160" s="3"/>
      <c r="AAQ160" s="3"/>
      <c r="AAR160" s="3"/>
      <c r="AAS160" s="3"/>
      <c r="AAT160" s="3"/>
      <c r="AAU160" s="3"/>
      <c r="AAV160" s="3"/>
      <c r="AAW160" s="3"/>
      <c r="AAX160" s="3"/>
      <c r="AAY160" s="3"/>
      <c r="AAZ160" s="3"/>
      <c r="ABA160" s="3"/>
      <c r="ABB160" s="3"/>
      <c r="ABC160" s="3"/>
      <c r="ABD160" s="3"/>
      <c r="ABE160" s="3"/>
      <c r="ABF160" s="3"/>
      <c r="ABG160" s="3"/>
      <c r="ABH160" s="3"/>
      <c r="ABI160" s="3"/>
      <c r="ABJ160" s="3"/>
      <c r="ABK160" s="3"/>
      <c r="ABL160" s="3"/>
      <c r="ABM160" s="3"/>
      <c r="ABN160" s="3"/>
      <c r="ABO160" s="3"/>
      <c r="ABP160" s="3"/>
      <c r="ABQ160" s="3"/>
      <c r="ABR160" s="3"/>
      <c r="ABS160" s="3"/>
      <c r="ABT160" s="3"/>
      <c r="ABU160" s="3"/>
      <c r="ABV160" s="3"/>
      <c r="ABW160" s="3"/>
      <c r="ABX160" s="3"/>
      <c r="ABY160" s="3"/>
      <c r="ABZ160" s="3"/>
      <c r="ACA160" s="3"/>
      <c r="ACB160" s="3"/>
      <c r="ACC160" s="3"/>
      <c r="ACD160" s="3"/>
      <c r="ACE160" s="3"/>
      <c r="ACF160" s="3"/>
      <c r="ACG160" s="3"/>
      <c r="ACH160" s="3"/>
      <c r="ACI160" s="3"/>
      <c r="ACJ160" s="3"/>
      <c r="ACK160" s="3"/>
      <c r="ACL160" s="3"/>
      <c r="ACM160" s="3"/>
      <c r="ACN160" s="3"/>
      <c r="ACO160" s="3"/>
      <c r="ACP160" s="3"/>
      <c r="ACQ160" s="3"/>
      <c r="ACR160" s="3"/>
      <c r="ACS160" s="3"/>
      <c r="ACT160" s="3"/>
      <c r="ACU160" s="3"/>
      <c r="ACV160" s="3"/>
      <c r="ACW160" s="3"/>
      <c r="ACX160" s="3"/>
      <c r="ACY160" s="3"/>
      <c r="ACZ160" s="3"/>
      <c r="ADA160" s="3"/>
      <c r="ADB160" s="3"/>
      <c r="ADC160" s="3"/>
      <c r="ADD160" s="3"/>
      <c r="ADE160" s="3"/>
      <c r="ADF160" s="3"/>
      <c r="ADG160" s="3"/>
      <c r="ADH160" s="3"/>
      <c r="ADI160" s="3"/>
      <c r="ADJ160" s="3"/>
      <c r="ADK160" s="3"/>
      <c r="ADL160" s="3"/>
      <c r="ADM160" s="3"/>
      <c r="ADN160" s="3"/>
      <c r="ADO160" s="3"/>
      <c r="ADP160" s="3"/>
      <c r="ADQ160" s="3"/>
      <c r="ADR160" s="3"/>
      <c r="ADS160" s="3"/>
      <c r="ADT160" s="3"/>
      <c r="ADU160" s="3"/>
      <c r="ADV160" s="3"/>
      <c r="ADW160" s="3"/>
      <c r="ADX160" s="3"/>
      <c r="ADY160" s="3"/>
      <c r="ADZ160" s="3"/>
      <c r="AEA160" s="3"/>
      <c r="AEB160" s="3"/>
      <c r="AEC160" s="3"/>
      <c r="AED160" s="3"/>
      <c r="AEE160" s="3"/>
      <c r="AEF160" s="3"/>
      <c r="AEG160" s="3"/>
      <c r="AEH160" s="3"/>
      <c r="AEI160" s="3"/>
      <c r="AEJ160" s="3"/>
      <c r="AEK160" s="3"/>
      <c r="AEL160" s="3"/>
      <c r="AEM160" s="3"/>
      <c r="AEN160" s="3"/>
      <c r="AEO160" s="3"/>
      <c r="AEP160" s="3"/>
      <c r="AEQ160" s="3"/>
      <c r="AER160" s="3"/>
      <c r="AES160" s="3"/>
      <c r="AET160" s="3"/>
      <c r="AEU160" s="3"/>
      <c r="AEV160" s="3"/>
      <c r="AEW160" s="3"/>
      <c r="AEX160" s="3"/>
      <c r="AEY160" s="3"/>
      <c r="AEZ160" s="3"/>
      <c r="AFA160" s="3"/>
      <c r="AFB160" s="3"/>
      <c r="AFC160" s="3"/>
      <c r="AFD160" s="3"/>
      <c r="AFE160" s="3"/>
      <c r="AFF160" s="3"/>
      <c r="AFG160" s="3"/>
      <c r="AFH160" s="3"/>
      <c r="AFI160" s="3"/>
      <c r="AFJ160" s="3"/>
      <c r="AFK160" s="3"/>
      <c r="AFL160" s="3"/>
      <c r="AFM160" s="3"/>
      <c r="AFN160" s="3"/>
      <c r="AFO160" s="3"/>
      <c r="AFP160" s="3"/>
      <c r="AFQ160" s="3"/>
      <c r="AFR160" s="3"/>
      <c r="AFS160" s="3"/>
      <c r="AFT160" s="3"/>
      <c r="AFU160" s="3"/>
      <c r="AFV160" s="3"/>
      <c r="AFW160" s="3"/>
      <c r="AFX160" s="3"/>
      <c r="AFY160" s="3"/>
      <c r="AFZ160" s="3"/>
      <c r="AGA160" s="3"/>
      <c r="AGB160" s="3"/>
      <c r="AGC160" s="3"/>
      <c r="AGD160" s="3"/>
      <c r="AGE160" s="3"/>
      <c r="AGF160" s="3"/>
      <c r="AGG160" s="3"/>
      <c r="AGH160" s="3"/>
      <c r="AGI160" s="3"/>
      <c r="AGJ160" s="3"/>
      <c r="AGK160" s="3"/>
      <c r="AGL160" s="3"/>
      <c r="AGM160" s="3"/>
      <c r="AGN160" s="3"/>
      <c r="AGO160" s="3"/>
      <c r="AGP160" s="3"/>
      <c r="AGQ160" s="3"/>
      <c r="AGR160" s="3"/>
      <c r="AGS160" s="3"/>
      <c r="AGT160" s="3"/>
      <c r="AGU160" s="3"/>
      <c r="AGV160" s="3"/>
      <c r="AGW160" s="3"/>
      <c r="AGX160" s="3"/>
      <c r="AGY160" s="3"/>
      <c r="AGZ160" s="3"/>
      <c r="AHA160" s="3"/>
      <c r="AHB160" s="3"/>
      <c r="AHC160" s="3"/>
      <c r="AHD160" s="3"/>
      <c r="AHE160" s="3"/>
      <c r="AHF160" s="3"/>
      <c r="AHG160" s="3"/>
      <c r="AHH160" s="3"/>
      <c r="AHI160" s="3"/>
      <c r="AHJ160" s="3"/>
      <c r="AHK160" s="3"/>
      <c r="AHL160" s="3"/>
      <c r="AHM160" s="3"/>
      <c r="AHN160" s="3"/>
      <c r="AHO160" s="3"/>
      <c r="AHP160" s="3"/>
      <c r="AHQ160" s="3"/>
      <c r="AHR160" s="3"/>
      <c r="AHS160" s="3"/>
      <c r="AHT160" s="3"/>
      <c r="AHU160" s="3"/>
      <c r="AHV160" s="3"/>
      <c r="AHW160" s="3"/>
      <c r="AHX160" s="3"/>
      <c r="AHY160" s="3"/>
      <c r="AHZ160" s="3"/>
      <c r="AIA160" s="3"/>
      <c r="AIB160" s="3"/>
      <c r="AIC160" s="3"/>
      <c r="AID160" s="3"/>
      <c r="AIE160" s="3"/>
      <c r="AIF160" s="3"/>
      <c r="AIG160" s="3"/>
      <c r="AIH160" s="3"/>
      <c r="AII160" s="3"/>
      <c r="AIJ160" s="3"/>
      <c r="AIK160" s="3"/>
      <c r="AIL160" s="3"/>
      <c r="AIM160" s="3"/>
      <c r="AIN160" s="3"/>
      <c r="AIO160" s="3"/>
      <c r="AIP160" s="3"/>
      <c r="AIQ160" s="3"/>
      <c r="AIR160" s="3"/>
      <c r="AIS160" s="3"/>
      <c r="AIT160" s="3"/>
      <c r="AIU160" s="3"/>
      <c r="AIV160" s="3"/>
      <c r="AIW160" s="3"/>
      <c r="AIX160" s="3"/>
      <c r="AIY160" s="3"/>
      <c r="AIZ160" s="3"/>
      <c r="AJA160" s="3"/>
      <c r="AJB160" s="3"/>
      <c r="AJC160" s="3"/>
      <c r="AJD160" s="3"/>
      <c r="AJE160" s="3"/>
      <c r="AJF160" s="3"/>
      <c r="AJG160" s="3"/>
      <c r="AJH160" s="3"/>
      <c r="AJI160" s="3"/>
      <c r="AJJ160" s="3"/>
      <c r="AJK160" s="3"/>
      <c r="AJL160" s="3"/>
      <c r="AJM160" s="3"/>
      <c r="AJN160" s="3"/>
      <c r="AJO160" s="3"/>
      <c r="AJP160" s="3"/>
      <c r="AJQ160" s="3"/>
      <c r="AJR160" s="3"/>
      <c r="AJS160" s="3"/>
      <c r="AJT160" s="3"/>
      <c r="AJU160" s="3"/>
      <c r="AJV160" s="3"/>
      <c r="AJW160" s="3"/>
      <c r="AJX160" s="3"/>
      <c r="AJY160" s="3"/>
      <c r="AJZ160" s="3"/>
      <c r="AKA160" s="3"/>
      <c r="AKB160" s="3"/>
      <c r="AKC160" s="3"/>
      <c r="AKD160" s="3"/>
      <c r="AKE160" s="3"/>
      <c r="AKF160" s="3"/>
      <c r="AKG160" s="3"/>
      <c r="AKH160" s="3"/>
      <c r="AKI160" s="3"/>
      <c r="AKJ160" s="3"/>
      <c r="AKK160" s="3"/>
      <c r="AKL160" s="3"/>
      <c r="AKM160" s="3"/>
      <c r="AKN160" s="3"/>
      <c r="AKO160" s="3"/>
      <c r="AKP160" s="3"/>
      <c r="AKQ160" s="3"/>
      <c r="AKR160" s="3"/>
      <c r="AKS160" s="3"/>
      <c r="AKT160" s="3"/>
      <c r="AKU160" s="3"/>
      <c r="AKV160" s="3"/>
      <c r="AKW160" s="3"/>
      <c r="AKX160" s="3"/>
      <c r="AKY160" s="3"/>
      <c r="AKZ160" s="3"/>
      <c r="ALA160" s="3"/>
      <c r="ALB160" s="3"/>
      <c r="ALC160" s="3"/>
      <c r="ALD160" s="3"/>
      <c r="ALE160" s="3"/>
      <c r="ALF160" s="3"/>
      <c r="ALG160" s="3"/>
      <c r="ALH160" s="3"/>
      <c r="ALI160" s="3"/>
      <c r="ALJ160" s="3"/>
      <c r="ALK160" s="3"/>
      <c r="ALL160" s="3"/>
      <c r="ALM160" s="3"/>
      <c r="ALN160" s="3"/>
      <c r="ALO160" s="3"/>
      <c r="ALP160" s="3"/>
      <c r="ALQ160" s="3"/>
      <c r="ALR160" s="3"/>
      <c r="ALS160" s="3"/>
      <c r="ALT160" s="3"/>
      <c r="ALU160" s="3"/>
      <c r="ALV160" s="3"/>
      <c r="ALW160" s="3"/>
      <c r="ALX160" s="3"/>
      <c r="ALY160" s="3"/>
      <c r="ALZ160" s="3"/>
      <c r="AMA160" s="3"/>
      <c r="AMB160" s="3"/>
      <c r="AMC160" s="3"/>
      <c r="AMD160" s="3"/>
      <c r="AME160" s="3"/>
      <c r="AMF160" s="3"/>
      <c r="AMG160" s="3"/>
      <c r="AMH160" s="3"/>
      <c r="AMI160" s="3"/>
      <c r="AMJ160" s="3"/>
      <c r="AMK160" s="3"/>
      <c r="AML160" s="3"/>
      <c r="AMM160" s="3"/>
      <c r="AMN160" s="3"/>
      <c r="AMO160" s="3"/>
      <c r="AMP160" s="3"/>
      <c r="AMQ160" s="3"/>
    </row>
    <row r="161" spans="1:1031" s="75" customFormat="1" ht="13.5" customHeight="1">
      <c r="A161" s="3"/>
      <c r="B161" s="63">
        <v>280</v>
      </c>
      <c r="C161" s="79" t="s">
        <v>148</v>
      </c>
      <c r="D161" s="13">
        <v>0</v>
      </c>
      <c r="E161" s="13">
        <v>0</v>
      </c>
      <c r="F161" s="32">
        <f>+G161+H161</f>
        <v>16923</v>
      </c>
      <c r="G161" s="13">
        <v>16923</v>
      </c>
      <c r="H161" s="13">
        <v>0</v>
      </c>
      <c r="I161" s="13">
        <v>16923</v>
      </c>
      <c r="J161" s="13">
        <v>16923</v>
      </c>
      <c r="K161" s="13">
        <v>0</v>
      </c>
      <c r="L161" s="13">
        <v>8651.06</v>
      </c>
      <c r="M161" s="13">
        <v>8651.06</v>
      </c>
      <c r="N161" s="13">
        <f>J161-M161</f>
        <v>8271.94</v>
      </c>
      <c r="O161" s="13">
        <f t="shared" si="139"/>
        <v>8271.94</v>
      </c>
      <c r="P161" s="13">
        <f>+I161-J161</f>
        <v>0</v>
      </c>
      <c r="Q161" s="32">
        <v>0</v>
      </c>
      <c r="R161" s="13">
        <v>8651.06</v>
      </c>
      <c r="S161" s="14">
        <f t="shared" si="129"/>
        <v>51.12013236423801</v>
      </c>
      <c r="T161" s="14">
        <f t="shared" si="130"/>
        <v>51.12013236423801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  <c r="EA161" s="3"/>
      <c r="EB161" s="3"/>
      <c r="EC161" s="3"/>
      <c r="ED161" s="3"/>
      <c r="EE161" s="3"/>
      <c r="EF161" s="3"/>
      <c r="EG161" s="3"/>
      <c r="EH161" s="3"/>
      <c r="EI161" s="3"/>
      <c r="EJ161" s="3"/>
      <c r="EK161" s="3"/>
      <c r="EL161" s="3"/>
      <c r="EM161" s="3"/>
      <c r="EN161" s="3"/>
      <c r="EO161" s="3"/>
      <c r="EP161" s="3"/>
      <c r="EQ161" s="3"/>
      <c r="ER161" s="3"/>
      <c r="ES161" s="3"/>
      <c r="ET161" s="3"/>
      <c r="EU161" s="3"/>
      <c r="EV161" s="3"/>
      <c r="EW161" s="3"/>
      <c r="EX161" s="3"/>
      <c r="EY161" s="3"/>
      <c r="EZ161" s="3"/>
      <c r="FA161" s="3"/>
      <c r="FB161" s="3"/>
      <c r="FC161" s="3"/>
      <c r="FD161" s="3"/>
      <c r="FE161" s="3"/>
      <c r="FF161" s="3"/>
      <c r="FG161" s="3"/>
      <c r="FH161" s="3"/>
      <c r="FI161" s="3"/>
      <c r="FJ161" s="3"/>
      <c r="FK161" s="3"/>
      <c r="FL161" s="3"/>
      <c r="FM161" s="3"/>
      <c r="FN161" s="3"/>
      <c r="FO161" s="3"/>
      <c r="FP161" s="3"/>
      <c r="FQ161" s="3"/>
      <c r="FR161" s="3"/>
      <c r="FS161" s="3"/>
      <c r="FT161" s="3"/>
      <c r="FU161" s="3"/>
      <c r="FV161" s="3"/>
      <c r="FW161" s="3"/>
      <c r="FX161" s="3"/>
      <c r="FY161" s="3"/>
      <c r="FZ161" s="3"/>
      <c r="GA161" s="3"/>
      <c r="GB161" s="3"/>
      <c r="GC161" s="3"/>
      <c r="GD161" s="3"/>
      <c r="GE161" s="3"/>
      <c r="GF161" s="3"/>
      <c r="GG161" s="3"/>
      <c r="GH161" s="3"/>
      <c r="GI161" s="3"/>
      <c r="GJ161" s="3"/>
      <c r="GK161" s="3"/>
      <c r="GL161" s="3"/>
      <c r="GM161" s="3"/>
      <c r="GN161" s="3"/>
      <c r="GO161" s="3"/>
      <c r="GP161" s="3"/>
      <c r="GQ161" s="3"/>
      <c r="GR161" s="3"/>
      <c r="GS161" s="3"/>
      <c r="GT161" s="3"/>
      <c r="GU161" s="3"/>
      <c r="GV161" s="3"/>
      <c r="GW161" s="3"/>
      <c r="GX161" s="3"/>
      <c r="GY161" s="3"/>
      <c r="GZ161" s="3"/>
      <c r="HA161" s="3"/>
      <c r="HB161" s="3"/>
      <c r="HC161" s="3"/>
      <c r="HD161" s="3"/>
      <c r="HE161" s="3"/>
      <c r="HF161" s="3"/>
      <c r="HG161" s="3"/>
      <c r="HH161" s="3"/>
      <c r="HI161" s="3"/>
      <c r="HJ161" s="3"/>
      <c r="HK161" s="3"/>
      <c r="HL161" s="3"/>
      <c r="HM161" s="3"/>
      <c r="HN161" s="3"/>
      <c r="HO161" s="3"/>
      <c r="HP161" s="3"/>
      <c r="HQ161" s="3"/>
      <c r="HR161" s="3"/>
      <c r="HS161" s="3"/>
      <c r="HT161" s="3"/>
      <c r="HU161" s="3"/>
      <c r="HV161" s="3"/>
      <c r="HW161" s="3"/>
      <c r="HX161" s="3"/>
      <c r="HY161" s="3"/>
      <c r="HZ161" s="3"/>
      <c r="IA161" s="3"/>
      <c r="IB161" s="3"/>
      <c r="IC161" s="3"/>
      <c r="ID161" s="3"/>
      <c r="IE161" s="3"/>
      <c r="IF161" s="3"/>
      <c r="IG161" s="3"/>
      <c r="IH161" s="3"/>
      <c r="II161" s="3"/>
      <c r="IJ161" s="3"/>
      <c r="IK161" s="3"/>
      <c r="IL161" s="3"/>
      <c r="IM161" s="3"/>
      <c r="IN161" s="3"/>
      <c r="IO161" s="3"/>
      <c r="IP161" s="3"/>
      <c r="IQ161" s="3"/>
      <c r="IR161" s="3"/>
      <c r="IS161" s="3"/>
      <c r="IT161" s="3"/>
      <c r="IU161" s="3"/>
      <c r="IV161" s="3"/>
      <c r="IW161" s="3"/>
      <c r="IX161" s="3"/>
      <c r="IY161" s="3"/>
      <c r="IZ161" s="3"/>
      <c r="JA161" s="3"/>
      <c r="JB161" s="3"/>
      <c r="JC161" s="3"/>
      <c r="JD161" s="3"/>
      <c r="JE161" s="3"/>
      <c r="JF161" s="3"/>
      <c r="JG161" s="3"/>
      <c r="JH161" s="3"/>
      <c r="JI161" s="3"/>
      <c r="JJ161" s="3"/>
      <c r="JK161" s="3"/>
      <c r="JL161" s="3"/>
      <c r="JM161" s="3"/>
      <c r="JN161" s="3"/>
      <c r="JO161" s="3"/>
      <c r="JP161" s="3"/>
      <c r="JQ161" s="3"/>
      <c r="JR161" s="3"/>
      <c r="JS161" s="3"/>
      <c r="JT161" s="3"/>
      <c r="JU161" s="3"/>
      <c r="JV161" s="3"/>
      <c r="JW161" s="3"/>
      <c r="JX161" s="3"/>
      <c r="JY161" s="3"/>
      <c r="JZ161" s="3"/>
      <c r="KA161" s="3"/>
      <c r="KB161" s="3"/>
      <c r="KC161" s="3"/>
      <c r="KD161" s="3"/>
      <c r="KE161" s="3"/>
      <c r="KF161" s="3"/>
      <c r="KG161" s="3"/>
      <c r="KH161" s="3"/>
      <c r="KI161" s="3"/>
      <c r="KJ161" s="3"/>
      <c r="KK161" s="3"/>
      <c r="KL161" s="3"/>
      <c r="KM161" s="3"/>
      <c r="KN161" s="3"/>
      <c r="KO161" s="3"/>
      <c r="KP161" s="3"/>
      <c r="KQ161" s="3"/>
      <c r="KR161" s="3"/>
      <c r="KS161" s="3"/>
      <c r="KT161" s="3"/>
      <c r="KU161" s="3"/>
      <c r="KV161" s="3"/>
      <c r="KW161" s="3"/>
      <c r="KX161" s="3"/>
      <c r="KY161" s="3"/>
      <c r="KZ161" s="3"/>
      <c r="LA161" s="3"/>
      <c r="LB161" s="3"/>
      <c r="LC161" s="3"/>
      <c r="LD161" s="3"/>
      <c r="LE161" s="3"/>
      <c r="LF161" s="3"/>
      <c r="LG161" s="3"/>
      <c r="LH161" s="3"/>
      <c r="LI161" s="3"/>
      <c r="LJ161" s="3"/>
      <c r="LK161" s="3"/>
      <c r="LL161" s="3"/>
      <c r="LM161" s="3"/>
      <c r="LN161" s="3"/>
      <c r="LO161" s="3"/>
      <c r="LP161" s="3"/>
      <c r="LQ161" s="3"/>
      <c r="LR161" s="3"/>
      <c r="LS161" s="3"/>
      <c r="LT161" s="3"/>
      <c r="LU161" s="3"/>
      <c r="LV161" s="3"/>
      <c r="LW161" s="3"/>
      <c r="LX161" s="3"/>
      <c r="LY161" s="3"/>
      <c r="LZ161" s="3"/>
      <c r="MA161" s="3"/>
      <c r="MB161" s="3"/>
      <c r="MC161" s="3"/>
      <c r="MD161" s="3"/>
      <c r="ME161" s="3"/>
      <c r="MF161" s="3"/>
      <c r="MG161" s="3"/>
      <c r="MH161" s="3"/>
      <c r="MI161" s="3"/>
      <c r="MJ161" s="3"/>
      <c r="MK161" s="3"/>
      <c r="ML161" s="3"/>
      <c r="MM161" s="3"/>
      <c r="MN161" s="3"/>
      <c r="MO161" s="3"/>
      <c r="MP161" s="3"/>
      <c r="MQ161" s="3"/>
      <c r="MR161" s="3"/>
      <c r="MS161" s="3"/>
      <c r="MT161" s="3"/>
      <c r="MU161" s="3"/>
      <c r="MV161" s="3"/>
      <c r="MW161" s="3"/>
      <c r="MX161" s="3"/>
      <c r="MY161" s="3"/>
      <c r="MZ161" s="3"/>
      <c r="NA161" s="3"/>
      <c r="NB161" s="3"/>
      <c r="NC161" s="3"/>
      <c r="ND161" s="3"/>
      <c r="NE161" s="3"/>
      <c r="NF161" s="3"/>
      <c r="NG161" s="3"/>
      <c r="NH161" s="3"/>
      <c r="NI161" s="3"/>
      <c r="NJ161" s="3"/>
      <c r="NK161" s="3"/>
      <c r="NL161" s="3"/>
      <c r="NM161" s="3"/>
      <c r="NN161" s="3"/>
      <c r="NO161" s="3"/>
      <c r="NP161" s="3"/>
      <c r="NQ161" s="3"/>
      <c r="NR161" s="3"/>
      <c r="NS161" s="3"/>
      <c r="NT161" s="3"/>
      <c r="NU161" s="3"/>
      <c r="NV161" s="3"/>
      <c r="NW161" s="3"/>
      <c r="NX161" s="3"/>
      <c r="NY161" s="3"/>
      <c r="NZ161" s="3"/>
      <c r="OA161" s="3"/>
      <c r="OB161" s="3"/>
      <c r="OC161" s="3"/>
      <c r="OD161" s="3"/>
      <c r="OE161" s="3"/>
      <c r="OF161" s="3"/>
      <c r="OG161" s="3"/>
      <c r="OH161" s="3"/>
      <c r="OI161" s="3"/>
      <c r="OJ161" s="3"/>
      <c r="OK161" s="3"/>
      <c r="OL161" s="3"/>
      <c r="OM161" s="3"/>
      <c r="ON161" s="3"/>
      <c r="OO161" s="3"/>
      <c r="OP161" s="3"/>
      <c r="OQ161" s="3"/>
      <c r="OR161" s="3"/>
      <c r="OS161" s="3"/>
      <c r="OT161" s="3"/>
      <c r="OU161" s="3"/>
      <c r="OV161" s="3"/>
      <c r="OW161" s="3"/>
      <c r="OX161" s="3"/>
      <c r="OY161" s="3"/>
      <c r="OZ161" s="3"/>
      <c r="PA161" s="3"/>
      <c r="PB161" s="3"/>
      <c r="PC161" s="3"/>
      <c r="PD161" s="3"/>
      <c r="PE161" s="3"/>
      <c r="PF161" s="3"/>
      <c r="PG161" s="3"/>
      <c r="PH161" s="3"/>
      <c r="PI161" s="3"/>
      <c r="PJ161" s="3"/>
      <c r="PK161" s="3"/>
      <c r="PL161" s="3"/>
      <c r="PM161" s="3"/>
      <c r="PN161" s="3"/>
      <c r="PO161" s="3"/>
      <c r="PP161" s="3"/>
      <c r="PQ161" s="3"/>
      <c r="PR161" s="3"/>
      <c r="PS161" s="3"/>
      <c r="PT161" s="3"/>
      <c r="PU161" s="3"/>
      <c r="PV161" s="3"/>
      <c r="PW161" s="3"/>
      <c r="PX161" s="3"/>
      <c r="PY161" s="3"/>
      <c r="PZ161" s="3"/>
      <c r="QA161" s="3"/>
      <c r="QB161" s="3"/>
      <c r="QC161" s="3"/>
      <c r="QD161" s="3"/>
      <c r="QE161" s="3"/>
      <c r="QF161" s="3"/>
      <c r="QG161" s="3"/>
      <c r="QH161" s="3"/>
      <c r="QI161" s="3"/>
      <c r="QJ161" s="3"/>
      <c r="QK161" s="3"/>
      <c r="QL161" s="3"/>
      <c r="QM161" s="3"/>
      <c r="QN161" s="3"/>
      <c r="QO161" s="3"/>
      <c r="QP161" s="3"/>
      <c r="QQ161" s="3"/>
      <c r="QR161" s="3"/>
      <c r="QS161" s="3"/>
      <c r="QT161" s="3"/>
      <c r="QU161" s="3"/>
      <c r="QV161" s="3"/>
      <c r="QW161" s="3"/>
      <c r="QX161" s="3"/>
      <c r="QY161" s="3"/>
      <c r="QZ161" s="3"/>
      <c r="RA161" s="3"/>
      <c r="RB161" s="3"/>
      <c r="RC161" s="3"/>
      <c r="RD161" s="3"/>
      <c r="RE161" s="3"/>
      <c r="RF161" s="3"/>
      <c r="RG161" s="3"/>
      <c r="RH161" s="3"/>
      <c r="RI161" s="3"/>
      <c r="RJ161" s="3"/>
      <c r="RK161" s="3"/>
      <c r="RL161" s="3"/>
      <c r="RM161" s="3"/>
      <c r="RN161" s="3"/>
      <c r="RO161" s="3"/>
      <c r="RP161" s="3"/>
      <c r="RQ161" s="3"/>
      <c r="RR161" s="3"/>
      <c r="RS161" s="3"/>
      <c r="RT161" s="3"/>
      <c r="RU161" s="3"/>
      <c r="RV161" s="3"/>
      <c r="RW161" s="3"/>
      <c r="RX161" s="3"/>
      <c r="RY161" s="3"/>
      <c r="RZ161" s="3"/>
      <c r="SA161" s="3"/>
      <c r="SB161" s="3"/>
      <c r="SC161" s="3"/>
      <c r="SD161" s="3"/>
      <c r="SE161" s="3"/>
      <c r="SF161" s="3"/>
      <c r="SG161" s="3"/>
      <c r="SH161" s="3"/>
      <c r="SI161" s="3"/>
      <c r="SJ161" s="3"/>
      <c r="SK161" s="3"/>
      <c r="SL161" s="3"/>
      <c r="SM161" s="3"/>
      <c r="SN161" s="3"/>
      <c r="SO161" s="3"/>
      <c r="SP161" s="3"/>
      <c r="SQ161" s="3"/>
      <c r="SR161" s="3"/>
      <c r="SS161" s="3"/>
      <c r="ST161" s="3"/>
      <c r="SU161" s="3"/>
      <c r="SV161" s="3"/>
      <c r="SW161" s="3"/>
      <c r="SX161" s="3"/>
      <c r="SY161" s="3"/>
      <c r="SZ161" s="3"/>
      <c r="TA161" s="3"/>
      <c r="TB161" s="3"/>
      <c r="TC161" s="3"/>
      <c r="TD161" s="3"/>
      <c r="TE161" s="3"/>
      <c r="TF161" s="3"/>
      <c r="TG161" s="3"/>
      <c r="TH161" s="3"/>
      <c r="TI161" s="3"/>
      <c r="TJ161" s="3"/>
      <c r="TK161" s="3"/>
      <c r="TL161" s="3"/>
      <c r="TM161" s="3"/>
      <c r="TN161" s="3"/>
      <c r="TO161" s="3"/>
      <c r="TP161" s="3"/>
      <c r="TQ161" s="3"/>
      <c r="TR161" s="3"/>
      <c r="TS161" s="3"/>
      <c r="TT161" s="3"/>
      <c r="TU161" s="3"/>
      <c r="TV161" s="3"/>
      <c r="TW161" s="3"/>
      <c r="TX161" s="3"/>
      <c r="TY161" s="3"/>
      <c r="TZ161" s="3"/>
      <c r="UA161" s="3"/>
      <c r="UB161" s="3"/>
      <c r="UC161" s="3"/>
      <c r="UD161" s="3"/>
      <c r="UE161" s="3"/>
      <c r="UF161" s="3"/>
      <c r="UG161" s="3"/>
      <c r="UH161" s="3"/>
      <c r="UI161" s="3"/>
      <c r="UJ161" s="3"/>
      <c r="UK161" s="3"/>
      <c r="UL161" s="3"/>
      <c r="UM161" s="3"/>
      <c r="UN161" s="3"/>
      <c r="UO161" s="3"/>
      <c r="UP161" s="3"/>
      <c r="UQ161" s="3"/>
      <c r="UR161" s="3"/>
      <c r="US161" s="3"/>
      <c r="UT161" s="3"/>
      <c r="UU161" s="3"/>
      <c r="UV161" s="3"/>
      <c r="UW161" s="3"/>
      <c r="UX161" s="3"/>
      <c r="UY161" s="3"/>
      <c r="UZ161" s="3"/>
      <c r="VA161" s="3"/>
      <c r="VB161" s="3"/>
      <c r="VC161" s="3"/>
      <c r="VD161" s="3"/>
      <c r="VE161" s="3"/>
      <c r="VF161" s="3"/>
      <c r="VG161" s="3"/>
      <c r="VH161" s="3"/>
      <c r="VI161" s="3"/>
      <c r="VJ161" s="3"/>
      <c r="VK161" s="3"/>
      <c r="VL161" s="3"/>
      <c r="VM161" s="3"/>
      <c r="VN161" s="3"/>
      <c r="VO161" s="3"/>
      <c r="VP161" s="3"/>
      <c r="VQ161" s="3"/>
      <c r="VR161" s="3"/>
      <c r="VS161" s="3"/>
      <c r="VT161" s="3"/>
      <c r="VU161" s="3"/>
      <c r="VV161" s="3"/>
      <c r="VW161" s="3"/>
      <c r="VX161" s="3"/>
      <c r="VY161" s="3"/>
      <c r="VZ161" s="3"/>
      <c r="WA161" s="3"/>
      <c r="WB161" s="3"/>
      <c r="WC161" s="3"/>
      <c r="WD161" s="3"/>
      <c r="WE161" s="3"/>
      <c r="WF161" s="3"/>
      <c r="WG161" s="3"/>
      <c r="WH161" s="3"/>
      <c r="WI161" s="3"/>
      <c r="WJ161" s="3"/>
      <c r="WK161" s="3"/>
      <c r="WL161" s="3"/>
      <c r="WM161" s="3"/>
      <c r="WN161" s="3"/>
      <c r="WO161" s="3"/>
      <c r="WP161" s="3"/>
      <c r="WQ161" s="3"/>
      <c r="WR161" s="3"/>
      <c r="WS161" s="3"/>
      <c r="WT161" s="3"/>
      <c r="WU161" s="3"/>
      <c r="WV161" s="3"/>
      <c r="WW161" s="3"/>
      <c r="WX161" s="3"/>
      <c r="WY161" s="3"/>
      <c r="WZ161" s="3"/>
      <c r="XA161" s="3"/>
      <c r="XB161" s="3"/>
      <c r="XC161" s="3"/>
      <c r="XD161" s="3"/>
      <c r="XE161" s="3"/>
      <c r="XF161" s="3"/>
      <c r="XG161" s="3"/>
      <c r="XH161" s="3"/>
      <c r="XI161" s="3"/>
      <c r="XJ161" s="3"/>
      <c r="XK161" s="3"/>
      <c r="XL161" s="3"/>
      <c r="XM161" s="3"/>
      <c r="XN161" s="3"/>
      <c r="XO161" s="3"/>
      <c r="XP161" s="3"/>
      <c r="XQ161" s="3"/>
      <c r="XR161" s="3"/>
      <c r="XS161" s="3"/>
      <c r="XT161" s="3"/>
      <c r="XU161" s="3"/>
      <c r="XV161" s="3"/>
      <c r="XW161" s="3"/>
      <c r="XX161" s="3"/>
      <c r="XY161" s="3"/>
      <c r="XZ161" s="3"/>
      <c r="YA161" s="3"/>
      <c r="YB161" s="3"/>
      <c r="YC161" s="3"/>
      <c r="YD161" s="3"/>
      <c r="YE161" s="3"/>
      <c r="YF161" s="3"/>
      <c r="YG161" s="3"/>
      <c r="YH161" s="3"/>
      <c r="YI161" s="3"/>
      <c r="YJ161" s="3"/>
      <c r="YK161" s="3"/>
      <c r="YL161" s="3"/>
      <c r="YM161" s="3"/>
      <c r="YN161" s="3"/>
      <c r="YO161" s="3"/>
      <c r="YP161" s="3"/>
      <c r="YQ161" s="3"/>
      <c r="YR161" s="3"/>
      <c r="YS161" s="3"/>
      <c r="YT161" s="3"/>
      <c r="YU161" s="3"/>
      <c r="YV161" s="3"/>
      <c r="YW161" s="3"/>
      <c r="YX161" s="3"/>
      <c r="YY161" s="3"/>
      <c r="YZ161" s="3"/>
      <c r="ZA161" s="3"/>
      <c r="ZB161" s="3"/>
      <c r="ZC161" s="3"/>
      <c r="ZD161" s="3"/>
      <c r="ZE161" s="3"/>
      <c r="ZF161" s="3"/>
      <c r="ZG161" s="3"/>
      <c r="ZH161" s="3"/>
      <c r="ZI161" s="3"/>
      <c r="ZJ161" s="3"/>
      <c r="ZK161" s="3"/>
      <c r="ZL161" s="3"/>
      <c r="ZM161" s="3"/>
      <c r="ZN161" s="3"/>
      <c r="ZO161" s="3"/>
      <c r="ZP161" s="3"/>
      <c r="ZQ161" s="3"/>
      <c r="ZR161" s="3"/>
      <c r="ZS161" s="3"/>
      <c r="ZT161" s="3"/>
      <c r="ZU161" s="3"/>
      <c r="ZV161" s="3"/>
      <c r="ZW161" s="3"/>
      <c r="ZX161" s="3"/>
      <c r="ZY161" s="3"/>
      <c r="ZZ161" s="3"/>
      <c r="AAA161" s="3"/>
      <c r="AAB161" s="3"/>
      <c r="AAC161" s="3"/>
      <c r="AAD161" s="3"/>
      <c r="AAE161" s="3"/>
      <c r="AAF161" s="3"/>
      <c r="AAG161" s="3"/>
      <c r="AAH161" s="3"/>
      <c r="AAI161" s="3"/>
      <c r="AAJ161" s="3"/>
      <c r="AAK161" s="3"/>
      <c r="AAL161" s="3"/>
      <c r="AAM161" s="3"/>
      <c r="AAN161" s="3"/>
      <c r="AAO161" s="3"/>
      <c r="AAP161" s="3"/>
      <c r="AAQ161" s="3"/>
      <c r="AAR161" s="3"/>
      <c r="AAS161" s="3"/>
      <c r="AAT161" s="3"/>
      <c r="AAU161" s="3"/>
      <c r="AAV161" s="3"/>
      <c r="AAW161" s="3"/>
      <c r="AAX161" s="3"/>
      <c r="AAY161" s="3"/>
      <c r="AAZ161" s="3"/>
      <c r="ABA161" s="3"/>
      <c r="ABB161" s="3"/>
      <c r="ABC161" s="3"/>
      <c r="ABD161" s="3"/>
      <c r="ABE161" s="3"/>
      <c r="ABF161" s="3"/>
      <c r="ABG161" s="3"/>
      <c r="ABH161" s="3"/>
      <c r="ABI161" s="3"/>
      <c r="ABJ161" s="3"/>
      <c r="ABK161" s="3"/>
      <c r="ABL161" s="3"/>
      <c r="ABM161" s="3"/>
      <c r="ABN161" s="3"/>
      <c r="ABO161" s="3"/>
      <c r="ABP161" s="3"/>
      <c r="ABQ161" s="3"/>
      <c r="ABR161" s="3"/>
      <c r="ABS161" s="3"/>
      <c r="ABT161" s="3"/>
      <c r="ABU161" s="3"/>
      <c r="ABV161" s="3"/>
      <c r="ABW161" s="3"/>
      <c r="ABX161" s="3"/>
      <c r="ABY161" s="3"/>
      <c r="ABZ161" s="3"/>
      <c r="ACA161" s="3"/>
      <c r="ACB161" s="3"/>
      <c r="ACC161" s="3"/>
      <c r="ACD161" s="3"/>
      <c r="ACE161" s="3"/>
      <c r="ACF161" s="3"/>
      <c r="ACG161" s="3"/>
      <c r="ACH161" s="3"/>
      <c r="ACI161" s="3"/>
      <c r="ACJ161" s="3"/>
      <c r="ACK161" s="3"/>
      <c r="ACL161" s="3"/>
      <c r="ACM161" s="3"/>
      <c r="ACN161" s="3"/>
      <c r="ACO161" s="3"/>
      <c r="ACP161" s="3"/>
      <c r="ACQ161" s="3"/>
      <c r="ACR161" s="3"/>
      <c r="ACS161" s="3"/>
      <c r="ACT161" s="3"/>
      <c r="ACU161" s="3"/>
      <c r="ACV161" s="3"/>
      <c r="ACW161" s="3"/>
      <c r="ACX161" s="3"/>
      <c r="ACY161" s="3"/>
      <c r="ACZ161" s="3"/>
      <c r="ADA161" s="3"/>
      <c r="ADB161" s="3"/>
      <c r="ADC161" s="3"/>
      <c r="ADD161" s="3"/>
      <c r="ADE161" s="3"/>
      <c r="ADF161" s="3"/>
      <c r="ADG161" s="3"/>
      <c r="ADH161" s="3"/>
      <c r="ADI161" s="3"/>
      <c r="ADJ161" s="3"/>
      <c r="ADK161" s="3"/>
      <c r="ADL161" s="3"/>
      <c r="ADM161" s="3"/>
      <c r="ADN161" s="3"/>
      <c r="ADO161" s="3"/>
      <c r="ADP161" s="3"/>
      <c r="ADQ161" s="3"/>
      <c r="ADR161" s="3"/>
      <c r="ADS161" s="3"/>
      <c r="ADT161" s="3"/>
      <c r="ADU161" s="3"/>
      <c r="ADV161" s="3"/>
      <c r="ADW161" s="3"/>
      <c r="ADX161" s="3"/>
      <c r="ADY161" s="3"/>
      <c r="ADZ161" s="3"/>
      <c r="AEA161" s="3"/>
      <c r="AEB161" s="3"/>
      <c r="AEC161" s="3"/>
      <c r="AED161" s="3"/>
      <c r="AEE161" s="3"/>
      <c r="AEF161" s="3"/>
      <c r="AEG161" s="3"/>
      <c r="AEH161" s="3"/>
      <c r="AEI161" s="3"/>
      <c r="AEJ161" s="3"/>
      <c r="AEK161" s="3"/>
      <c r="AEL161" s="3"/>
      <c r="AEM161" s="3"/>
      <c r="AEN161" s="3"/>
      <c r="AEO161" s="3"/>
      <c r="AEP161" s="3"/>
      <c r="AEQ161" s="3"/>
      <c r="AER161" s="3"/>
      <c r="AES161" s="3"/>
      <c r="AET161" s="3"/>
      <c r="AEU161" s="3"/>
      <c r="AEV161" s="3"/>
      <c r="AEW161" s="3"/>
      <c r="AEX161" s="3"/>
      <c r="AEY161" s="3"/>
      <c r="AEZ161" s="3"/>
      <c r="AFA161" s="3"/>
      <c r="AFB161" s="3"/>
      <c r="AFC161" s="3"/>
      <c r="AFD161" s="3"/>
      <c r="AFE161" s="3"/>
      <c r="AFF161" s="3"/>
      <c r="AFG161" s="3"/>
      <c r="AFH161" s="3"/>
      <c r="AFI161" s="3"/>
      <c r="AFJ161" s="3"/>
      <c r="AFK161" s="3"/>
      <c r="AFL161" s="3"/>
      <c r="AFM161" s="3"/>
      <c r="AFN161" s="3"/>
      <c r="AFO161" s="3"/>
      <c r="AFP161" s="3"/>
      <c r="AFQ161" s="3"/>
      <c r="AFR161" s="3"/>
      <c r="AFS161" s="3"/>
      <c r="AFT161" s="3"/>
      <c r="AFU161" s="3"/>
      <c r="AFV161" s="3"/>
      <c r="AFW161" s="3"/>
      <c r="AFX161" s="3"/>
      <c r="AFY161" s="3"/>
      <c r="AFZ161" s="3"/>
      <c r="AGA161" s="3"/>
      <c r="AGB161" s="3"/>
      <c r="AGC161" s="3"/>
      <c r="AGD161" s="3"/>
      <c r="AGE161" s="3"/>
      <c r="AGF161" s="3"/>
      <c r="AGG161" s="3"/>
      <c r="AGH161" s="3"/>
      <c r="AGI161" s="3"/>
      <c r="AGJ161" s="3"/>
      <c r="AGK161" s="3"/>
      <c r="AGL161" s="3"/>
      <c r="AGM161" s="3"/>
      <c r="AGN161" s="3"/>
      <c r="AGO161" s="3"/>
      <c r="AGP161" s="3"/>
      <c r="AGQ161" s="3"/>
      <c r="AGR161" s="3"/>
      <c r="AGS161" s="3"/>
      <c r="AGT161" s="3"/>
      <c r="AGU161" s="3"/>
      <c r="AGV161" s="3"/>
      <c r="AGW161" s="3"/>
      <c r="AGX161" s="3"/>
      <c r="AGY161" s="3"/>
      <c r="AGZ161" s="3"/>
      <c r="AHA161" s="3"/>
      <c r="AHB161" s="3"/>
      <c r="AHC161" s="3"/>
      <c r="AHD161" s="3"/>
      <c r="AHE161" s="3"/>
      <c r="AHF161" s="3"/>
      <c r="AHG161" s="3"/>
      <c r="AHH161" s="3"/>
      <c r="AHI161" s="3"/>
      <c r="AHJ161" s="3"/>
      <c r="AHK161" s="3"/>
      <c r="AHL161" s="3"/>
      <c r="AHM161" s="3"/>
      <c r="AHN161" s="3"/>
      <c r="AHO161" s="3"/>
      <c r="AHP161" s="3"/>
      <c r="AHQ161" s="3"/>
      <c r="AHR161" s="3"/>
      <c r="AHS161" s="3"/>
      <c r="AHT161" s="3"/>
      <c r="AHU161" s="3"/>
      <c r="AHV161" s="3"/>
      <c r="AHW161" s="3"/>
      <c r="AHX161" s="3"/>
      <c r="AHY161" s="3"/>
      <c r="AHZ161" s="3"/>
      <c r="AIA161" s="3"/>
      <c r="AIB161" s="3"/>
      <c r="AIC161" s="3"/>
      <c r="AID161" s="3"/>
      <c r="AIE161" s="3"/>
      <c r="AIF161" s="3"/>
      <c r="AIG161" s="3"/>
      <c r="AIH161" s="3"/>
      <c r="AII161" s="3"/>
      <c r="AIJ161" s="3"/>
      <c r="AIK161" s="3"/>
      <c r="AIL161" s="3"/>
      <c r="AIM161" s="3"/>
      <c r="AIN161" s="3"/>
      <c r="AIO161" s="3"/>
      <c r="AIP161" s="3"/>
      <c r="AIQ161" s="3"/>
      <c r="AIR161" s="3"/>
      <c r="AIS161" s="3"/>
      <c r="AIT161" s="3"/>
      <c r="AIU161" s="3"/>
      <c r="AIV161" s="3"/>
      <c r="AIW161" s="3"/>
      <c r="AIX161" s="3"/>
      <c r="AIY161" s="3"/>
      <c r="AIZ161" s="3"/>
      <c r="AJA161" s="3"/>
      <c r="AJB161" s="3"/>
      <c r="AJC161" s="3"/>
      <c r="AJD161" s="3"/>
      <c r="AJE161" s="3"/>
      <c r="AJF161" s="3"/>
      <c r="AJG161" s="3"/>
      <c r="AJH161" s="3"/>
      <c r="AJI161" s="3"/>
      <c r="AJJ161" s="3"/>
      <c r="AJK161" s="3"/>
      <c r="AJL161" s="3"/>
      <c r="AJM161" s="3"/>
      <c r="AJN161" s="3"/>
      <c r="AJO161" s="3"/>
      <c r="AJP161" s="3"/>
      <c r="AJQ161" s="3"/>
      <c r="AJR161" s="3"/>
      <c r="AJS161" s="3"/>
      <c r="AJT161" s="3"/>
      <c r="AJU161" s="3"/>
      <c r="AJV161" s="3"/>
      <c r="AJW161" s="3"/>
      <c r="AJX161" s="3"/>
      <c r="AJY161" s="3"/>
      <c r="AJZ161" s="3"/>
      <c r="AKA161" s="3"/>
      <c r="AKB161" s="3"/>
      <c r="AKC161" s="3"/>
      <c r="AKD161" s="3"/>
      <c r="AKE161" s="3"/>
      <c r="AKF161" s="3"/>
      <c r="AKG161" s="3"/>
      <c r="AKH161" s="3"/>
      <c r="AKI161" s="3"/>
      <c r="AKJ161" s="3"/>
      <c r="AKK161" s="3"/>
      <c r="AKL161" s="3"/>
      <c r="AKM161" s="3"/>
      <c r="AKN161" s="3"/>
      <c r="AKO161" s="3"/>
      <c r="AKP161" s="3"/>
      <c r="AKQ161" s="3"/>
      <c r="AKR161" s="3"/>
      <c r="AKS161" s="3"/>
      <c r="AKT161" s="3"/>
      <c r="AKU161" s="3"/>
      <c r="AKV161" s="3"/>
      <c r="AKW161" s="3"/>
      <c r="AKX161" s="3"/>
      <c r="AKY161" s="3"/>
      <c r="AKZ161" s="3"/>
      <c r="ALA161" s="3"/>
      <c r="ALB161" s="3"/>
      <c r="ALC161" s="3"/>
      <c r="ALD161" s="3"/>
      <c r="ALE161" s="3"/>
      <c r="ALF161" s="3"/>
      <c r="ALG161" s="3"/>
      <c r="ALH161" s="3"/>
      <c r="ALI161" s="3"/>
      <c r="ALJ161" s="3"/>
      <c r="ALK161" s="3"/>
      <c r="ALL161" s="3"/>
      <c r="ALM161" s="3"/>
      <c r="ALN161" s="3"/>
      <c r="ALO161" s="3"/>
      <c r="ALP161" s="3"/>
      <c r="ALQ161" s="3"/>
      <c r="ALR161" s="3"/>
      <c r="ALS161" s="3"/>
      <c r="ALT161" s="3"/>
      <c r="ALU161" s="3"/>
      <c r="ALV161" s="3"/>
      <c r="ALW161" s="3"/>
      <c r="ALX161" s="3"/>
      <c r="ALY161" s="3"/>
      <c r="ALZ161" s="3"/>
      <c r="AMA161" s="3"/>
      <c r="AMB161" s="3"/>
      <c r="AMC161" s="3"/>
      <c r="AMD161" s="3"/>
      <c r="AME161" s="3"/>
      <c r="AMF161" s="3"/>
      <c r="AMG161" s="3"/>
      <c r="AMH161" s="3"/>
      <c r="AMI161" s="3"/>
      <c r="AMJ161" s="3"/>
      <c r="AMK161" s="3"/>
      <c r="AML161" s="3"/>
      <c r="AMM161" s="3"/>
      <c r="AMN161" s="3"/>
      <c r="AMO161" s="3"/>
      <c r="AMP161" s="3"/>
      <c r="AMQ161" s="3"/>
    </row>
    <row r="162" spans="1:1031" ht="13.5" customHeight="1">
      <c r="B162" s="63">
        <v>3</v>
      </c>
      <c r="C162" s="77" t="s">
        <v>170</v>
      </c>
      <c r="D162" s="13">
        <f>D163+D166+D167+D168</f>
        <v>659264</v>
      </c>
      <c r="E162" s="13">
        <f>+E163+E165+E166+E167+E168</f>
        <v>0</v>
      </c>
      <c r="F162" s="13">
        <f>+F163+F165+F166+F167+F168</f>
        <v>82907</v>
      </c>
      <c r="G162" s="13">
        <f>+G163+G165+G166+G167+G168</f>
        <v>82907</v>
      </c>
      <c r="H162" s="13">
        <f>+H163+H166+H167+H170</f>
        <v>0</v>
      </c>
      <c r="I162" s="13">
        <f>+I163+I165+I166+I167+I168</f>
        <v>742171</v>
      </c>
      <c r="J162" s="13">
        <f>+J163+J165+J166+J167+J168</f>
        <v>592171</v>
      </c>
      <c r="K162" s="13">
        <f>+K163+K165+K166+K167+K168</f>
        <v>0</v>
      </c>
      <c r="L162" s="13">
        <f>+L164+L165+L166+L167+L168</f>
        <v>132261.07</v>
      </c>
      <c r="M162" s="13">
        <f>+M164+M165+M166+M167+M168</f>
        <v>195564.48</v>
      </c>
      <c r="N162" s="13">
        <f>N163+N165+N166+N167+N168</f>
        <v>396606.52</v>
      </c>
      <c r="O162" s="13">
        <f>+O163+O165+O166+O167+O168</f>
        <v>546606.52</v>
      </c>
      <c r="P162" s="13">
        <f>P163+P165+P166+P167+P168</f>
        <v>150000</v>
      </c>
      <c r="Q162" s="13">
        <f>Q163+Q165+Q166+Q167+Q168+Q169</f>
        <v>11260.67</v>
      </c>
      <c r="R162" s="13">
        <f>+R163+R165+R166+R167+R168</f>
        <v>184303.81</v>
      </c>
      <c r="S162" s="14">
        <f t="shared" si="129"/>
        <v>33.025001224308518</v>
      </c>
      <c r="T162" s="14">
        <f t="shared" si="130"/>
        <v>26.35032627251671</v>
      </c>
    </row>
    <row r="163" spans="1:1031" s="4" customFormat="1" ht="13.5" customHeight="1">
      <c r="B163" s="63">
        <v>310</v>
      </c>
      <c r="C163" s="79" t="s">
        <v>171</v>
      </c>
      <c r="D163" s="13">
        <f>+D164</f>
        <v>200000</v>
      </c>
      <c r="E163" s="13">
        <v>0</v>
      </c>
      <c r="F163" s="32">
        <f>+G163+H163</f>
        <v>-76591</v>
      </c>
      <c r="G163" s="32">
        <f>+G164</f>
        <v>-76591</v>
      </c>
      <c r="H163" s="32">
        <v>0</v>
      </c>
      <c r="I163" s="13">
        <f>+I164</f>
        <v>123409</v>
      </c>
      <c r="J163" s="13">
        <f t="shared" ref="J163:O163" si="140">+J164</f>
        <v>123409</v>
      </c>
      <c r="K163" s="13">
        <f t="shared" si="140"/>
        <v>0</v>
      </c>
      <c r="L163" s="13">
        <f t="shared" si="140"/>
        <v>0</v>
      </c>
      <c r="M163" s="13">
        <f t="shared" si="140"/>
        <v>0</v>
      </c>
      <c r="N163" s="13">
        <f t="shared" si="140"/>
        <v>123409</v>
      </c>
      <c r="O163" s="13">
        <f t="shared" si="140"/>
        <v>123409</v>
      </c>
      <c r="P163" s="13">
        <f>+I163-J163</f>
        <v>0</v>
      </c>
      <c r="Q163" s="32">
        <v>0</v>
      </c>
      <c r="R163" s="32">
        <v>0</v>
      </c>
      <c r="S163" s="14">
        <f t="shared" si="129"/>
        <v>0</v>
      </c>
      <c r="T163" s="14">
        <f t="shared" si="130"/>
        <v>0</v>
      </c>
    </row>
    <row r="164" spans="1:1031" s="4" customFormat="1" ht="13.5" customHeight="1">
      <c r="B164" s="68">
        <v>314</v>
      </c>
      <c r="C164" s="78" t="s">
        <v>172</v>
      </c>
      <c r="D164" s="24">
        <v>200000</v>
      </c>
      <c r="E164" s="24">
        <v>0</v>
      </c>
      <c r="F164" s="23">
        <f>+G164+H164</f>
        <v>-76591</v>
      </c>
      <c r="G164" s="23">
        <v>-76591</v>
      </c>
      <c r="H164" s="23">
        <v>0</v>
      </c>
      <c r="I164" s="24">
        <v>123409</v>
      </c>
      <c r="J164" s="24">
        <v>123409</v>
      </c>
      <c r="K164" s="23">
        <v>0</v>
      </c>
      <c r="L164" s="24">
        <v>0</v>
      </c>
      <c r="M164" s="24">
        <v>0</v>
      </c>
      <c r="N164" s="24">
        <f t="shared" ref="N164:N170" si="141">J164-M164</f>
        <v>123409</v>
      </c>
      <c r="O164" s="24">
        <f t="shared" ref="O164:O170" si="142">+N164+P164</f>
        <v>123409</v>
      </c>
      <c r="P164" s="24">
        <f t="shared" ref="P164:P170" si="143">+I164-J164</f>
        <v>0</v>
      </c>
      <c r="Q164" s="23">
        <v>0</v>
      </c>
      <c r="R164" s="23">
        <v>0</v>
      </c>
      <c r="S164" s="27">
        <f t="shared" si="129"/>
        <v>0</v>
      </c>
      <c r="T164" s="27">
        <f t="shared" si="130"/>
        <v>0</v>
      </c>
    </row>
    <row r="165" spans="1:1031" s="4" customFormat="1" ht="13.5" customHeight="1">
      <c r="B165" s="63">
        <v>340</v>
      </c>
      <c r="C165" s="79" t="s">
        <v>173</v>
      </c>
      <c r="D165" s="13">
        <v>0</v>
      </c>
      <c r="E165" s="13">
        <v>0</v>
      </c>
      <c r="F165" s="32">
        <f t="shared" ref="F165:F170" si="144">+G165+H165</f>
        <v>1723</v>
      </c>
      <c r="G165" s="32">
        <v>1723</v>
      </c>
      <c r="H165" s="32">
        <v>0</v>
      </c>
      <c r="I165" s="13">
        <v>1723</v>
      </c>
      <c r="J165" s="13">
        <v>1723</v>
      </c>
      <c r="K165" s="32">
        <v>0</v>
      </c>
      <c r="L165" s="13">
        <v>0</v>
      </c>
      <c r="M165" s="13">
        <v>0</v>
      </c>
      <c r="N165" s="13">
        <f t="shared" si="141"/>
        <v>1723</v>
      </c>
      <c r="O165" s="13">
        <f t="shared" si="142"/>
        <v>1723</v>
      </c>
      <c r="P165" s="13">
        <f t="shared" si="143"/>
        <v>0</v>
      </c>
      <c r="Q165" s="32">
        <v>0</v>
      </c>
      <c r="R165" s="32">
        <v>0</v>
      </c>
      <c r="S165" s="14">
        <f t="shared" si="129"/>
        <v>0</v>
      </c>
      <c r="T165" s="14">
        <f t="shared" si="130"/>
        <v>0</v>
      </c>
    </row>
    <row r="166" spans="1:1031" ht="13.5" customHeight="1">
      <c r="B166" s="63">
        <v>350</v>
      </c>
      <c r="C166" s="80" t="s">
        <v>152</v>
      </c>
      <c r="D166" s="13">
        <v>15000</v>
      </c>
      <c r="E166" s="13">
        <v>0</v>
      </c>
      <c r="F166" s="32">
        <f t="shared" si="144"/>
        <v>-5000</v>
      </c>
      <c r="G166" s="32">
        <v>-5000</v>
      </c>
      <c r="H166" s="32">
        <v>0</v>
      </c>
      <c r="I166" s="13">
        <v>10000</v>
      </c>
      <c r="J166" s="32">
        <v>10000</v>
      </c>
      <c r="K166" s="32">
        <v>0</v>
      </c>
      <c r="L166" s="13">
        <v>0</v>
      </c>
      <c r="M166" s="13">
        <v>0</v>
      </c>
      <c r="N166" s="13">
        <f t="shared" si="141"/>
        <v>10000</v>
      </c>
      <c r="O166" s="13">
        <f t="shared" si="142"/>
        <v>10000</v>
      </c>
      <c r="P166" s="13">
        <f t="shared" si="143"/>
        <v>0</v>
      </c>
      <c r="Q166" s="32">
        <v>0</v>
      </c>
      <c r="R166" s="13">
        <v>0</v>
      </c>
      <c r="S166" s="14">
        <f t="shared" si="129"/>
        <v>0</v>
      </c>
      <c r="T166" s="14">
        <f t="shared" si="130"/>
        <v>0</v>
      </c>
    </row>
    <row r="167" spans="1:1031" s="47" customFormat="1" ht="13.5" customHeight="1">
      <c r="B167" s="66">
        <v>370</v>
      </c>
      <c r="C167" s="80" t="s">
        <v>174</v>
      </c>
      <c r="D167" s="13">
        <v>144264</v>
      </c>
      <c r="E167" s="13">
        <v>0</v>
      </c>
      <c r="F167" s="32">
        <f t="shared" si="144"/>
        <v>115929</v>
      </c>
      <c r="G167" s="32">
        <v>115929</v>
      </c>
      <c r="H167" s="32">
        <v>0</v>
      </c>
      <c r="I167" s="13">
        <v>260193</v>
      </c>
      <c r="J167" s="34">
        <v>260193</v>
      </c>
      <c r="K167" s="32">
        <v>0</v>
      </c>
      <c r="L167" s="13">
        <v>1150</v>
      </c>
      <c r="M167" s="13">
        <v>51792.1</v>
      </c>
      <c r="N167" s="13">
        <f t="shared" si="141"/>
        <v>208400.9</v>
      </c>
      <c r="O167" s="13">
        <f t="shared" si="142"/>
        <v>208400.9</v>
      </c>
      <c r="P167" s="13">
        <f t="shared" si="143"/>
        <v>0</v>
      </c>
      <c r="Q167" s="32">
        <v>96.29</v>
      </c>
      <c r="R167" s="34">
        <v>51695.81</v>
      </c>
      <c r="S167" s="14">
        <f t="shared" si="129"/>
        <v>19.905262631969343</v>
      </c>
      <c r="T167" s="14">
        <f t="shared" si="130"/>
        <v>19.905262631969343</v>
      </c>
    </row>
    <row r="168" spans="1:1031" s="47" customFormat="1" ht="13.5" customHeight="1">
      <c r="B168" s="66">
        <v>380</v>
      </c>
      <c r="C168" s="20" t="s">
        <v>175</v>
      </c>
      <c r="D168" s="13">
        <v>300000</v>
      </c>
      <c r="E168" s="13">
        <v>0</v>
      </c>
      <c r="F168" s="32">
        <f t="shared" si="144"/>
        <v>46846</v>
      </c>
      <c r="G168" s="32">
        <v>46846</v>
      </c>
      <c r="H168" s="32">
        <v>0</v>
      </c>
      <c r="I168" s="13">
        <v>346846</v>
      </c>
      <c r="J168" s="34">
        <v>196846</v>
      </c>
      <c r="K168" s="32">
        <v>0</v>
      </c>
      <c r="L168" s="32">
        <f>46846+84265.07</f>
        <v>131111.07</v>
      </c>
      <c r="M168" s="32">
        <v>143772.38</v>
      </c>
      <c r="N168" s="13">
        <f t="shared" si="141"/>
        <v>53073.619999999995</v>
      </c>
      <c r="O168" s="13">
        <f t="shared" si="142"/>
        <v>203073.62</v>
      </c>
      <c r="P168" s="13">
        <f t="shared" si="143"/>
        <v>150000</v>
      </c>
      <c r="Q168" s="32">
        <v>11164.38</v>
      </c>
      <c r="R168" s="34">
        <v>132608</v>
      </c>
      <c r="S168" s="14">
        <f t="shared" si="129"/>
        <v>73.037999248143223</v>
      </c>
      <c r="T168" s="14">
        <f t="shared" si="130"/>
        <v>41.451358816304648</v>
      </c>
    </row>
    <row r="169" spans="1:1031" s="47" customFormat="1" ht="13.5" customHeight="1">
      <c r="B169" s="66">
        <v>500</v>
      </c>
      <c r="C169" s="80" t="s">
        <v>176</v>
      </c>
      <c r="D169" s="13">
        <f>+D170</f>
        <v>86010</v>
      </c>
      <c r="E169" s="13">
        <f t="shared" ref="E169:H169" si="145">+E170</f>
        <v>0</v>
      </c>
      <c r="F169" s="13">
        <f t="shared" si="145"/>
        <v>-86010</v>
      </c>
      <c r="G169" s="13">
        <f>+G170</f>
        <v>-86010</v>
      </c>
      <c r="H169" s="13">
        <f t="shared" si="145"/>
        <v>0</v>
      </c>
      <c r="I169" s="13">
        <f>+I170</f>
        <v>0</v>
      </c>
      <c r="J169" s="32">
        <v>0</v>
      </c>
      <c r="K169" s="32">
        <f>+K170</f>
        <v>0</v>
      </c>
      <c r="L169" s="13">
        <v>0</v>
      </c>
      <c r="M169" s="13">
        <v>0</v>
      </c>
      <c r="N169" s="13">
        <f>+N170</f>
        <v>0</v>
      </c>
      <c r="O169" s="13">
        <f t="shared" si="142"/>
        <v>0</v>
      </c>
      <c r="P169" s="13">
        <f>+P170</f>
        <v>0</v>
      </c>
      <c r="Q169" s="13">
        <f t="shared" ref="Q169:R169" si="146">+Q170</f>
        <v>0</v>
      </c>
      <c r="R169" s="13">
        <f t="shared" si="146"/>
        <v>0</v>
      </c>
      <c r="S169" s="14">
        <v>0</v>
      </c>
      <c r="T169" s="14">
        <v>0</v>
      </c>
    </row>
    <row r="170" spans="1:1031" s="47" customFormat="1" ht="13.5" customHeight="1">
      <c r="B170" s="65">
        <v>511</v>
      </c>
      <c r="C170" s="29" t="s">
        <v>177</v>
      </c>
      <c r="D170" s="24">
        <v>86010</v>
      </c>
      <c r="E170" s="24">
        <v>0</v>
      </c>
      <c r="F170" s="23">
        <f t="shared" si="144"/>
        <v>-86010</v>
      </c>
      <c r="G170" s="23">
        <v>-86010</v>
      </c>
      <c r="H170" s="23">
        <v>0</v>
      </c>
      <c r="I170" s="24">
        <v>0</v>
      </c>
      <c r="J170" s="23">
        <v>0</v>
      </c>
      <c r="K170" s="23">
        <v>0</v>
      </c>
      <c r="L170" s="23">
        <v>0</v>
      </c>
      <c r="M170" s="23">
        <v>0</v>
      </c>
      <c r="N170" s="24">
        <f t="shared" si="141"/>
        <v>0</v>
      </c>
      <c r="O170" s="24">
        <f t="shared" si="142"/>
        <v>0</v>
      </c>
      <c r="P170" s="24">
        <f t="shared" si="143"/>
        <v>0</v>
      </c>
      <c r="Q170" s="23">
        <v>0</v>
      </c>
      <c r="R170" s="23">
        <v>0</v>
      </c>
      <c r="S170" s="27">
        <v>0</v>
      </c>
      <c r="T170" s="27">
        <v>0</v>
      </c>
    </row>
    <row r="171" spans="1:1031" s="4" customFormat="1" ht="14.25" hidden="1" customHeight="1">
      <c r="B171" s="81">
        <v>519</v>
      </c>
      <c r="C171" s="82" t="s">
        <v>178</v>
      </c>
      <c r="D171" s="83">
        <v>0</v>
      </c>
      <c r="E171" s="83"/>
      <c r="F171" s="83"/>
      <c r="G171" s="83"/>
      <c r="H171" s="83"/>
      <c r="I171" s="83">
        <v>0</v>
      </c>
      <c r="J171" s="83">
        <v>0</v>
      </c>
      <c r="K171" s="83"/>
      <c r="L171" s="83">
        <v>0</v>
      </c>
      <c r="M171" s="83">
        <v>0</v>
      </c>
      <c r="N171" s="83"/>
      <c r="O171" s="83"/>
      <c r="P171" s="83"/>
      <c r="Q171" s="83">
        <v>0</v>
      </c>
      <c r="R171" s="83">
        <v>0</v>
      </c>
      <c r="S171" s="83">
        <v>0</v>
      </c>
      <c r="T171" s="84">
        <v>0</v>
      </c>
    </row>
    <row r="172" spans="1:1031" s="4" customFormat="1" ht="18" hidden="1" customHeight="1">
      <c r="B172" s="81">
        <v>624</v>
      </c>
      <c r="C172" s="82" t="s">
        <v>179</v>
      </c>
      <c r="D172" s="85"/>
      <c r="E172" s="85"/>
      <c r="F172" s="85"/>
      <c r="G172" s="85"/>
      <c r="H172" s="85"/>
      <c r="I172" s="85"/>
      <c r="J172" s="85"/>
      <c r="K172" s="85"/>
      <c r="L172" s="85"/>
      <c r="M172" s="85"/>
      <c r="N172" s="85"/>
      <c r="O172" s="85"/>
      <c r="P172" s="85"/>
      <c r="Q172" s="85"/>
      <c r="R172" s="85"/>
      <c r="S172" s="85"/>
      <c r="T172" s="86"/>
    </row>
    <row r="173" spans="1:1031" s="4" customFormat="1" ht="27" hidden="1" customHeight="1">
      <c r="B173" s="87">
        <v>629</v>
      </c>
      <c r="C173" s="88" t="s">
        <v>180</v>
      </c>
      <c r="D173" s="85"/>
      <c r="E173" s="85"/>
      <c r="F173" s="85"/>
      <c r="G173" s="85"/>
      <c r="H173" s="85"/>
      <c r="I173" s="85"/>
      <c r="J173" s="85"/>
      <c r="K173" s="85"/>
      <c r="L173" s="83"/>
      <c r="M173" s="85"/>
      <c r="N173" s="85"/>
      <c r="O173" s="85"/>
      <c r="P173" s="85"/>
      <c r="Q173" s="85"/>
      <c r="R173" s="85"/>
      <c r="S173" s="85"/>
      <c r="T173" s="86"/>
    </row>
    <row r="174" spans="1:1031" s="4" customFormat="1" ht="36" hidden="1" customHeight="1">
      <c r="B174" s="89">
        <v>693</v>
      </c>
      <c r="C174" s="90" t="s">
        <v>156</v>
      </c>
      <c r="D174" s="91"/>
      <c r="E174" s="91"/>
      <c r="F174" s="91"/>
      <c r="G174" s="91"/>
      <c r="H174" s="91"/>
      <c r="I174" s="91"/>
      <c r="J174" s="91"/>
      <c r="K174" s="91"/>
      <c r="L174" s="91"/>
      <c r="M174" s="91"/>
      <c r="N174" s="91"/>
      <c r="O174" s="91"/>
      <c r="P174" s="91"/>
      <c r="Q174" s="91"/>
      <c r="R174" s="91"/>
      <c r="S174" s="91"/>
      <c r="T174" s="92"/>
    </row>
    <row r="175" spans="1:1031">
      <c r="B175" s="93" t="s">
        <v>181</v>
      </c>
      <c r="C175" s="94"/>
      <c r="D175" s="94"/>
      <c r="E175" s="94"/>
      <c r="F175" s="94"/>
      <c r="G175" s="94"/>
      <c r="H175" s="94"/>
      <c r="I175" s="94"/>
      <c r="J175" s="94"/>
      <c r="K175" s="94"/>
      <c r="L175" s="7"/>
      <c r="M175" s="94"/>
      <c r="N175" s="7"/>
      <c r="O175" s="7"/>
      <c r="P175" s="7"/>
      <c r="Q175" s="94"/>
      <c r="R175" s="7"/>
    </row>
  </sheetData>
  <mergeCells count="23">
    <mergeCell ref="T6:T7"/>
    <mergeCell ref="N6:N7"/>
    <mergeCell ref="O6:O7"/>
    <mergeCell ref="P6:P7"/>
    <mergeCell ref="Q6:Q7"/>
    <mergeCell ref="R6:R7"/>
    <mergeCell ref="S6:S7"/>
    <mergeCell ref="M6:M7"/>
    <mergeCell ref="B1:T1"/>
    <mergeCell ref="B2:T2"/>
    <mergeCell ref="B3:T3"/>
    <mergeCell ref="B4:J4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rintOptions horizontalCentered="1"/>
  <pageMargins left="0.35433070866141736" right="0.35433070866141736" top="0.78740157480314965" bottom="0.59055118110236227" header="0.51181102362204722" footer="0.51181102362204722"/>
  <pageSetup scale="55" firstPageNumber="0" orientation="landscape" r:id="rId1"/>
  <ignoredErrors>
    <ignoredError sqref="F14:F34 H9:H34 E140 F114:F147 H114:H145 N107:T112 O113:P113 M89:P99 M78:P84 N71:P71 N62:P65 N56:P56 N44:P51 N19:P24 N14:P14 M10 F36:F112 H36:H112 F149:F175 H149:H175 I148:N148 O148:P148 N156:P166 N169:P169 H147 N134:P137" formula="1"/>
    <ignoredError sqref="H113 F113 N113 Q113:T113 N35:P35 H35 F35 G148 E148 F148 H148" formula="1" formulaRange="1"/>
    <ignoredError sqref="D113:E113 G113 I113:M113 M35 Q35:S35 D35:E35 G35 I35:L35" formulaRange="1"/>
    <ignoredError sqref="B10:B3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ANTAI</vt:lpstr>
      <vt:lpstr>ANTAI!__xlnm.Print_Area_1</vt:lpstr>
      <vt:lpstr>ANTAI!Área_de_impresión</vt:lpstr>
      <vt:lpstr>ANTAI!Títulos_a_imprimir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AIDA MORENO (DAEF)</dc:creator>
  <cp:lastModifiedBy>ERIC PEREZ</cp:lastModifiedBy>
  <dcterms:created xsi:type="dcterms:W3CDTF">2026-03-03T15:53:43Z</dcterms:created>
  <dcterms:modified xsi:type="dcterms:W3CDTF">2026-03-04T13:27:24Z</dcterms:modified>
</cp:coreProperties>
</file>