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2025-2029\Página Web 2025\10.2 Ejecución Presupuestaria\2026\"/>
    </mc:Choice>
  </mc:AlternateContent>
  <bookViews>
    <workbookView xWindow="-120" yWindow="-120" windowWidth="29040" windowHeight="15840"/>
  </bookViews>
  <sheets>
    <sheet name="ANTAI" sheetId="1" r:id="rId1"/>
  </sheets>
  <definedNames>
    <definedName name="__xlnm.Print_Area_1" localSheetId="0">ANTAI!$B$1:$R$200</definedName>
    <definedName name="__xlnm.Print_Area_1">#REF!</definedName>
    <definedName name="__xlnm.Print_Area_3" localSheetId="0">#REF!</definedName>
    <definedName name="__xlnm.Print_Area_3">#REF!</definedName>
    <definedName name="__xlnm.Print_Area_7" localSheetId="0">#REF!</definedName>
    <definedName name="__xlnm.Print_Area_7">#REF!</definedName>
    <definedName name="__xlnm.Print_Area_8" localSheetId="0">#REF!</definedName>
    <definedName name="__xlnm.Print_Area_8">#REF!</definedName>
    <definedName name="__xlnm.Print_Area_9" localSheetId="0">#REF!</definedName>
    <definedName name="__xlnm.Print_Area_9">#REF!</definedName>
    <definedName name="__xlnm.Print_Titles_3" localSheetId="0">#REF!</definedName>
    <definedName name="__xlnm.Print_Titles_3">#REF!</definedName>
    <definedName name="__xlnm.Print_Titles_7" localSheetId="0">#REF!</definedName>
    <definedName name="__xlnm.Print_Titles_7">#REF!</definedName>
    <definedName name="A_IMPRESIÓN_IM" localSheetId="0">#REF!</definedName>
    <definedName name="A_IMPRESIÓN_IM">#REF!</definedName>
    <definedName name="_xlnm.Print_Area" localSheetId="0">ANTAI!$B$1:$T$200</definedName>
    <definedName name="DOD" localSheetId="0">#REF!</definedName>
    <definedName name="DOD">#REF!</definedName>
    <definedName name="INVERSION" localSheetId="0">#REF!</definedName>
    <definedName name="INVERSION">#REF!</definedName>
    <definedName name="JULIO" localSheetId="0">#REF!</definedName>
    <definedName name="JULIO">#REF!</definedName>
    <definedName name="memo" localSheetId="0">#REF!</definedName>
    <definedName name="memo">#REF!</definedName>
    <definedName name="_xlnm.Print_Titles" localSheetId="0">ANTAI!$1:$7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S194" i="1" l="1"/>
  <c r="T194" i="1"/>
  <c r="S186" i="1"/>
  <c r="T186" i="1"/>
  <c r="S187" i="1"/>
  <c r="T187" i="1"/>
  <c r="S188" i="1"/>
  <c r="T188" i="1"/>
  <c r="S189" i="1"/>
  <c r="T189" i="1"/>
  <c r="S190" i="1"/>
  <c r="T190" i="1"/>
  <c r="S191" i="1"/>
  <c r="T191" i="1"/>
  <c r="S192" i="1"/>
  <c r="T192" i="1"/>
  <c r="S193" i="1"/>
  <c r="T193" i="1"/>
  <c r="T150" i="1"/>
  <c r="S150" i="1"/>
  <c r="T151" i="1"/>
  <c r="S149" i="1"/>
  <c r="T149" i="1"/>
  <c r="T144" i="1"/>
  <c r="S144" i="1"/>
  <c r="T143" i="1"/>
  <c r="S143" i="1"/>
  <c r="T142" i="1"/>
  <c r="S142" i="1"/>
  <c r="T141" i="1"/>
  <c r="S141" i="1"/>
  <c r="T140" i="1"/>
  <c r="S140" i="1"/>
  <c r="S137" i="1"/>
  <c r="T137" i="1"/>
  <c r="S138" i="1"/>
  <c r="T138" i="1"/>
  <c r="S101" i="1"/>
  <c r="T101" i="1"/>
  <c r="S102" i="1"/>
  <c r="T102" i="1"/>
  <c r="S103" i="1"/>
  <c r="T103" i="1"/>
  <c r="T100" i="1"/>
  <c r="S100" i="1"/>
  <c r="S89" i="1"/>
  <c r="T89" i="1"/>
  <c r="T36" i="1"/>
  <c r="S36" i="1"/>
  <c r="P195" i="1"/>
  <c r="N195" i="1"/>
  <c r="O195" i="1" s="1"/>
  <c r="F195" i="1"/>
  <c r="R194" i="1"/>
  <c r="Q194" i="1"/>
  <c r="P194" i="1"/>
  <c r="O194" i="1"/>
  <c r="N194" i="1"/>
  <c r="K194" i="1"/>
  <c r="I194" i="1"/>
  <c r="H194" i="1"/>
  <c r="G194" i="1"/>
  <c r="F194" i="1"/>
  <c r="E194" i="1"/>
  <c r="D194" i="1"/>
  <c r="P193" i="1"/>
  <c r="N193" i="1"/>
  <c r="O193" i="1" s="1"/>
  <c r="F193" i="1"/>
  <c r="P192" i="1"/>
  <c r="N192" i="1"/>
  <c r="O192" i="1" s="1"/>
  <c r="F192" i="1"/>
  <c r="P191" i="1"/>
  <c r="O191" i="1"/>
  <c r="N191" i="1"/>
  <c r="F191" i="1"/>
  <c r="P190" i="1"/>
  <c r="N190" i="1"/>
  <c r="O190" i="1" s="1"/>
  <c r="F190" i="1"/>
  <c r="P189" i="1"/>
  <c r="N189" i="1"/>
  <c r="O189" i="1" s="1"/>
  <c r="F189" i="1"/>
  <c r="P188" i="1"/>
  <c r="N188" i="1"/>
  <c r="N187" i="1" s="1"/>
  <c r="F188" i="1"/>
  <c r="M187" i="1"/>
  <c r="L187" i="1"/>
  <c r="K187" i="1"/>
  <c r="J187" i="1"/>
  <c r="I187" i="1"/>
  <c r="G187" i="1"/>
  <c r="F187" i="1" s="1"/>
  <c r="F183" i="1" s="1"/>
  <c r="D187" i="1"/>
  <c r="P186" i="1"/>
  <c r="N186" i="1"/>
  <c r="N184" i="1" s="1"/>
  <c r="F186" i="1"/>
  <c r="T185" i="1"/>
  <c r="S185" i="1"/>
  <c r="P185" i="1"/>
  <c r="N185" i="1"/>
  <c r="O185" i="1" s="1"/>
  <c r="F185" i="1"/>
  <c r="T184" i="1"/>
  <c r="S184" i="1"/>
  <c r="R184" i="1"/>
  <c r="Q184" i="1"/>
  <c r="P184" i="1"/>
  <c r="M184" i="1"/>
  <c r="L184" i="1"/>
  <c r="L183" i="1" s="1"/>
  <c r="K184" i="1"/>
  <c r="K183" i="1" s="1"/>
  <c r="J184" i="1"/>
  <c r="I184" i="1"/>
  <c r="H184" i="1"/>
  <c r="G184" i="1"/>
  <c r="F184" i="1"/>
  <c r="E184" i="1"/>
  <c r="D184" i="1"/>
  <c r="D183" i="1" s="1"/>
  <c r="R183" i="1"/>
  <c r="Q183" i="1"/>
  <c r="M183" i="1"/>
  <c r="T183" i="1" s="1"/>
  <c r="J183" i="1"/>
  <c r="I183" i="1"/>
  <c r="H183" i="1"/>
  <c r="G183" i="1"/>
  <c r="E183" i="1"/>
  <c r="T182" i="1"/>
  <c r="S182" i="1"/>
  <c r="P182" i="1"/>
  <c r="O182" i="1" s="1"/>
  <c r="N182" i="1"/>
  <c r="F182" i="1"/>
  <c r="T181" i="1"/>
  <c r="S181" i="1"/>
  <c r="P181" i="1"/>
  <c r="N181" i="1"/>
  <c r="O181" i="1" s="1"/>
  <c r="O180" i="1" s="1"/>
  <c r="F181" i="1"/>
  <c r="R180" i="1"/>
  <c r="Q180" i="1"/>
  <c r="P180" i="1"/>
  <c r="N180" i="1"/>
  <c r="M180" i="1"/>
  <c r="T180" i="1" s="1"/>
  <c r="L180" i="1"/>
  <c r="K180" i="1"/>
  <c r="J180" i="1"/>
  <c r="I180" i="1"/>
  <c r="H180" i="1"/>
  <c r="G180" i="1"/>
  <c r="F180" i="1"/>
  <c r="E180" i="1"/>
  <c r="D180" i="1"/>
  <c r="T179" i="1"/>
  <c r="S179" i="1"/>
  <c r="P179" i="1"/>
  <c r="P177" i="1" s="1"/>
  <c r="N179" i="1"/>
  <c r="O179" i="1" s="1"/>
  <c r="O177" i="1" s="1"/>
  <c r="F179" i="1"/>
  <c r="T178" i="1"/>
  <c r="S178" i="1"/>
  <c r="P178" i="1"/>
  <c r="O178" i="1"/>
  <c r="N178" i="1"/>
  <c r="F178" i="1"/>
  <c r="T177" i="1"/>
  <c r="R177" i="1"/>
  <c r="Q177" i="1"/>
  <c r="N177" i="1"/>
  <c r="M177" i="1"/>
  <c r="L177" i="1"/>
  <c r="K177" i="1"/>
  <c r="J177" i="1"/>
  <c r="S177" i="1" s="1"/>
  <c r="I177" i="1"/>
  <c r="H177" i="1"/>
  <c r="G177" i="1"/>
  <c r="F177" i="1"/>
  <c r="E177" i="1"/>
  <c r="D177" i="1"/>
  <c r="T176" i="1"/>
  <c r="S176" i="1"/>
  <c r="P176" i="1"/>
  <c r="N176" i="1"/>
  <c r="O176" i="1" s="1"/>
  <c r="F176" i="1"/>
  <c r="T175" i="1"/>
  <c r="S175" i="1"/>
  <c r="P175" i="1"/>
  <c r="O175" i="1" s="1"/>
  <c r="N175" i="1"/>
  <c r="F175" i="1"/>
  <c r="T174" i="1"/>
  <c r="S174" i="1"/>
  <c r="P174" i="1"/>
  <c r="N174" i="1"/>
  <c r="O174" i="1" s="1"/>
  <c r="F174" i="1"/>
  <c r="T173" i="1"/>
  <c r="S173" i="1"/>
  <c r="P173" i="1"/>
  <c r="O173" i="1" s="1"/>
  <c r="N173" i="1"/>
  <c r="F173" i="1"/>
  <c r="T172" i="1"/>
  <c r="S172" i="1"/>
  <c r="P172" i="1"/>
  <c r="N172" i="1"/>
  <c r="N169" i="1" s="1"/>
  <c r="F172" i="1"/>
  <c r="T171" i="1"/>
  <c r="S171" i="1"/>
  <c r="P171" i="1"/>
  <c r="O171" i="1" s="1"/>
  <c r="N171" i="1"/>
  <c r="F171" i="1"/>
  <c r="T170" i="1"/>
  <c r="S170" i="1"/>
  <c r="P170" i="1"/>
  <c r="N170" i="1"/>
  <c r="O170" i="1" s="1"/>
  <c r="F170" i="1"/>
  <c r="R169" i="1"/>
  <c r="Q169" i="1"/>
  <c r="M169" i="1"/>
  <c r="T169" i="1" s="1"/>
  <c r="L169" i="1"/>
  <c r="K169" i="1"/>
  <c r="J169" i="1"/>
  <c r="I169" i="1"/>
  <c r="H169" i="1"/>
  <c r="G169" i="1"/>
  <c r="F169" i="1"/>
  <c r="E169" i="1"/>
  <c r="D169" i="1"/>
  <c r="T168" i="1"/>
  <c r="S168" i="1"/>
  <c r="P168" i="1"/>
  <c r="P166" i="1" s="1"/>
  <c r="N168" i="1"/>
  <c r="O168" i="1" s="1"/>
  <c r="O166" i="1" s="1"/>
  <c r="F168" i="1"/>
  <c r="T167" i="1"/>
  <c r="S167" i="1"/>
  <c r="P167" i="1"/>
  <c r="O167" i="1"/>
  <c r="N167" i="1"/>
  <c r="F167" i="1"/>
  <c r="T166" i="1"/>
  <c r="R166" i="1"/>
  <c r="Q166" i="1"/>
  <c r="N166" i="1"/>
  <c r="M166" i="1"/>
  <c r="L166" i="1"/>
  <c r="K166" i="1"/>
  <c r="J166" i="1"/>
  <c r="S166" i="1" s="1"/>
  <c r="I166" i="1"/>
  <c r="H166" i="1"/>
  <c r="G166" i="1"/>
  <c r="F166" i="1"/>
  <c r="E166" i="1"/>
  <c r="D166" i="1"/>
  <c r="T165" i="1"/>
  <c r="S165" i="1"/>
  <c r="P165" i="1"/>
  <c r="N165" i="1"/>
  <c r="O165" i="1" s="1"/>
  <c r="O164" i="1" s="1"/>
  <c r="F165" i="1"/>
  <c r="R164" i="1"/>
  <c r="Q164" i="1"/>
  <c r="Q163" i="1" s="1"/>
  <c r="P164" i="1"/>
  <c r="N164" i="1"/>
  <c r="M164" i="1"/>
  <c r="T164" i="1" s="1"/>
  <c r="L164" i="1"/>
  <c r="K164" i="1"/>
  <c r="J164" i="1"/>
  <c r="S164" i="1" s="1"/>
  <c r="I164" i="1"/>
  <c r="I163" i="1" s="1"/>
  <c r="H164" i="1"/>
  <c r="H163" i="1" s="1"/>
  <c r="G164" i="1"/>
  <c r="F164" i="1"/>
  <c r="F163" i="1" s="1"/>
  <c r="E164" i="1"/>
  <c r="D164" i="1"/>
  <c r="R163" i="1"/>
  <c r="L163" i="1"/>
  <c r="K163" i="1"/>
  <c r="J163" i="1"/>
  <c r="G163" i="1"/>
  <c r="E163" i="1"/>
  <c r="D163" i="1"/>
  <c r="T162" i="1"/>
  <c r="S162" i="1"/>
  <c r="P162" i="1"/>
  <c r="N162" i="1"/>
  <c r="O162" i="1" s="1"/>
  <c r="O161" i="1" s="1"/>
  <c r="F162" i="1"/>
  <c r="R161" i="1"/>
  <c r="Q161" i="1"/>
  <c r="P161" i="1"/>
  <c r="N161" i="1"/>
  <c r="M161" i="1"/>
  <c r="T161" i="1" s="1"/>
  <c r="L161" i="1"/>
  <c r="K161" i="1"/>
  <c r="J161" i="1"/>
  <c r="S161" i="1" s="1"/>
  <c r="I161" i="1"/>
  <c r="H161" i="1"/>
  <c r="G161" i="1"/>
  <c r="F161" i="1"/>
  <c r="E161" i="1"/>
  <c r="D161" i="1"/>
  <c r="T160" i="1"/>
  <c r="S160" i="1"/>
  <c r="P160" i="1"/>
  <c r="O160" i="1" s="1"/>
  <c r="O159" i="1" s="1"/>
  <c r="N160" i="1"/>
  <c r="F160" i="1"/>
  <c r="F159" i="1" s="1"/>
  <c r="R159" i="1"/>
  <c r="Q159" i="1"/>
  <c r="P159" i="1"/>
  <c r="N159" i="1"/>
  <c r="M159" i="1"/>
  <c r="T159" i="1" s="1"/>
  <c r="L159" i="1"/>
  <c r="K159" i="1"/>
  <c r="J159" i="1"/>
  <c r="I159" i="1"/>
  <c r="H159" i="1"/>
  <c r="G159" i="1"/>
  <c r="E159" i="1"/>
  <c r="E154" i="1" s="1"/>
  <c r="E153" i="1" s="1"/>
  <c r="D159" i="1"/>
  <c r="T158" i="1"/>
  <c r="S158" i="1"/>
  <c r="P158" i="1"/>
  <c r="O158" i="1"/>
  <c r="N158" i="1"/>
  <c r="F158" i="1"/>
  <c r="T157" i="1"/>
  <c r="S157" i="1"/>
  <c r="R157" i="1"/>
  <c r="Q157" i="1"/>
  <c r="P157" i="1"/>
  <c r="O157" i="1"/>
  <c r="N157" i="1"/>
  <c r="M157" i="1"/>
  <c r="L157" i="1"/>
  <c r="K157" i="1"/>
  <c r="J157" i="1"/>
  <c r="I157" i="1"/>
  <c r="H157" i="1"/>
  <c r="G157" i="1"/>
  <c r="F157" i="1"/>
  <c r="E157" i="1"/>
  <c r="D157" i="1"/>
  <c r="T156" i="1"/>
  <c r="S156" i="1"/>
  <c r="P156" i="1"/>
  <c r="N156" i="1"/>
  <c r="O156" i="1" s="1"/>
  <c r="F156" i="1"/>
  <c r="S155" i="1"/>
  <c r="R155" i="1"/>
  <c r="R154" i="1" s="1"/>
  <c r="R153" i="1" s="1"/>
  <c r="Q155" i="1"/>
  <c r="P155" i="1"/>
  <c r="P154" i="1" s="1"/>
  <c r="N155" i="1"/>
  <c r="O155" i="1" s="1"/>
  <c r="O154" i="1" s="1"/>
  <c r="M155" i="1"/>
  <c r="T155" i="1" s="1"/>
  <c r="L155" i="1"/>
  <c r="K155" i="1"/>
  <c r="K154" i="1" s="1"/>
  <c r="J155" i="1"/>
  <c r="J154" i="1" s="1"/>
  <c r="J153" i="1" s="1"/>
  <c r="I155" i="1"/>
  <c r="H155" i="1"/>
  <c r="H154" i="1" s="1"/>
  <c r="G155" i="1"/>
  <c r="F155" i="1"/>
  <c r="F154" i="1" s="1"/>
  <c r="F153" i="1" s="1"/>
  <c r="E155" i="1"/>
  <c r="D155" i="1"/>
  <c r="Q154" i="1"/>
  <c r="L154" i="1"/>
  <c r="L153" i="1" s="1"/>
  <c r="I154" i="1"/>
  <c r="I153" i="1" s="1"/>
  <c r="G154" i="1"/>
  <c r="G153" i="1" s="1"/>
  <c r="D154" i="1"/>
  <c r="D153" i="1" s="1"/>
  <c r="P151" i="1"/>
  <c r="P150" i="1" s="1"/>
  <c r="N151" i="1"/>
  <c r="O151" i="1" s="1"/>
  <c r="O150" i="1" s="1"/>
  <c r="F151" i="1"/>
  <c r="R150" i="1"/>
  <c r="Q150" i="1"/>
  <c r="M150" i="1"/>
  <c r="L150" i="1"/>
  <c r="K150" i="1"/>
  <c r="J150" i="1"/>
  <c r="I150" i="1"/>
  <c r="H150" i="1"/>
  <c r="G150" i="1"/>
  <c r="F150" i="1"/>
  <c r="E150" i="1"/>
  <c r="D150" i="1"/>
  <c r="P149" i="1"/>
  <c r="N149" i="1"/>
  <c r="O149" i="1" s="1"/>
  <c r="O148" i="1" s="1"/>
  <c r="F149" i="1"/>
  <c r="R148" i="1"/>
  <c r="Q148" i="1"/>
  <c r="P148" i="1"/>
  <c r="N148" i="1"/>
  <c r="M148" i="1"/>
  <c r="S148" i="1" s="1"/>
  <c r="L148" i="1"/>
  <c r="K148" i="1"/>
  <c r="J148" i="1"/>
  <c r="I148" i="1"/>
  <c r="T148" i="1" s="1"/>
  <c r="H148" i="1"/>
  <c r="G148" i="1"/>
  <c r="F148" i="1"/>
  <c r="E148" i="1"/>
  <c r="D148" i="1"/>
  <c r="T147" i="1"/>
  <c r="S147" i="1"/>
  <c r="P147" i="1"/>
  <c r="P145" i="1" s="1"/>
  <c r="N147" i="1"/>
  <c r="F147" i="1"/>
  <c r="T146" i="1"/>
  <c r="S146" i="1"/>
  <c r="P146" i="1"/>
  <c r="N146" i="1"/>
  <c r="O146" i="1" s="1"/>
  <c r="F146" i="1"/>
  <c r="S145" i="1"/>
  <c r="R145" i="1"/>
  <c r="Q145" i="1"/>
  <c r="N145" i="1"/>
  <c r="M145" i="1"/>
  <c r="T145" i="1" s="1"/>
  <c r="L145" i="1"/>
  <c r="K145" i="1"/>
  <c r="J145" i="1"/>
  <c r="I145" i="1"/>
  <c r="H145" i="1"/>
  <c r="G145" i="1"/>
  <c r="F145" i="1"/>
  <c r="E145" i="1"/>
  <c r="D145" i="1"/>
  <c r="P144" i="1"/>
  <c r="O144" i="1"/>
  <c r="N144" i="1"/>
  <c r="F144" i="1"/>
  <c r="P143" i="1"/>
  <c r="O143" i="1"/>
  <c r="N143" i="1"/>
  <c r="F143" i="1"/>
  <c r="F139" i="1" s="1"/>
  <c r="P142" i="1"/>
  <c r="O142" i="1"/>
  <c r="N142" i="1"/>
  <c r="F142" i="1"/>
  <c r="P141" i="1"/>
  <c r="P139" i="1" s="1"/>
  <c r="P134" i="1" s="1"/>
  <c r="O141" i="1"/>
  <c r="N141" i="1"/>
  <c r="F141" i="1"/>
  <c r="P140" i="1"/>
  <c r="N140" i="1"/>
  <c r="O140" i="1" s="1"/>
  <c r="O139" i="1" s="1"/>
  <c r="F140" i="1"/>
  <c r="R139" i="1"/>
  <c r="Q139" i="1"/>
  <c r="N139" i="1"/>
  <c r="M139" i="1"/>
  <c r="S139" i="1" s="1"/>
  <c r="L139" i="1"/>
  <c r="K139" i="1"/>
  <c r="J139" i="1"/>
  <c r="I139" i="1"/>
  <c r="T139" i="1" s="1"/>
  <c r="H139" i="1"/>
  <c r="G139" i="1"/>
  <c r="E139" i="1"/>
  <c r="D139" i="1"/>
  <c r="P138" i="1"/>
  <c r="O138" i="1" s="1"/>
  <c r="N138" i="1"/>
  <c r="F138" i="1"/>
  <c r="F135" i="1" s="1"/>
  <c r="F134" i="1" s="1"/>
  <c r="P137" i="1"/>
  <c r="N137" i="1"/>
  <c r="N135" i="1" s="1"/>
  <c r="N134" i="1" s="1"/>
  <c r="F137" i="1"/>
  <c r="T136" i="1"/>
  <c r="S136" i="1"/>
  <c r="P136" i="1"/>
  <c r="O136" i="1"/>
  <c r="N136" i="1"/>
  <c r="F136" i="1"/>
  <c r="T135" i="1"/>
  <c r="S135" i="1"/>
  <c r="R135" i="1"/>
  <c r="Q135" i="1"/>
  <c r="Q134" i="1" s="1"/>
  <c r="P135" i="1"/>
  <c r="M135" i="1"/>
  <c r="L135" i="1"/>
  <c r="L134" i="1" s="1"/>
  <c r="K135" i="1"/>
  <c r="K134" i="1" s="1"/>
  <c r="J135" i="1"/>
  <c r="I135" i="1"/>
  <c r="I134" i="1" s="1"/>
  <c r="H135" i="1"/>
  <c r="G135" i="1"/>
  <c r="G134" i="1" s="1"/>
  <c r="E135" i="1"/>
  <c r="D135" i="1"/>
  <c r="D134" i="1" s="1"/>
  <c r="R134" i="1"/>
  <c r="M134" i="1"/>
  <c r="T134" i="1" s="1"/>
  <c r="J134" i="1"/>
  <c r="H134" i="1"/>
  <c r="E134" i="1"/>
  <c r="T133" i="1"/>
  <c r="S133" i="1"/>
  <c r="N133" i="1"/>
  <c r="O133" i="1" s="1"/>
  <c r="F133" i="1"/>
  <c r="T132" i="1"/>
  <c r="S132" i="1"/>
  <c r="O132" i="1"/>
  <c r="N132" i="1"/>
  <c r="F132" i="1"/>
  <c r="S131" i="1"/>
  <c r="O131" i="1"/>
  <c r="N131" i="1"/>
  <c r="F131" i="1"/>
  <c r="S130" i="1"/>
  <c r="O130" i="1"/>
  <c r="N130" i="1"/>
  <c r="F130" i="1"/>
  <c r="S129" i="1"/>
  <c r="O129" i="1"/>
  <c r="N129" i="1"/>
  <c r="F129" i="1"/>
  <c r="T128" i="1"/>
  <c r="S128" i="1"/>
  <c r="R128" i="1"/>
  <c r="Q128" i="1"/>
  <c r="Q127" i="1" s="1"/>
  <c r="P128" i="1"/>
  <c r="O128" i="1"/>
  <c r="O127" i="1" s="1"/>
  <c r="N128" i="1"/>
  <c r="N127" i="1" s="1"/>
  <c r="M128" i="1"/>
  <c r="L128" i="1"/>
  <c r="L127" i="1" s="1"/>
  <c r="K128" i="1"/>
  <c r="K127" i="1" s="1"/>
  <c r="J128" i="1"/>
  <c r="I128" i="1"/>
  <c r="I127" i="1" s="1"/>
  <c r="H128" i="1"/>
  <c r="G128" i="1"/>
  <c r="F128" i="1" s="1"/>
  <c r="F127" i="1" s="1"/>
  <c r="E128" i="1"/>
  <c r="D128" i="1"/>
  <c r="D127" i="1" s="1"/>
  <c r="R127" i="1"/>
  <c r="P127" i="1"/>
  <c r="M127" i="1"/>
  <c r="T127" i="1" s="1"/>
  <c r="J127" i="1"/>
  <c r="H127" i="1"/>
  <c r="E127" i="1"/>
  <c r="T126" i="1"/>
  <c r="S126" i="1"/>
  <c r="P126" i="1"/>
  <c r="O126" i="1"/>
  <c r="N126" i="1"/>
  <c r="F126" i="1"/>
  <c r="T125" i="1"/>
  <c r="S125" i="1"/>
  <c r="P125" i="1"/>
  <c r="O125" i="1"/>
  <c r="N125" i="1"/>
  <c r="F125" i="1"/>
  <c r="T124" i="1"/>
  <c r="S124" i="1"/>
  <c r="P124" i="1"/>
  <c r="O124" i="1" s="1"/>
  <c r="N124" i="1"/>
  <c r="F124" i="1"/>
  <c r="T123" i="1"/>
  <c r="S123" i="1"/>
  <c r="P123" i="1"/>
  <c r="N123" i="1"/>
  <c r="O123" i="1" s="1"/>
  <c r="F123" i="1"/>
  <c r="T122" i="1"/>
  <c r="S122" i="1"/>
  <c r="P122" i="1"/>
  <c r="O122" i="1"/>
  <c r="N122" i="1"/>
  <c r="F122" i="1"/>
  <c r="T121" i="1"/>
  <c r="S121" i="1"/>
  <c r="P121" i="1"/>
  <c r="O121" i="1"/>
  <c r="N121" i="1"/>
  <c r="N119" i="1" s="1"/>
  <c r="F121" i="1"/>
  <c r="T120" i="1"/>
  <c r="S120" i="1"/>
  <c r="P120" i="1"/>
  <c r="O120" i="1" s="1"/>
  <c r="N120" i="1"/>
  <c r="F120" i="1"/>
  <c r="F119" i="1" s="1"/>
  <c r="S119" i="1"/>
  <c r="R119" i="1"/>
  <c r="Q119" i="1"/>
  <c r="P119" i="1"/>
  <c r="M119" i="1"/>
  <c r="T119" i="1" s="1"/>
  <c r="L119" i="1"/>
  <c r="K119" i="1"/>
  <c r="J119" i="1"/>
  <c r="I119" i="1"/>
  <c r="H119" i="1"/>
  <c r="G119" i="1"/>
  <c r="E119" i="1"/>
  <c r="D119" i="1"/>
  <c r="T118" i="1"/>
  <c r="S118" i="1"/>
  <c r="P118" i="1"/>
  <c r="O118" i="1"/>
  <c r="N118" i="1"/>
  <c r="F118" i="1"/>
  <c r="T117" i="1"/>
  <c r="S117" i="1"/>
  <c r="P117" i="1"/>
  <c r="O117" i="1" s="1"/>
  <c r="N117" i="1"/>
  <c r="F117" i="1"/>
  <c r="T116" i="1"/>
  <c r="S116" i="1"/>
  <c r="P116" i="1"/>
  <c r="N116" i="1"/>
  <c r="O116" i="1" s="1"/>
  <c r="F116" i="1"/>
  <c r="T115" i="1"/>
  <c r="S115" i="1"/>
  <c r="P115" i="1"/>
  <c r="P113" i="1" s="1"/>
  <c r="N115" i="1"/>
  <c r="N113" i="1" s="1"/>
  <c r="F115" i="1"/>
  <c r="F113" i="1" s="1"/>
  <c r="T114" i="1"/>
  <c r="S114" i="1"/>
  <c r="P114" i="1"/>
  <c r="O114" i="1"/>
  <c r="N114" i="1"/>
  <c r="F114" i="1"/>
  <c r="T113" i="1"/>
  <c r="R113" i="1"/>
  <c r="Q113" i="1"/>
  <c r="M113" i="1"/>
  <c r="L113" i="1"/>
  <c r="K113" i="1"/>
  <c r="J113" i="1"/>
  <c r="S113" i="1" s="1"/>
  <c r="I113" i="1"/>
  <c r="H113" i="1"/>
  <c r="G113" i="1"/>
  <c r="E113" i="1"/>
  <c r="D113" i="1"/>
  <c r="T112" i="1"/>
  <c r="S112" i="1"/>
  <c r="P112" i="1"/>
  <c r="N112" i="1"/>
  <c r="O112" i="1" s="1"/>
  <c r="F112" i="1"/>
  <c r="T111" i="1"/>
  <c r="S111" i="1"/>
  <c r="P111" i="1"/>
  <c r="O111" i="1"/>
  <c r="N111" i="1"/>
  <c r="F111" i="1"/>
  <c r="T110" i="1"/>
  <c r="S110" i="1"/>
  <c r="P110" i="1"/>
  <c r="O110" i="1"/>
  <c r="N110" i="1"/>
  <c r="F110" i="1"/>
  <c r="T109" i="1"/>
  <c r="S109" i="1"/>
  <c r="P109" i="1"/>
  <c r="O109" i="1" s="1"/>
  <c r="N109" i="1"/>
  <c r="F109" i="1"/>
  <c r="T108" i="1"/>
  <c r="S108" i="1"/>
  <c r="P108" i="1"/>
  <c r="N108" i="1"/>
  <c r="O108" i="1" s="1"/>
  <c r="F108" i="1"/>
  <c r="T107" i="1"/>
  <c r="S107" i="1"/>
  <c r="P107" i="1"/>
  <c r="P105" i="1" s="1"/>
  <c r="O107" i="1"/>
  <c r="O105" i="1" s="1"/>
  <c r="N107" i="1"/>
  <c r="N105" i="1" s="1"/>
  <c r="F107" i="1"/>
  <c r="T106" i="1"/>
  <c r="S106" i="1"/>
  <c r="P106" i="1"/>
  <c r="O106" i="1"/>
  <c r="N106" i="1"/>
  <c r="F106" i="1"/>
  <c r="F105" i="1" s="1"/>
  <c r="R105" i="1"/>
  <c r="Q105" i="1"/>
  <c r="M105" i="1"/>
  <c r="T105" i="1" s="1"/>
  <c r="L105" i="1"/>
  <c r="K105" i="1"/>
  <c r="J105" i="1"/>
  <c r="I105" i="1"/>
  <c r="H105" i="1"/>
  <c r="G105" i="1"/>
  <c r="E105" i="1"/>
  <c r="D105" i="1"/>
  <c r="T104" i="1"/>
  <c r="S104" i="1"/>
  <c r="P104" i="1"/>
  <c r="N104" i="1"/>
  <c r="O104" i="1" s="1"/>
  <c r="F104" i="1"/>
  <c r="P103" i="1"/>
  <c r="O103" i="1"/>
  <c r="N103" i="1"/>
  <c r="F103" i="1"/>
  <c r="P102" i="1"/>
  <c r="O102" i="1" s="1"/>
  <c r="N102" i="1"/>
  <c r="F102" i="1"/>
  <c r="P101" i="1"/>
  <c r="N101" i="1"/>
  <c r="O101" i="1" s="1"/>
  <c r="F101" i="1"/>
  <c r="P100" i="1"/>
  <c r="O100" i="1" s="1"/>
  <c r="N100" i="1"/>
  <c r="F100" i="1"/>
  <c r="F99" i="1" s="1"/>
  <c r="S99" i="1"/>
  <c r="R99" i="1"/>
  <c r="Q99" i="1"/>
  <c r="P99" i="1"/>
  <c r="M99" i="1"/>
  <c r="T99" i="1" s="1"/>
  <c r="L99" i="1"/>
  <c r="K99" i="1"/>
  <c r="J99" i="1"/>
  <c r="I99" i="1"/>
  <c r="H99" i="1"/>
  <c r="G99" i="1"/>
  <c r="E99" i="1"/>
  <c r="D99" i="1"/>
  <c r="T98" i="1"/>
  <c r="S98" i="1"/>
  <c r="P98" i="1"/>
  <c r="O98" i="1"/>
  <c r="N98" i="1"/>
  <c r="F98" i="1"/>
  <c r="T97" i="1"/>
  <c r="S97" i="1"/>
  <c r="P97" i="1"/>
  <c r="P95" i="1" s="1"/>
  <c r="N97" i="1"/>
  <c r="F97" i="1"/>
  <c r="T96" i="1"/>
  <c r="S96" i="1"/>
  <c r="P96" i="1"/>
  <c r="N96" i="1"/>
  <c r="O96" i="1" s="1"/>
  <c r="F96" i="1"/>
  <c r="S95" i="1"/>
  <c r="R95" i="1"/>
  <c r="Q95" i="1"/>
  <c r="N95" i="1"/>
  <c r="M95" i="1"/>
  <c r="T95" i="1" s="1"/>
  <c r="L95" i="1"/>
  <c r="K95" i="1"/>
  <c r="J95" i="1"/>
  <c r="I95" i="1"/>
  <c r="H95" i="1"/>
  <c r="G95" i="1"/>
  <c r="F95" i="1"/>
  <c r="E95" i="1"/>
  <c r="D95" i="1"/>
  <c r="T94" i="1"/>
  <c r="S94" i="1"/>
  <c r="P94" i="1"/>
  <c r="O94" i="1"/>
  <c r="N94" i="1"/>
  <c r="F94" i="1"/>
  <c r="T93" i="1"/>
  <c r="S93" i="1"/>
  <c r="P93" i="1"/>
  <c r="P90" i="1" s="1"/>
  <c r="N93" i="1"/>
  <c r="F93" i="1"/>
  <c r="F90" i="1" s="1"/>
  <c r="T92" i="1"/>
  <c r="S92" i="1"/>
  <c r="P92" i="1"/>
  <c r="N92" i="1"/>
  <c r="N90" i="1" s="1"/>
  <c r="F92" i="1"/>
  <c r="T91" i="1"/>
  <c r="S91" i="1"/>
  <c r="P91" i="1"/>
  <c r="O91" i="1"/>
  <c r="N91" i="1"/>
  <c r="F91" i="1"/>
  <c r="T90" i="1"/>
  <c r="S90" i="1"/>
  <c r="R90" i="1"/>
  <c r="Q90" i="1"/>
  <c r="M90" i="1"/>
  <c r="L90" i="1"/>
  <c r="K90" i="1"/>
  <c r="J90" i="1"/>
  <c r="I90" i="1"/>
  <c r="H90" i="1"/>
  <c r="G90" i="1"/>
  <c r="E90" i="1"/>
  <c r="D90" i="1"/>
  <c r="P89" i="1"/>
  <c r="O89" i="1"/>
  <c r="N89" i="1"/>
  <c r="F89" i="1"/>
  <c r="T88" i="1"/>
  <c r="S88" i="1"/>
  <c r="P88" i="1"/>
  <c r="O88" i="1" s="1"/>
  <c r="N88" i="1"/>
  <c r="F88" i="1"/>
  <c r="T87" i="1"/>
  <c r="S87" i="1"/>
  <c r="P87" i="1"/>
  <c r="N87" i="1"/>
  <c r="N84" i="1" s="1"/>
  <c r="F87" i="1"/>
  <c r="T86" i="1"/>
  <c r="S86" i="1"/>
  <c r="P86" i="1"/>
  <c r="P84" i="1" s="1"/>
  <c r="O86" i="1"/>
  <c r="N86" i="1"/>
  <c r="F86" i="1"/>
  <c r="T85" i="1"/>
  <c r="S85" i="1"/>
  <c r="P85" i="1"/>
  <c r="O85" i="1"/>
  <c r="N85" i="1"/>
  <c r="F85" i="1"/>
  <c r="F84" i="1" s="1"/>
  <c r="R84" i="1"/>
  <c r="Q84" i="1"/>
  <c r="M84" i="1"/>
  <c r="M80" i="1" s="1"/>
  <c r="L84" i="1"/>
  <c r="K84" i="1"/>
  <c r="J84" i="1"/>
  <c r="I84" i="1"/>
  <c r="H84" i="1"/>
  <c r="G84" i="1"/>
  <c r="E84" i="1"/>
  <c r="E80" i="1" s="1"/>
  <c r="D84" i="1"/>
  <c r="T83" i="1"/>
  <c r="S83" i="1"/>
  <c r="P83" i="1"/>
  <c r="P81" i="1" s="1"/>
  <c r="N83" i="1"/>
  <c r="N81" i="1" s="1"/>
  <c r="F83" i="1"/>
  <c r="F81" i="1" s="1"/>
  <c r="F80" i="1" s="1"/>
  <c r="T82" i="1"/>
  <c r="S82" i="1"/>
  <c r="P82" i="1"/>
  <c r="O82" i="1"/>
  <c r="N82" i="1"/>
  <c r="F82" i="1"/>
  <c r="T81" i="1"/>
  <c r="R81" i="1"/>
  <c r="R80" i="1" s="1"/>
  <c r="Q81" i="1"/>
  <c r="Q80" i="1" s="1"/>
  <c r="M81" i="1"/>
  <c r="L81" i="1"/>
  <c r="L80" i="1" s="1"/>
  <c r="K81" i="1"/>
  <c r="J81" i="1"/>
  <c r="S81" i="1" s="1"/>
  <c r="I81" i="1"/>
  <c r="I80" i="1" s="1"/>
  <c r="H81" i="1"/>
  <c r="G81" i="1"/>
  <c r="G80" i="1" s="1"/>
  <c r="E81" i="1"/>
  <c r="D81" i="1"/>
  <c r="D80" i="1" s="1"/>
  <c r="K80" i="1"/>
  <c r="H80" i="1"/>
  <c r="T79" i="1"/>
  <c r="S79" i="1"/>
  <c r="P79" i="1"/>
  <c r="O79" i="1"/>
  <c r="N79" i="1"/>
  <c r="F79" i="1"/>
  <c r="T78" i="1"/>
  <c r="S78" i="1"/>
  <c r="P78" i="1"/>
  <c r="O78" i="1" s="1"/>
  <c r="N78" i="1"/>
  <c r="F78" i="1"/>
  <c r="T77" i="1"/>
  <c r="S77" i="1"/>
  <c r="P77" i="1"/>
  <c r="N77" i="1"/>
  <c r="O77" i="1" s="1"/>
  <c r="F77" i="1"/>
  <c r="T76" i="1"/>
  <c r="S76" i="1"/>
  <c r="P76" i="1"/>
  <c r="P74" i="1" s="1"/>
  <c r="N76" i="1"/>
  <c r="N74" i="1" s="1"/>
  <c r="F76" i="1"/>
  <c r="F74" i="1" s="1"/>
  <c r="T75" i="1"/>
  <c r="S75" i="1"/>
  <c r="P75" i="1"/>
  <c r="O75" i="1"/>
  <c r="N75" i="1"/>
  <c r="F75" i="1"/>
  <c r="T74" i="1"/>
  <c r="R74" i="1"/>
  <c r="Q74" i="1"/>
  <c r="M74" i="1"/>
  <c r="L74" i="1"/>
  <c r="K74" i="1"/>
  <c r="J74" i="1"/>
  <c r="S74" i="1" s="1"/>
  <c r="I74" i="1"/>
  <c r="H74" i="1"/>
  <c r="G74" i="1"/>
  <c r="E74" i="1"/>
  <c r="D74" i="1"/>
  <c r="T73" i="1"/>
  <c r="S73" i="1"/>
  <c r="P73" i="1"/>
  <c r="N73" i="1"/>
  <c r="O73" i="1" s="1"/>
  <c r="F73" i="1"/>
  <c r="T72" i="1"/>
  <c r="S72" i="1"/>
  <c r="P72" i="1"/>
  <c r="O72" i="1"/>
  <c r="N72" i="1"/>
  <c r="F72" i="1"/>
  <c r="P71" i="1"/>
  <c r="P68" i="1" s="1"/>
  <c r="N71" i="1"/>
  <c r="F71" i="1"/>
  <c r="F68" i="1" s="1"/>
  <c r="T70" i="1"/>
  <c r="S70" i="1"/>
  <c r="P70" i="1"/>
  <c r="N70" i="1"/>
  <c r="N68" i="1" s="1"/>
  <c r="F70" i="1"/>
  <c r="T69" i="1"/>
  <c r="S69" i="1"/>
  <c r="P69" i="1"/>
  <c r="O69" i="1"/>
  <c r="N69" i="1"/>
  <c r="F69" i="1"/>
  <c r="T68" i="1"/>
  <c r="S68" i="1"/>
  <c r="R68" i="1"/>
  <c r="Q68" i="1"/>
  <c r="M68" i="1"/>
  <c r="L68" i="1"/>
  <c r="K68" i="1"/>
  <c r="J68" i="1"/>
  <c r="I68" i="1"/>
  <c r="H68" i="1"/>
  <c r="G68" i="1"/>
  <c r="E68" i="1"/>
  <c r="D68" i="1"/>
  <c r="T67" i="1"/>
  <c r="S67" i="1"/>
  <c r="P67" i="1"/>
  <c r="P65" i="1" s="1"/>
  <c r="N67" i="1"/>
  <c r="N65" i="1" s="1"/>
  <c r="F67" i="1"/>
  <c r="T66" i="1"/>
  <c r="S66" i="1"/>
  <c r="P66" i="1"/>
  <c r="N66" i="1"/>
  <c r="O66" i="1" s="1"/>
  <c r="F66" i="1"/>
  <c r="R65" i="1"/>
  <c r="Q65" i="1"/>
  <c r="M65" i="1"/>
  <c r="S65" i="1" s="1"/>
  <c r="L65" i="1"/>
  <c r="K65" i="1"/>
  <c r="J65" i="1"/>
  <c r="I65" i="1"/>
  <c r="T65" i="1" s="1"/>
  <c r="H65" i="1"/>
  <c r="G65" i="1"/>
  <c r="F65" i="1"/>
  <c r="E65" i="1"/>
  <c r="D65" i="1"/>
  <c r="T64" i="1"/>
  <c r="S64" i="1"/>
  <c r="P64" i="1"/>
  <c r="O64" i="1" s="1"/>
  <c r="N64" i="1"/>
  <c r="F64" i="1"/>
  <c r="T63" i="1"/>
  <c r="S63" i="1"/>
  <c r="P63" i="1"/>
  <c r="N63" i="1"/>
  <c r="O63" i="1" s="1"/>
  <c r="F63" i="1"/>
  <c r="T62" i="1"/>
  <c r="S62" i="1"/>
  <c r="P62" i="1"/>
  <c r="O62" i="1"/>
  <c r="N62" i="1"/>
  <c r="F62" i="1"/>
  <c r="T61" i="1"/>
  <c r="S61" i="1"/>
  <c r="P61" i="1"/>
  <c r="O61" i="1"/>
  <c r="N61" i="1"/>
  <c r="N59" i="1" s="1"/>
  <c r="F61" i="1"/>
  <c r="T60" i="1"/>
  <c r="S60" i="1"/>
  <c r="P60" i="1"/>
  <c r="O60" i="1" s="1"/>
  <c r="O59" i="1" s="1"/>
  <c r="N60" i="1"/>
  <c r="F60" i="1"/>
  <c r="S59" i="1"/>
  <c r="R59" i="1"/>
  <c r="Q59" i="1"/>
  <c r="P59" i="1"/>
  <c r="M59" i="1"/>
  <c r="T59" i="1" s="1"/>
  <c r="L59" i="1"/>
  <c r="K59" i="1"/>
  <c r="J59" i="1"/>
  <c r="I59" i="1"/>
  <c r="H59" i="1"/>
  <c r="G59" i="1"/>
  <c r="F59" i="1" s="1"/>
  <c r="E59" i="1"/>
  <c r="D59" i="1"/>
  <c r="T58" i="1"/>
  <c r="S58" i="1"/>
  <c r="P58" i="1"/>
  <c r="O58" i="1"/>
  <c r="N58" i="1"/>
  <c r="F58" i="1"/>
  <c r="T57" i="1"/>
  <c r="S57" i="1"/>
  <c r="P57" i="1"/>
  <c r="O57" i="1" s="1"/>
  <c r="N57" i="1"/>
  <c r="F57" i="1"/>
  <c r="T56" i="1"/>
  <c r="S56" i="1"/>
  <c r="P56" i="1"/>
  <c r="P54" i="1" s="1"/>
  <c r="N56" i="1"/>
  <c r="N54" i="1" s="1"/>
  <c r="F56" i="1"/>
  <c r="T55" i="1"/>
  <c r="S55" i="1"/>
  <c r="P55" i="1"/>
  <c r="N55" i="1"/>
  <c r="O55" i="1" s="1"/>
  <c r="F55" i="1"/>
  <c r="S54" i="1"/>
  <c r="R54" i="1"/>
  <c r="Q54" i="1"/>
  <c r="M54" i="1"/>
  <c r="L54" i="1"/>
  <c r="K54" i="1"/>
  <c r="J54" i="1"/>
  <c r="I54" i="1"/>
  <c r="T54" i="1" s="1"/>
  <c r="H54" i="1"/>
  <c r="G54" i="1"/>
  <c r="F54" i="1"/>
  <c r="E54" i="1"/>
  <c r="D54" i="1"/>
  <c r="T53" i="1"/>
  <c r="S53" i="1"/>
  <c r="P53" i="1"/>
  <c r="O53" i="1" s="1"/>
  <c r="N53" i="1"/>
  <c r="F53" i="1"/>
  <c r="F50" i="1" s="1"/>
  <c r="T52" i="1"/>
  <c r="S52" i="1"/>
  <c r="P52" i="1"/>
  <c r="P50" i="1" s="1"/>
  <c r="N52" i="1"/>
  <c r="N50" i="1" s="1"/>
  <c r="F52" i="1"/>
  <c r="T51" i="1"/>
  <c r="S51" i="1"/>
  <c r="P51" i="1"/>
  <c r="O51" i="1"/>
  <c r="N51" i="1"/>
  <c r="F51" i="1"/>
  <c r="T50" i="1"/>
  <c r="S50" i="1"/>
  <c r="R50" i="1"/>
  <c r="Q50" i="1"/>
  <c r="M50" i="1"/>
  <c r="L50" i="1"/>
  <c r="K50" i="1"/>
  <c r="J50" i="1"/>
  <c r="I50" i="1"/>
  <c r="H50" i="1"/>
  <c r="G50" i="1"/>
  <c r="E50" i="1"/>
  <c r="D50" i="1"/>
  <c r="T49" i="1"/>
  <c r="S49" i="1"/>
  <c r="P49" i="1"/>
  <c r="P47" i="1" s="1"/>
  <c r="N49" i="1"/>
  <c r="N47" i="1" s="1"/>
  <c r="F49" i="1"/>
  <c r="T48" i="1"/>
  <c r="S48" i="1"/>
  <c r="P48" i="1"/>
  <c r="N48" i="1"/>
  <c r="O48" i="1" s="1"/>
  <c r="F48" i="1"/>
  <c r="T47" i="1"/>
  <c r="S47" i="1"/>
  <c r="R47" i="1"/>
  <c r="Q47" i="1"/>
  <c r="M47" i="1"/>
  <c r="L47" i="1"/>
  <c r="K47" i="1"/>
  <c r="J47" i="1"/>
  <c r="I47" i="1"/>
  <c r="H47" i="1"/>
  <c r="G47" i="1"/>
  <c r="F47" i="1"/>
  <c r="E47" i="1"/>
  <c r="D47" i="1"/>
  <c r="T46" i="1"/>
  <c r="S46" i="1"/>
  <c r="P46" i="1"/>
  <c r="O46" i="1" s="1"/>
  <c r="N46" i="1"/>
  <c r="F46" i="1"/>
  <c r="T45" i="1"/>
  <c r="S45" i="1"/>
  <c r="P45" i="1"/>
  <c r="N45" i="1"/>
  <c r="O45" i="1" s="1"/>
  <c r="F45" i="1"/>
  <c r="T44" i="1"/>
  <c r="S44" i="1"/>
  <c r="P44" i="1"/>
  <c r="O44" i="1"/>
  <c r="N44" i="1"/>
  <c r="F44" i="1"/>
  <c r="T43" i="1"/>
  <c r="S43" i="1"/>
  <c r="P43" i="1"/>
  <c r="O43" i="1"/>
  <c r="N43" i="1"/>
  <c r="F43" i="1"/>
  <c r="T42" i="1"/>
  <c r="S42" i="1"/>
  <c r="P42" i="1"/>
  <c r="O42" i="1" s="1"/>
  <c r="N42" i="1"/>
  <c r="F42" i="1"/>
  <c r="T41" i="1"/>
  <c r="S41" i="1"/>
  <c r="P41" i="1"/>
  <c r="N41" i="1"/>
  <c r="O41" i="1" s="1"/>
  <c r="F41" i="1"/>
  <c r="T40" i="1"/>
  <c r="S40" i="1"/>
  <c r="P40" i="1"/>
  <c r="P38" i="1" s="1"/>
  <c r="O40" i="1"/>
  <c r="N40" i="1"/>
  <c r="N38" i="1" s="1"/>
  <c r="F40" i="1"/>
  <c r="T39" i="1"/>
  <c r="S39" i="1"/>
  <c r="P39" i="1"/>
  <c r="O39" i="1"/>
  <c r="N39" i="1"/>
  <c r="F39" i="1"/>
  <c r="F38" i="1" s="1"/>
  <c r="R38" i="1"/>
  <c r="Q38" i="1"/>
  <c r="M38" i="1"/>
  <c r="M31" i="1" s="1"/>
  <c r="L38" i="1"/>
  <c r="K38" i="1"/>
  <c r="J38" i="1"/>
  <c r="I38" i="1"/>
  <c r="H38" i="1"/>
  <c r="G38" i="1"/>
  <c r="E38" i="1"/>
  <c r="E31" i="1" s="1"/>
  <c r="D38" i="1"/>
  <c r="T37" i="1"/>
  <c r="S37" i="1"/>
  <c r="P37" i="1"/>
  <c r="N37" i="1"/>
  <c r="O37" i="1" s="1"/>
  <c r="F37" i="1"/>
  <c r="P36" i="1"/>
  <c r="O36" i="1"/>
  <c r="N36" i="1"/>
  <c r="F36" i="1"/>
  <c r="P35" i="1"/>
  <c r="N35" i="1"/>
  <c r="O35" i="1" s="1"/>
  <c r="F35" i="1"/>
  <c r="F32" i="1" s="1"/>
  <c r="F31" i="1" s="1"/>
  <c r="T34" i="1"/>
  <c r="S34" i="1"/>
  <c r="P34" i="1"/>
  <c r="P32" i="1" s="1"/>
  <c r="N34" i="1"/>
  <c r="N32" i="1" s="1"/>
  <c r="F34" i="1"/>
  <c r="T33" i="1"/>
  <c r="S33" i="1"/>
  <c r="P33" i="1"/>
  <c r="O33" i="1"/>
  <c r="N33" i="1"/>
  <c r="F33" i="1"/>
  <c r="T32" i="1"/>
  <c r="R32" i="1"/>
  <c r="R31" i="1" s="1"/>
  <c r="Q32" i="1"/>
  <c r="Q31" i="1" s="1"/>
  <c r="M32" i="1"/>
  <c r="L32" i="1"/>
  <c r="L31" i="1" s="1"/>
  <c r="K32" i="1"/>
  <c r="J32" i="1"/>
  <c r="S32" i="1" s="1"/>
  <c r="I32" i="1"/>
  <c r="I31" i="1" s="1"/>
  <c r="H32" i="1"/>
  <c r="G32" i="1"/>
  <c r="G31" i="1" s="1"/>
  <c r="E32" i="1"/>
  <c r="D32" i="1"/>
  <c r="D31" i="1" s="1"/>
  <c r="K31" i="1"/>
  <c r="H31" i="1"/>
  <c r="T30" i="1"/>
  <c r="S30" i="1"/>
  <c r="P30" i="1"/>
  <c r="O30" i="1"/>
  <c r="N30" i="1"/>
  <c r="F30" i="1"/>
  <c r="T29" i="1"/>
  <c r="S29" i="1"/>
  <c r="P29" i="1"/>
  <c r="O29" i="1" s="1"/>
  <c r="N29" i="1"/>
  <c r="F29" i="1"/>
  <c r="T28" i="1"/>
  <c r="S28" i="1"/>
  <c r="P28" i="1"/>
  <c r="P26" i="1" s="1"/>
  <c r="N28" i="1"/>
  <c r="N26" i="1" s="1"/>
  <c r="F28" i="1"/>
  <c r="T27" i="1"/>
  <c r="S27" i="1"/>
  <c r="P27" i="1"/>
  <c r="N27" i="1"/>
  <c r="O27" i="1" s="1"/>
  <c r="F27" i="1"/>
  <c r="S26" i="1"/>
  <c r="R26" i="1"/>
  <c r="Q26" i="1"/>
  <c r="M26" i="1"/>
  <c r="L26" i="1"/>
  <c r="K26" i="1"/>
  <c r="J26" i="1"/>
  <c r="I26" i="1"/>
  <c r="T26" i="1" s="1"/>
  <c r="H26" i="1"/>
  <c r="G26" i="1"/>
  <c r="F26" i="1"/>
  <c r="E26" i="1"/>
  <c r="D26" i="1"/>
  <c r="T25" i="1"/>
  <c r="S25" i="1"/>
  <c r="P25" i="1"/>
  <c r="P24" i="1" s="1"/>
  <c r="N25" i="1"/>
  <c r="F25" i="1"/>
  <c r="F24" i="1" s="1"/>
  <c r="S24" i="1"/>
  <c r="R24" i="1"/>
  <c r="Q24" i="1"/>
  <c r="N24" i="1"/>
  <c r="M24" i="1"/>
  <c r="T24" i="1" s="1"/>
  <c r="L24" i="1"/>
  <c r="K24" i="1"/>
  <c r="J24" i="1"/>
  <c r="I24" i="1"/>
  <c r="H24" i="1"/>
  <c r="G24" i="1"/>
  <c r="E24" i="1"/>
  <c r="D24" i="1"/>
  <c r="T23" i="1"/>
  <c r="S23" i="1"/>
  <c r="P23" i="1"/>
  <c r="O23" i="1"/>
  <c r="N23" i="1"/>
  <c r="F23" i="1"/>
  <c r="T22" i="1"/>
  <c r="S22" i="1"/>
  <c r="P22" i="1"/>
  <c r="O22" i="1" s="1"/>
  <c r="N22" i="1"/>
  <c r="F22" i="1"/>
  <c r="T21" i="1"/>
  <c r="S21" i="1"/>
  <c r="P21" i="1"/>
  <c r="P19" i="1" s="1"/>
  <c r="N21" i="1"/>
  <c r="O21" i="1" s="1"/>
  <c r="F21" i="1"/>
  <c r="T20" i="1"/>
  <c r="S20" i="1"/>
  <c r="P20" i="1"/>
  <c r="N20" i="1"/>
  <c r="N19" i="1" s="1"/>
  <c r="F20" i="1"/>
  <c r="S19" i="1"/>
  <c r="R19" i="1"/>
  <c r="Q19" i="1"/>
  <c r="M19" i="1"/>
  <c r="L19" i="1"/>
  <c r="K19" i="1"/>
  <c r="J19" i="1"/>
  <c r="I19" i="1"/>
  <c r="T19" i="1" s="1"/>
  <c r="H19" i="1"/>
  <c r="G19" i="1"/>
  <c r="F19" i="1"/>
  <c r="E19" i="1"/>
  <c r="D19" i="1"/>
  <c r="T18" i="1"/>
  <c r="S18" i="1"/>
  <c r="P18" i="1"/>
  <c r="O18" i="1" s="1"/>
  <c r="N18" i="1"/>
  <c r="F18" i="1"/>
  <c r="T17" i="1"/>
  <c r="S17" i="1"/>
  <c r="P17" i="1"/>
  <c r="N17" i="1"/>
  <c r="O17" i="1" s="1"/>
  <c r="F17" i="1"/>
  <c r="T16" i="1"/>
  <c r="S16" i="1"/>
  <c r="P16" i="1"/>
  <c r="O16" i="1"/>
  <c r="N16" i="1"/>
  <c r="F16" i="1"/>
  <c r="T15" i="1"/>
  <c r="S15" i="1"/>
  <c r="P15" i="1"/>
  <c r="O15" i="1"/>
  <c r="O14" i="1" s="1"/>
  <c r="N15" i="1"/>
  <c r="F15" i="1"/>
  <c r="F14" i="1" s="1"/>
  <c r="R14" i="1"/>
  <c r="Q14" i="1"/>
  <c r="P14" i="1"/>
  <c r="N14" i="1"/>
  <c r="M14" i="1"/>
  <c r="T14" i="1" s="1"/>
  <c r="L14" i="1"/>
  <c r="K14" i="1"/>
  <c r="J14" i="1"/>
  <c r="I14" i="1"/>
  <c r="H14" i="1"/>
  <c r="G14" i="1"/>
  <c r="E14" i="1"/>
  <c r="E10" i="1" s="1"/>
  <c r="E9" i="1" s="1"/>
  <c r="E8" i="1" s="1"/>
  <c r="D14" i="1"/>
  <c r="T13" i="1"/>
  <c r="S13" i="1"/>
  <c r="P13" i="1"/>
  <c r="P11" i="1" s="1"/>
  <c r="P10" i="1" s="1"/>
  <c r="N13" i="1"/>
  <c r="N11" i="1" s="1"/>
  <c r="F13" i="1"/>
  <c r="T12" i="1"/>
  <c r="S12" i="1"/>
  <c r="P12" i="1"/>
  <c r="O12" i="1"/>
  <c r="N12" i="1"/>
  <c r="F12" i="1"/>
  <c r="R11" i="1"/>
  <c r="R10" i="1" s="1"/>
  <c r="R9" i="1" s="1"/>
  <c r="R8" i="1" s="1"/>
  <c r="Q11" i="1"/>
  <c r="Q10" i="1" s="1"/>
  <c r="M11" i="1"/>
  <c r="L11" i="1"/>
  <c r="L10" i="1" s="1"/>
  <c r="K11" i="1"/>
  <c r="J11" i="1"/>
  <c r="S11" i="1" s="1"/>
  <c r="I11" i="1"/>
  <c r="I10" i="1" s="1"/>
  <c r="I9" i="1" s="1"/>
  <c r="I8" i="1" s="1"/>
  <c r="H11" i="1"/>
  <c r="G11" i="1"/>
  <c r="G10" i="1" s="1"/>
  <c r="F11" i="1"/>
  <c r="E11" i="1"/>
  <c r="D11" i="1"/>
  <c r="D10" i="1" s="1"/>
  <c r="D9" i="1" s="1"/>
  <c r="D8" i="1" s="1"/>
  <c r="K10" i="1"/>
  <c r="K9" i="1" s="1"/>
  <c r="H10" i="1"/>
  <c r="H9" i="1" s="1"/>
  <c r="P31" i="1" l="1"/>
  <c r="T31" i="1"/>
  <c r="O99" i="1"/>
  <c r="N163" i="1"/>
  <c r="L9" i="1"/>
  <c r="L8" i="1" s="1"/>
  <c r="T80" i="1"/>
  <c r="P9" i="1"/>
  <c r="F10" i="1"/>
  <c r="F9" i="1" s="1"/>
  <c r="F8" i="1" s="1"/>
  <c r="Q9" i="1"/>
  <c r="O38" i="1"/>
  <c r="H153" i="1"/>
  <c r="N10" i="1"/>
  <c r="N31" i="1"/>
  <c r="O145" i="1"/>
  <c r="Q153" i="1"/>
  <c r="K153" i="1"/>
  <c r="K8" i="1" s="1"/>
  <c r="H8" i="1"/>
  <c r="P80" i="1"/>
  <c r="O119" i="1"/>
  <c r="N183" i="1"/>
  <c r="T11" i="1"/>
  <c r="O13" i="1"/>
  <c r="O11" i="1" s="1"/>
  <c r="O20" i="1"/>
  <c r="O19" i="1" s="1"/>
  <c r="O34" i="1"/>
  <c r="O32" i="1" s="1"/>
  <c r="O76" i="1"/>
  <c r="O74" i="1" s="1"/>
  <c r="O83" i="1"/>
  <c r="O81" i="1" s="1"/>
  <c r="N99" i="1"/>
  <c r="N80" i="1" s="1"/>
  <c r="O115" i="1"/>
  <c r="O113" i="1" s="1"/>
  <c r="S127" i="1"/>
  <c r="S134" i="1"/>
  <c r="S159" i="1"/>
  <c r="M163" i="1"/>
  <c r="P169" i="1"/>
  <c r="P163" i="1" s="1"/>
  <c r="P153" i="1" s="1"/>
  <c r="S183" i="1"/>
  <c r="M10" i="1"/>
  <c r="O25" i="1"/>
  <c r="O24" i="1" s="1"/>
  <c r="O71" i="1"/>
  <c r="O93" i="1"/>
  <c r="O147" i="1"/>
  <c r="P187" i="1"/>
  <c r="P183" i="1" s="1"/>
  <c r="S14" i="1"/>
  <c r="S38" i="1"/>
  <c r="O52" i="1"/>
  <c r="O50" i="1" s="1"/>
  <c r="O70" i="1"/>
  <c r="S84" i="1"/>
  <c r="O87" i="1"/>
  <c r="O84" i="1" s="1"/>
  <c r="O92" i="1"/>
  <c r="S105" i="1"/>
  <c r="O137" i="1"/>
  <c r="O135" i="1" s="1"/>
  <c r="M154" i="1"/>
  <c r="S169" i="1"/>
  <c r="O172" i="1"/>
  <c r="O169" i="1" s="1"/>
  <c r="O163" i="1" s="1"/>
  <c r="S180" i="1"/>
  <c r="O186" i="1"/>
  <c r="O184" i="1" s="1"/>
  <c r="O183" i="1" s="1"/>
  <c r="J10" i="1"/>
  <c r="J31" i="1"/>
  <c r="S31" i="1" s="1"/>
  <c r="T38" i="1"/>
  <c r="J80" i="1"/>
  <c r="S80" i="1" s="1"/>
  <c r="T84" i="1"/>
  <c r="O97" i="1"/>
  <c r="O95" i="1" s="1"/>
  <c r="G127" i="1"/>
  <c r="G9" i="1" s="1"/>
  <c r="G8" i="1" s="1"/>
  <c r="N154" i="1"/>
  <c r="N153" i="1" s="1"/>
  <c r="O28" i="1"/>
  <c r="O26" i="1" s="1"/>
  <c r="O49" i="1"/>
  <c r="O47" i="1" s="1"/>
  <c r="O56" i="1"/>
  <c r="O54" i="1" s="1"/>
  <c r="O67" i="1"/>
  <c r="O65" i="1" s="1"/>
  <c r="N150" i="1"/>
  <c r="O188" i="1"/>
  <c r="O187" i="1" s="1"/>
  <c r="O153" i="1" l="1"/>
  <c r="J9" i="1"/>
  <c r="J8" i="1" s="1"/>
  <c r="O90" i="1"/>
  <c r="O10" i="1"/>
  <c r="P8" i="1"/>
  <c r="N9" i="1"/>
  <c r="N8" i="1" s="1"/>
  <c r="O68" i="1"/>
  <c r="O31" i="1" s="1"/>
  <c r="T10" i="1"/>
  <c r="M9" i="1"/>
  <c r="S10" i="1"/>
  <c r="T154" i="1"/>
  <c r="M153" i="1"/>
  <c r="S154" i="1"/>
  <c r="O80" i="1"/>
  <c r="O134" i="1"/>
  <c r="Q8" i="1"/>
  <c r="T163" i="1"/>
  <c r="S163" i="1"/>
  <c r="O9" i="1" l="1"/>
  <c r="O8" i="1" s="1"/>
  <c r="T153" i="1"/>
  <c r="S153" i="1"/>
  <c r="S9" i="1"/>
  <c r="T9" i="1"/>
  <c r="M8" i="1"/>
  <c r="T8" i="1" l="1"/>
  <c r="S8" i="1"/>
</calcChain>
</file>

<file path=xl/sharedStrings.xml><?xml version="1.0" encoding="utf-8"?>
<sst xmlns="http://schemas.openxmlformats.org/spreadsheetml/2006/main" count="239" uniqueCount="198">
  <si>
    <t>Cuadro  No.1  EJECUCIÓN PRESUPUESTARIA DE GASTOS, POR TIPO DE PRESUPUESTO, GRUPO, SUBGRUPO Y OBJETO</t>
  </si>
  <si>
    <t>AL 31 DE MARZO DE 2026</t>
  </si>
  <si>
    <t xml:space="preserve">En Balboas </t>
  </si>
  <si>
    <r>
      <t xml:space="preserve">INSTITUCIÓN: </t>
    </r>
    <r>
      <rPr>
        <b/>
        <sz val="8"/>
        <rFont val="Univers"/>
        <family val="2"/>
        <charset val="1"/>
      </rPr>
      <t>CONTRALORÍA GENERAL DE LA REPÚBLICA</t>
    </r>
  </si>
  <si>
    <r>
      <t xml:space="preserve">TIPO DE PRESUPUESTO: </t>
    </r>
    <r>
      <rPr>
        <b/>
        <sz val="8"/>
        <color rgb="FF000000"/>
        <rFont val="Univers"/>
        <family val="2"/>
        <charset val="1"/>
      </rPr>
      <t>FUNCIONAMIENTO E INVERSIÓN</t>
    </r>
  </si>
  <si>
    <t>CUENTA</t>
  </si>
  <si>
    <t>DESCRIPCIÓN</t>
  </si>
  <si>
    <t>PRESUPUESTO      LEY</t>
  </si>
  <si>
    <t>CONTENCIÓN DEL GASTO</t>
  </si>
  <si>
    <t>AJUSTES (CRÉDITOS Y TRASLADOS)</t>
  </si>
  <si>
    <t>TRASLADOS</t>
  </si>
  <si>
    <t>CRÉDITOS ADICIONALES</t>
  </si>
  <si>
    <t xml:space="preserve">PRESUPUESTO MODIFICADO    </t>
  </si>
  <si>
    <t xml:space="preserve">ASIGNADO MODIFICADO       </t>
  </si>
  <si>
    <t>CONTRATOS POR EJECUTAR</t>
  </si>
  <si>
    <t>EJECUCIÓN PRESUPUESTARIA MENSUAL</t>
  </si>
  <si>
    <t>EJECUCIÓN PRESUPUESTARIA</t>
  </si>
  <si>
    <t>SALDO A LA FECHA</t>
  </si>
  <si>
    <t>SALDO ANUAL</t>
  </si>
  <si>
    <t>SALDO POR ASIGNAR</t>
  </si>
  <si>
    <t>PAGADO ACUMULADO</t>
  </si>
  <si>
    <t>POR PAGAR A LA FECHA</t>
  </si>
  <si>
    <t xml:space="preserve"> %  EJECUCIÓN A LA FECHA </t>
  </si>
  <si>
    <t xml:space="preserve"> %  EJECUCIÓN ANUAL</t>
  </si>
  <si>
    <t>TOTAL</t>
  </si>
  <si>
    <t>FUNCIONAMIENTO</t>
  </si>
  <si>
    <t>0</t>
  </si>
  <si>
    <t>SERVICIOS PERSONALES</t>
  </si>
  <si>
    <t>000</t>
  </si>
  <si>
    <t>Sueldos</t>
  </si>
  <si>
    <t>001</t>
  </si>
  <si>
    <t>Personal Fijo</t>
  </si>
  <si>
    <t>003</t>
  </si>
  <si>
    <t>Personal Contingente</t>
  </si>
  <si>
    <t>010</t>
  </si>
  <si>
    <t>Sobresueldos</t>
  </si>
  <si>
    <t>013</t>
  </si>
  <si>
    <t>Por Jefatura</t>
  </si>
  <si>
    <t>030</t>
  </si>
  <si>
    <t>Gastos de Representación Fijos</t>
  </si>
  <si>
    <t>040</t>
  </si>
  <si>
    <t>Sobretiempo</t>
  </si>
  <si>
    <t>050</t>
  </si>
  <si>
    <t>XIII Mes</t>
  </si>
  <si>
    <t>070</t>
  </si>
  <si>
    <t>Contribuciones a la Seguridad Social</t>
  </si>
  <si>
    <t>071</t>
  </si>
  <si>
    <t>Cuota Patronal de Seguro Social</t>
  </si>
  <si>
    <t>072</t>
  </si>
  <si>
    <t>Cuota Patronal de Seguro Educativo</t>
  </si>
  <si>
    <t>073</t>
  </si>
  <si>
    <t>Cuota Patronal de Riesgo Profesional</t>
  </si>
  <si>
    <t>074</t>
  </si>
  <si>
    <t>Cuota Patronal Fondo Complementario</t>
  </si>
  <si>
    <t>080</t>
  </si>
  <si>
    <t>Otros Servicios Personales</t>
  </si>
  <si>
    <t>083</t>
  </si>
  <si>
    <t>Personal Especial</t>
  </si>
  <si>
    <t>090</t>
  </si>
  <si>
    <t>Créditos Reconocidos por Servicios Personales</t>
  </si>
  <si>
    <t>091</t>
  </si>
  <si>
    <t>094</t>
  </si>
  <si>
    <t>096</t>
  </si>
  <si>
    <t>099</t>
  </si>
  <si>
    <t xml:space="preserve">SERVICIOS NO PERSONALES    </t>
  </si>
  <si>
    <t>Alquileres</t>
  </si>
  <si>
    <t>De Edificios y Locales</t>
  </si>
  <si>
    <t>De Equipo Electrónico</t>
  </si>
  <si>
    <t xml:space="preserve">De Equipo de Oficina </t>
  </si>
  <si>
    <t>De Equipo de Transporte</t>
  </si>
  <si>
    <t>Otros Alquileres</t>
  </si>
  <si>
    <t>Servicios Básicos</t>
  </si>
  <si>
    <t>Agua</t>
  </si>
  <si>
    <t>Aseo</t>
  </si>
  <si>
    <t>Correo</t>
  </si>
  <si>
    <t>Energía Eléctrica</t>
  </si>
  <si>
    <t>Telecomunicaciones</t>
  </si>
  <si>
    <t>Servicios de Transmisión de Datos</t>
  </si>
  <si>
    <t>Servicio de Telefonía Celular</t>
  </si>
  <si>
    <t>Impresión, Encuadernación y Otros</t>
  </si>
  <si>
    <t>Información y Publicidad</t>
  </si>
  <si>
    <t>Anuncios y Avisos</t>
  </si>
  <si>
    <t>Promoción y Publicidad</t>
  </si>
  <si>
    <t>Viáticos</t>
  </si>
  <si>
    <t>Dentro del País</t>
  </si>
  <si>
    <t>En el Exterior</t>
  </si>
  <si>
    <t>A Otras Personas</t>
  </si>
  <si>
    <t>Transporte de Personas y Bienes</t>
  </si>
  <si>
    <t>De o para el Exterior</t>
  </si>
  <si>
    <t>De Otras Personas</t>
  </si>
  <si>
    <t>Transporte de Bienes</t>
  </si>
  <si>
    <t>Servicios Comerciales y Financieros</t>
  </si>
  <si>
    <t>Comisiones y Gastos Bancarios</t>
  </si>
  <si>
    <t>Gastos Judiciales</t>
  </si>
  <si>
    <t>Gastos de Seguros</t>
  </si>
  <si>
    <t>Servicios Comerciales</t>
  </si>
  <si>
    <t>Otros Servicios Comerciales y Financieros</t>
  </si>
  <si>
    <t>Consultorías y Servicios Especiales</t>
  </si>
  <si>
    <t>Consultorías</t>
  </si>
  <si>
    <t>Servicios Especiales</t>
  </si>
  <si>
    <t>Mantenimiento y Reparación</t>
  </si>
  <si>
    <t>De Edificios</t>
  </si>
  <si>
    <t>De Maquinarias y Otros Equipos</t>
  </si>
  <si>
    <t>De Mobiliario y Equipo Oficina</t>
  </si>
  <si>
    <t>De Equipo de Computación</t>
  </si>
  <si>
    <t>Otros Mantenimiento y Reparaciones</t>
  </si>
  <si>
    <t>Créditos Rec. por  Servicios No Personales</t>
  </si>
  <si>
    <t>MATERIALES Y SUMINISTROS</t>
  </si>
  <si>
    <t>Alimentos y Bebidas</t>
  </si>
  <si>
    <t>Alimento para Consumo Humano</t>
  </si>
  <si>
    <t>Bebidas</t>
  </si>
  <si>
    <t>Textiles y Vestuario</t>
  </si>
  <si>
    <t>Acabado Textil</t>
  </si>
  <si>
    <t>Calzado</t>
  </si>
  <si>
    <t>Hilados y Telas</t>
  </si>
  <si>
    <t>Prendas de Vestir</t>
  </si>
  <si>
    <t>Otros Textiles y Vestuarios</t>
  </si>
  <si>
    <t>Combustibles y Lubricantes</t>
  </si>
  <si>
    <t>Diésel</t>
  </si>
  <si>
    <t>Gas</t>
  </si>
  <si>
    <t>Gasolina</t>
  </si>
  <si>
    <t>Lubricantes</t>
  </si>
  <si>
    <t>Productos de Papel y Cartón</t>
  </si>
  <si>
    <t>Impresos</t>
  </si>
  <si>
    <t>Papelería</t>
  </si>
  <si>
    <t>Otros Productos de Papel y Cartón</t>
  </si>
  <si>
    <t>Productos Químicos y Conexos</t>
  </si>
  <si>
    <t>Abonos y Fertilizantes</t>
  </si>
  <si>
    <t>Insecticidas, Fumigantes y Otros</t>
  </si>
  <si>
    <t>Pinturas, Colorantes y Tintes</t>
  </si>
  <si>
    <t>Productos Medicinales y Farmacéuticos</t>
  </si>
  <si>
    <t>Otros Productos Químicos</t>
  </si>
  <si>
    <t>Materiales para Construcción y Mantenimiento</t>
  </si>
  <si>
    <t>Cemento</t>
  </si>
  <si>
    <t>Madera</t>
  </si>
  <si>
    <t>Material de Fontanería</t>
  </si>
  <si>
    <t>Material Eléctrico</t>
  </si>
  <si>
    <t>Material Metálico</t>
  </si>
  <si>
    <t>Piedra y Arena</t>
  </si>
  <si>
    <t>Otros Materiales de Construcción</t>
  </si>
  <si>
    <t>Productos Varios</t>
  </si>
  <si>
    <t>Artículos o Productos  para Eventos Oficiales</t>
  </si>
  <si>
    <t>Herramientas e Instrumentos</t>
  </si>
  <si>
    <t>Material y Artículos de Seguridad Pública</t>
  </si>
  <si>
    <t>Materiales y Suministros de Computación</t>
  </si>
  <si>
    <t>Otros Productos Varios</t>
  </si>
  <si>
    <t>Útiles y Materiales Diversos</t>
  </si>
  <si>
    <t>Útiles de Cocina y Comedor</t>
  </si>
  <si>
    <t>Útiles de Aseo y Limpieza</t>
  </si>
  <si>
    <t>Útiles y Mat. Médicos, de Laboratorio y Farm.</t>
  </si>
  <si>
    <t>Útiles y Materiales de Oficina</t>
  </si>
  <si>
    <t>Instrumental Médico y Quirúrgico</t>
  </si>
  <si>
    <t>Otros Útiles y Materiales</t>
  </si>
  <si>
    <t>Repuestos</t>
  </si>
  <si>
    <t>MAQUINARIA, EQUIPO Y SEMOVIENTES</t>
  </si>
  <si>
    <t>Equipo Médico, de Laboratorio y Sanitario</t>
  </si>
  <si>
    <t>Equipo Médico y Odontológico</t>
  </si>
  <si>
    <t>Equipo de Laboratorios</t>
  </si>
  <si>
    <t>Equipo de Oficina</t>
  </si>
  <si>
    <t>Mobiliario de Oficina</t>
  </si>
  <si>
    <t>Maquinaria y Equipos Varios</t>
  </si>
  <si>
    <t>TRANSFERENCIAS CORRIENTES</t>
  </si>
  <si>
    <t>A Personas</t>
  </si>
  <si>
    <t>Indemnizaciones Especiales</t>
  </si>
  <si>
    <t>Bonificación por Antigüedad</t>
  </si>
  <si>
    <t>Prima de Antigüedad</t>
  </si>
  <si>
    <t>Becas de Estudio</t>
  </si>
  <si>
    <t>Becas Escolares</t>
  </si>
  <si>
    <t>Becas Universitarias</t>
  </si>
  <si>
    <t>Becas de Post-GradosS, Maestrías y Doctorados</t>
  </si>
  <si>
    <t>Capacitación y Estudio</t>
  </si>
  <si>
    <t>Otras Becas</t>
  </si>
  <si>
    <t>Al Exterior</t>
  </si>
  <si>
    <t>Cuotas a Organismos Centroamericanos</t>
  </si>
  <si>
    <t>Cuotas a Organismos Interamericanos</t>
  </si>
  <si>
    <t>Créditos Reconocidos por Transferencias</t>
  </si>
  <si>
    <t>ASIGNACIONES GLOBALES</t>
  </si>
  <si>
    <t>Imprevistos</t>
  </si>
  <si>
    <t xml:space="preserve"> </t>
  </si>
  <si>
    <t>INVERSIÓN</t>
  </si>
  <si>
    <t>SERVICIOS NO PERSONALES</t>
  </si>
  <si>
    <t>Viáticos Dentro del País</t>
  </si>
  <si>
    <t>Transporte Dentro del País</t>
  </si>
  <si>
    <t>Alimentos para Consumo Humanos</t>
  </si>
  <si>
    <t>MAQUINARIA Y EQUIPO</t>
  </si>
  <si>
    <t>Maquinaria y Equipo de Producción</t>
  </si>
  <si>
    <t>Maquinaria y Equipo de Comunicaciones</t>
  </si>
  <si>
    <t>Maquinaria y Equipo de Talleres y Almacenes</t>
  </si>
  <si>
    <t>Maquinaria y Equipo de Transporte</t>
  </si>
  <si>
    <t>Terrestre</t>
  </si>
  <si>
    <t>Equipo Educacional y Recreativo</t>
  </si>
  <si>
    <t>Equipo de Computación</t>
  </si>
  <si>
    <t>Obras y Construcciones</t>
  </si>
  <si>
    <t>Edificios de Administración</t>
  </si>
  <si>
    <t>Otras Edificaciones</t>
  </si>
  <si>
    <t>Adiestramiento y Estudio</t>
  </si>
  <si>
    <t>Otras becas</t>
  </si>
  <si>
    <t>FUENTE:  Dirección Nacional de Administración y Finanzas, Contraloría General de la República.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</si>
</sst>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#,##0.00;\-#,##0.00;&quot; &quot;"/>
    <numFmt numFmtId="165" formatCode="#,##0.00_ ;\-#,##0.00\ "/>
    <numFmt numFmtId="166" formatCode="#,##0.00;[Red]#,##0.00"/>
    <numFmt numFmtId="167" formatCode="#,##0;\-#,##0;&quot; &quot;"/>
    <numFmt numFmtId="168" formatCode="[$-80A]#,##0.00;\-#,##0.00"/>
  </numFmts>
  <fonts count="23"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b/>
      <sz val="8"/>
      <name val="Univers"/>
      <family val="2"/>
      <charset val="1"/>
    </font>
    <font>
      <sz val="8"/>
      <name val="Univers"/>
      <family val="2"/>
      <charset val="1"/>
    </font>
    <font>
      <sz val="8"/>
      <color rgb="FF000000"/>
      <name val="Univers"/>
      <family val="2"/>
      <charset val="1"/>
    </font>
    <font>
      <b/>
      <sz val="8"/>
      <color rgb="FF000000"/>
      <name val="Univers"/>
      <family val="2"/>
      <charset val="1"/>
    </font>
    <font>
      <sz val="8"/>
      <color rgb="FFFF0000"/>
      <name val="Univers"/>
      <family val="2"/>
      <charset val="1"/>
    </font>
    <font>
      <b/>
      <sz val="7"/>
      <color theme="0"/>
      <name val="Univers"/>
      <family val="2"/>
      <charset val="1"/>
    </font>
    <font>
      <b/>
      <sz val="7"/>
      <color theme="0"/>
      <name val="Arial"/>
      <family val="2"/>
      <charset val="1"/>
    </font>
    <font>
      <b/>
      <sz val="8"/>
      <color rgb="FF000000"/>
      <name val="Univers"/>
      <family val="2"/>
    </font>
    <font>
      <b/>
      <sz val="8"/>
      <name val="Univers"/>
      <family val="2"/>
    </font>
    <font>
      <sz val="8"/>
      <color rgb="FF000000"/>
      <name val="Univers"/>
      <family val="2"/>
    </font>
    <font>
      <sz val="8"/>
      <name val="Univers"/>
      <family val="2"/>
    </font>
    <font>
      <sz val="10"/>
      <name val="Arial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theme="1"/>
      <name val="Univers"/>
      <family val="2"/>
    </font>
    <font>
      <sz val="8"/>
      <name val="Arial"/>
      <family val="2"/>
      <charset val="1"/>
    </font>
    <font>
      <sz val="8"/>
      <color rgb="FFFF0000"/>
      <name val="Univers"/>
      <family val="2"/>
    </font>
    <font>
      <sz val="8"/>
      <color theme="1"/>
      <name val="Univers"/>
      <family val="2"/>
    </font>
    <font>
      <b/>
      <sz val="8"/>
      <name val="Arial"/>
      <family val="2"/>
      <charset val="1"/>
    </font>
    <font>
      <sz val="12"/>
      <name val="Arial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5">
    <xf numFmtId="0" fontId="0" fillId="0" borderId="0"/>
    <xf numFmtId="4" fontId="2" fillId="0" borderId="0"/>
    <xf numFmtId="0" fontId="1" fillId="0" borderId="0"/>
    <xf numFmtId="0" fontId="14" fillId="0" borderId="0"/>
    <xf numFmtId="168" fontId="22" fillId="0" borderId="0"/>
  </cellStyleXfs>
  <cellXfs count="125">
    <xf numFmtId="0" fontId="0" fillId="0" borderId="0" xfId="0"/>
    <xf numFmtId="3" fontId="4" fillId="0" borderId="0" xfId="1" applyNumberFormat="1" applyFont="1"/>
    <xf numFmtId="4" fontId="4" fillId="0" borderId="0" xfId="1" applyFont="1" applyAlignment="1">
      <alignment horizontal="center"/>
    </xf>
    <xf numFmtId="3" fontId="3" fillId="0" borderId="0" xfId="1" applyNumberFormat="1" applyFont="1"/>
    <xf numFmtId="4" fontId="3" fillId="0" borderId="0" xfId="1" applyFont="1"/>
    <xf numFmtId="4" fontId="3" fillId="0" borderId="0" xfId="1" applyFont="1" applyAlignment="1">
      <alignment horizontal="center" vertical="center"/>
    </xf>
    <xf numFmtId="4" fontId="5" fillId="0" borderId="0" xfId="1" applyFont="1"/>
    <xf numFmtId="4" fontId="4" fillId="0" borderId="0" xfId="1" applyFont="1"/>
    <xf numFmtId="3" fontId="7" fillId="0" borderId="0" xfId="1" applyNumberFormat="1" applyFont="1" applyAlignment="1">
      <alignment horizontal="center"/>
    </xf>
    <xf numFmtId="4" fontId="7" fillId="0" borderId="0" xfId="1" applyFont="1" applyAlignment="1">
      <alignment horizontal="center"/>
    </xf>
    <xf numFmtId="4" fontId="4" fillId="0" borderId="0" xfId="1" applyFont="1" applyAlignment="1">
      <alignment horizontal="center" vertical="center"/>
    </xf>
    <xf numFmtId="4" fontId="10" fillId="0" borderId="10" xfId="1" applyFont="1" applyBorder="1" applyAlignment="1">
      <alignment horizontal="center"/>
    </xf>
    <xf numFmtId="4" fontId="11" fillId="0" borderId="4" xfId="1" applyFont="1" applyBorder="1" applyAlignment="1">
      <alignment horizontal="left" vertical="center"/>
    </xf>
    <xf numFmtId="4" fontId="11" fillId="0" borderId="4" xfId="1" applyFont="1" applyBorder="1" applyAlignment="1">
      <alignment vertical="top"/>
    </xf>
    <xf numFmtId="4" fontId="11" fillId="0" borderId="4" xfId="1" applyFont="1" applyBorder="1" applyAlignment="1">
      <alignment horizontal="right" vertical="top"/>
    </xf>
    <xf numFmtId="4" fontId="10" fillId="3" borderId="10" xfId="1" applyFont="1" applyFill="1" applyBorder="1" applyAlignment="1">
      <alignment horizontal="center"/>
    </xf>
    <xf numFmtId="4" fontId="11" fillId="3" borderId="7" xfId="1" applyFont="1" applyFill="1" applyBorder="1" applyAlignment="1">
      <alignment horizontal="left" vertical="center"/>
    </xf>
    <xf numFmtId="4" fontId="11" fillId="3" borderId="4" xfId="1" applyFont="1" applyFill="1" applyBorder="1" applyAlignment="1">
      <alignment vertical="top"/>
    </xf>
    <xf numFmtId="4" fontId="11" fillId="3" borderId="4" xfId="1" applyFont="1" applyFill="1" applyBorder="1" applyAlignment="1">
      <alignment horizontal="right" vertical="top"/>
    </xf>
    <xf numFmtId="4" fontId="10" fillId="0" borderId="10" xfId="1" applyFont="1" applyBorder="1" applyAlignment="1">
      <alignment horizontal="center" vertical="center"/>
    </xf>
    <xf numFmtId="4" fontId="11" fillId="0" borderId="4" xfId="1" applyFont="1" applyBorder="1" applyAlignment="1">
      <alignment horizontal="left"/>
    </xf>
    <xf numFmtId="49" fontId="12" fillId="0" borderId="9" xfId="1" applyNumberFormat="1" applyFont="1" applyBorder="1" applyAlignment="1">
      <alignment horizontal="center" vertical="center"/>
    </xf>
    <xf numFmtId="4" fontId="13" fillId="0" borderId="7" xfId="1" applyFont="1" applyBorder="1" applyAlignment="1">
      <alignment horizontal="left"/>
    </xf>
    <xf numFmtId="4" fontId="13" fillId="0" borderId="4" xfId="0" applyNumberFormat="1" applyFont="1" applyBorder="1" applyAlignment="1">
      <alignment vertical="top"/>
    </xf>
    <xf numFmtId="4" fontId="13" fillId="0" borderId="4" xfId="1" applyFont="1" applyBorder="1" applyAlignment="1">
      <alignment vertical="top"/>
    </xf>
    <xf numFmtId="164" fontId="13" fillId="4" borderId="4" xfId="2" applyNumberFormat="1" applyFont="1" applyFill="1" applyBorder="1" applyAlignment="1">
      <alignment vertical="top"/>
    </xf>
    <xf numFmtId="164" fontId="13" fillId="4" borderId="4" xfId="3" applyNumberFormat="1" applyFont="1" applyFill="1" applyBorder="1" applyAlignment="1">
      <alignment vertical="top"/>
    </xf>
    <xf numFmtId="4" fontId="13" fillId="0" borderId="4" xfId="1" applyFont="1" applyBorder="1" applyAlignment="1">
      <alignment horizontal="right" vertical="top"/>
    </xf>
    <xf numFmtId="4" fontId="13" fillId="0" borderId="9" xfId="1" applyFont="1" applyBorder="1" applyAlignment="1">
      <alignment horizontal="center" vertical="center"/>
    </xf>
    <xf numFmtId="4" fontId="13" fillId="0" borderId="4" xfId="1" applyFont="1" applyBorder="1" applyAlignment="1">
      <alignment horizontal="left"/>
    </xf>
    <xf numFmtId="49" fontId="10" fillId="0" borderId="9" xfId="1" applyNumberFormat="1" applyFont="1" applyBorder="1" applyAlignment="1">
      <alignment horizontal="center" vertical="center"/>
    </xf>
    <xf numFmtId="4" fontId="10" fillId="0" borderId="9" xfId="1" applyFont="1" applyBorder="1" applyAlignment="1">
      <alignment horizontal="center" vertical="center"/>
    </xf>
    <xf numFmtId="4" fontId="11" fillId="0" borderId="4" xfId="0" applyNumberFormat="1" applyFont="1" applyBorder="1" applyAlignment="1">
      <alignment vertical="top"/>
    </xf>
    <xf numFmtId="164" fontId="11" fillId="4" borderId="4" xfId="2" applyNumberFormat="1" applyFont="1" applyFill="1" applyBorder="1" applyAlignment="1">
      <alignment vertical="top"/>
    </xf>
    <xf numFmtId="164" fontId="11" fillId="4" borderId="4" xfId="3" applyNumberFormat="1" applyFont="1" applyFill="1" applyBorder="1" applyAlignment="1">
      <alignment vertical="top"/>
    </xf>
    <xf numFmtId="4" fontId="12" fillId="0" borderId="10" xfId="1" applyFont="1" applyBorder="1" applyAlignment="1">
      <alignment horizontal="center" vertical="center"/>
    </xf>
    <xf numFmtId="164" fontId="15" fillId="4" borderId="4" xfId="0" applyNumberFormat="1" applyFont="1" applyFill="1" applyBorder="1" applyAlignment="1">
      <alignment vertical="top"/>
    </xf>
    <xf numFmtId="4" fontId="13" fillId="0" borderId="10" xfId="1" applyFont="1" applyBorder="1" applyAlignment="1">
      <alignment horizontal="center" vertical="center"/>
    </xf>
    <xf numFmtId="49" fontId="10" fillId="0" borderId="10" xfId="1" applyNumberFormat="1" applyFont="1" applyBorder="1" applyAlignment="1">
      <alignment horizontal="center" vertical="center"/>
    </xf>
    <xf numFmtId="4" fontId="11" fillId="0" borderId="7" xfId="1" applyFont="1" applyBorder="1" applyAlignment="1">
      <alignment horizontal="left" vertical="top"/>
    </xf>
    <xf numFmtId="49" fontId="12" fillId="0" borderId="10" xfId="1" applyNumberFormat="1" applyFont="1" applyBorder="1" applyAlignment="1">
      <alignment horizontal="center" vertical="center"/>
    </xf>
    <xf numFmtId="4" fontId="13" fillId="0" borderId="7" xfId="1" applyFont="1" applyBorder="1" applyAlignment="1">
      <alignment horizontal="left" vertical="top"/>
    </xf>
    <xf numFmtId="4" fontId="11" fillId="0" borderId="7" xfId="1" applyFont="1" applyBorder="1" applyAlignment="1">
      <alignment horizontal="left"/>
    </xf>
    <xf numFmtId="165" fontId="13" fillId="4" borderId="4" xfId="2" applyNumberFormat="1" applyFont="1" applyFill="1" applyBorder="1" applyAlignment="1">
      <alignment vertical="top"/>
    </xf>
    <xf numFmtId="165" fontId="15" fillId="4" borderId="4" xfId="0" applyNumberFormat="1" applyFont="1" applyFill="1" applyBorder="1" applyAlignment="1">
      <alignment vertical="top"/>
    </xf>
    <xf numFmtId="1" fontId="10" fillId="0" borderId="9" xfId="1" applyNumberFormat="1" applyFont="1" applyBorder="1" applyAlignment="1">
      <alignment horizontal="center" vertical="center"/>
    </xf>
    <xf numFmtId="4" fontId="13" fillId="0" borderId="0" xfId="1" applyFont="1"/>
    <xf numFmtId="1" fontId="12" fillId="0" borderId="10" xfId="1" applyNumberFormat="1" applyFont="1" applyBorder="1" applyAlignment="1">
      <alignment horizontal="center" vertical="center"/>
    </xf>
    <xf numFmtId="0" fontId="12" fillId="0" borderId="9" xfId="1" applyNumberFormat="1" applyFont="1" applyBorder="1" applyAlignment="1">
      <alignment horizontal="center" vertical="center"/>
    </xf>
    <xf numFmtId="4" fontId="11" fillId="0" borderId="0" xfId="1" applyFont="1"/>
    <xf numFmtId="4" fontId="13" fillId="0" borderId="0" xfId="1" applyFont="1" applyAlignment="1">
      <alignment horizontal="right" vertical="top"/>
    </xf>
    <xf numFmtId="4" fontId="11" fillId="0" borderId="0" xfId="1" applyFont="1" applyAlignment="1">
      <alignment horizontal="right" vertical="top"/>
    </xf>
    <xf numFmtId="1" fontId="13" fillId="0" borderId="10" xfId="1" applyNumberFormat="1" applyFont="1" applyBorder="1" applyAlignment="1">
      <alignment horizontal="center" vertical="center"/>
    </xf>
    <xf numFmtId="1" fontId="10" fillId="0" borderId="10" xfId="1" applyNumberFormat="1" applyFont="1" applyBorder="1" applyAlignment="1">
      <alignment horizontal="center" vertical="center"/>
    </xf>
    <xf numFmtId="164" fontId="15" fillId="4" borderId="11" xfId="0" applyNumberFormat="1" applyFont="1" applyFill="1" applyBorder="1" applyAlignment="1">
      <alignment vertical="top"/>
    </xf>
    <xf numFmtId="1" fontId="12" fillId="0" borderId="9" xfId="1" applyNumberFormat="1" applyFont="1" applyBorder="1" applyAlignment="1">
      <alignment horizontal="center" vertical="center"/>
    </xf>
    <xf numFmtId="164" fontId="15" fillId="4" borderId="7" xfId="0" applyNumberFormat="1" applyFont="1" applyFill="1" applyBorder="1" applyAlignment="1">
      <alignment vertical="top"/>
    </xf>
    <xf numFmtId="164" fontId="15" fillId="4" borderId="12" xfId="0" applyNumberFormat="1" applyFont="1" applyFill="1" applyBorder="1" applyAlignment="1">
      <alignment vertical="top"/>
    </xf>
    <xf numFmtId="4" fontId="13" fillId="0" borderId="13" xfId="1" applyFont="1" applyBorder="1" applyAlignment="1">
      <alignment vertical="top"/>
    </xf>
    <xf numFmtId="164" fontId="15" fillId="4" borderId="14" xfId="0" applyNumberFormat="1" applyFont="1" applyFill="1" applyBorder="1" applyAlignment="1">
      <alignment vertical="top"/>
    </xf>
    <xf numFmtId="165" fontId="13" fillId="4" borderId="4" xfId="3" applyNumberFormat="1" applyFont="1" applyFill="1" applyBorder="1" applyAlignment="1">
      <alignment horizontal="right" vertical="top"/>
    </xf>
    <xf numFmtId="166" fontId="13" fillId="0" borderId="4" xfId="0" applyNumberFormat="1" applyFont="1" applyBorder="1" applyAlignment="1">
      <alignment vertical="top"/>
    </xf>
    <xf numFmtId="3" fontId="13" fillId="0" borderId="0" xfId="1" applyNumberFormat="1" applyFont="1"/>
    <xf numFmtId="166" fontId="11" fillId="0" borderId="4" xfId="1" applyNumberFormat="1" applyFont="1" applyBorder="1" applyAlignment="1">
      <alignment vertical="top"/>
    </xf>
    <xf numFmtId="165" fontId="13" fillId="4" borderId="4" xfId="3" applyNumberFormat="1" applyFont="1" applyFill="1" applyBorder="1" applyAlignment="1">
      <alignment vertical="top"/>
    </xf>
    <xf numFmtId="166" fontId="11" fillId="0" borderId="10" xfId="1" applyNumberFormat="1" applyFont="1" applyBorder="1" applyAlignment="1">
      <alignment vertical="top"/>
    </xf>
    <xf numFmtId="4" fontId="11" fillId="0" borderId="4" xfId="1" applyFont="1" applyBorder="1" applyAlignment="1">
      <alignment horizontal="left" vertical="top"/>
    </xf>
    <xf numFmtId="166" fontId="11" fillId="0" borderId="4" xfId="0" applyNumberFormat="1" applyFont="1" applyBorder="1" applyAlignment="1">
      <alignment vertical="top"/>
    </xf>
    <xf numFmtId="164" fontId="16" fillId="4" borderId="4" xfId="0" applyNumberFormat="1" applyFont="1" applyFill="1" applyBorder="1" applyAlignment="1">
      <alignment vertical="top"/>
    </xf>
    <xf numFmtId="1" fontId="10" fillId="0" borderId="9" xfId="1" applyNumberFormat="1" applyFont="1" applyBorder="1" applyAlignment="1">
      <alignment horizontal="center" vertical="top"/>
    </xf>
    <xf numFmtId="166" fontId="11" fillId="0" borderId="4" xfId="1" applyNumberFormat="1" applyFont="1" applyBorder="1" applyAlignment="1">
      <alignment horizontal="right" vertical="top"/>
    </xf>
    <xf numFmtId="166" fontId="13" fillId="0" borderId="4" xfId="1" applyNumberFormat="1" applyFont="1" applyBorder="1" applyAlignment="1">
      <alignment vertical="top"/>
    </xf>
    <xf numFmtId="166" fontId="13" fillId="0" borderId="4" xfId="1" applyNumberFormat="1" applyFont="1" applyBorder="1" applyAlignment="1">
      <alignment horizontal="right" vertical="top"/>
    </xf>
    <xf numFmtId="165" fontId="11" fillId="4" borderId="4" xfId="3" applyNumberFormat="1" applyFont="1" applyFill="1" applyBorder="1" applyAlignment="1">
      <alignment vertical="top"/>
    </xf>
    <xf numFmtId="3" fontId="10" fillId="0" borderId="9" xfId="1" applyNumberFormat="1" applyFont="1" applyBorder="1" applyAlignment="1">
      <alignment horizontal="center" vertical="center"/>
    </xf>
    <xf numFmtId="4" fontId="17" fillId="0" borderId="4" xfId="1" applyFont="1" applyBorder="1" applyAlignment="1">
      <alignment vertical="top"/>
    </xf>
    <xf numFmtId="3" fontId="12" fillId="0" borderId="10" xfId="1" applyNumberFormat="1" applyFont="1" applyBorder="1" applyAlignment="1">
      <alignment horizontal="center" vertical="center"/>
    </xf>
    <xf numFmtId="3" fontId="10" fillId="0" borderId="10" xfId="1" applyNumberFormat="1" applyFont="1" applyBorder="1" applyAlignment="1">
      <alignment horizontal="center" vertical="center"/>
    </xf>
    <xf numFmtId="0" fontId="18" fillId="0" borderId="0" xfId="0" applyFont="1"/>
    <xf numFmtId="3" fontId="12" fillId="0" borderId="9" xfId="1" applyNumberFormat="1" applyFont="1" applyBorder="1" applyAlignment="1">
      <alignment horizontal="center" vertical="center"/>
    </xf>
    <xf numFmtId="4" fontId="19" fillId="0" borderId="4" xfId="1" applyFont="1" applyBorder="1" applyAlignment="1">
      <alignment vertical="top"/>
    </xf>
    <xf numFmtId="164" fontId="20" fillId="0" borderId="4" xfId="0" applyNumberFormat="1" applyFont="1" applyBorder="1" applyAlignment="1">
      <alignment vertical="top"/>
    </xf>
    <xf numFmtId="167" fontId="20" fillId="0" borderId="4" xfId="0" applyNumberFormat="1" applyFont="1" applyBorder="1" applyAlignment="1">
      <alignment vertical="top"/>
    </xf>
    <xf numFmtId="3" fontId="10" fillId="3" borderId="9" xfId="1" applyNumberFormat="1" applyFont="1" applyFill="1" applyBorder="1" applyAlignment="1">
      <alignment horizontal="center" vertical="center"/>
    </xf>
    <xf numFmtId="4" fontId="10" fillId="3" borderId="7" xfId="1" applyFont="1" applyFill="1" applyBorder="1" applyAlignment="1">
      <alignment horizontal="center"/>
    </xf>
    <xf numFmtId="4" fontId="11" fillId="0" borderId="7" xfId="1" applyFont="1" applyBorder="1" applyAlignment="1">
      <alignment horizontal="left" vertical="center"/>
    </xf>
    <xf numFmtId="4" fontId="13" fillId="0" borderId="7" xfId="1" applyFont="1" applyBorder="1" applyAlignment="1">
      <alignment horizontal="left" vertical="center"/>
    </xf>
    <xf numFmtId="0" fontId="21" fillId="0" borderId="0" xfId="0" applyFont="1"/>
    <xf numFmtId="4" fontId="12" fillId="0" borderId="4" xfId="1" applyFont="1" applyBorder="1" applyAlignment="1">
      <alignment horizontal="left"/>
    </xf>
    <xf numFmtId="4" fontId="10" fillId="0" borderId="7" xfId="1" applyFont="1" applyBorder="1" applyAlignment="1">
      <alignment horizontal="left"/>
    </xf>
    <xf numFmtId="4" fontId="12" fillId="0" borderId="7" xfId="1" applyFont="1" applyBorder="1" applyAlignment="1">
      <alignment horizontal="left"/>
    </xf>
    <xf numFmtId="4" fontId="10" fillId="0" borderId="7" xfId="1" applyFont="1" applyBorder="1" applyAlignment="1">
      <alignment horizontal="left" vertical="center"/>
    </xf>
    <xf numFmtId="4" fontId="12" fillId="0" borderId="7" xfId="1" applyFont="1" applyBorder="1" applyAlignment="1">
      <alignment horizontal="left" vertical="center"/>
    </xf>
    <xf numFmtId="4" fontId="10" fillId="0" borderId="4" xfId="1" applyFont="1" applyBorder="1" applyAlignment="1">
      <alignment horizontal="left"/>
    </xf>
    <xf numFmtId="3" fontId="11" fillId="0" borderId="0" xfId="1" applyNumberFormat="1" applyFont="1"/>
    <xf numFmtId="3" fontId="5" fillId="0" borderId="9" xfId="1" applyNumberFormat="1" applyFont="1" applyBorder="1" applyAlignment="1">
      <alignment horizontal="center" vertical="center"/>
    </xf>
    <xf numFmtId="4" fontId="4" fillId="0" borderId="7" xfId="1" applyFont="1" applyBorder="1" applyAlignment="1">
      <alignment horizontal="left"/>
    </xf>
    <xf numFmtId="4" fontId="4" fillId="0" borderId="4" xfId="1" applyFont="1" applyBorder="1"/>
    <xf numFmtId="4" fontId="4" fillId="0" borderId="4" xfId="1" applyFont="1" applyBorder="1" applyAlignment="1">
      <alignment horizontal="center" vertical="center"/>
    </xf>
    <xf numFmtId="4" fontId="4" fillId="0" borderId="7" xfId="1" applyFont="1" applyBorder="1"/>
    <xf numFmtId="4" fontId="4" fillId="0" borderId="7" xfId="1" applyFont="1" applyBorder="1" applyAlignment="1">
      <alignment horizontal="center" vertical="center"/>
    </xf>
    <xf numFmtId="3" fontId="5" fillId="0" borderId="10" xfId="1" applyNumberFormat="1" applyFont="1" applyBorder="1" applyAlignment="1">
      <alignment horizontal="center" vertical="center"/>
    </xf>
    <xf numFmtId="4" fontId="4" fillId="0" borderId="4" xfId="1" applyFont="1" applyBorder="1" applyAlignment="1">
      <alignment horizontal="left"/>
    </xf>
    <xf numFmtId="3" fontId="5" fillId="0" borderId="5" xfId="1" applyNumberFormat="1" applyFont="1" applyBorder="1" applyAlignment="1">
      <alignment horizontal="center" vertical="center"/>
    </xf>
    <xf numFmtId="4" fontId="4" fillId="0" borderId="15" xfId="1" applyFont="1" applyBorder="1" applyAlignment="1">
      <alignment horizontal="left"/>
    </xf>
    <xf numFmtId="4" fontId="4" fillId="0" borderId="15" xfId="1" applyFont="1" applyBorder="1"/>
    <xf numFmtId="4" fontId="4" fillId="0" borderId="15" xfId="1" applyFont="1" applyBorder="1" applyAlignment="1">
      <alignment horizontal="center" vertical="center"/>
    </xf>
    <xf numFmtId="168" fontId="11" fillId="0" borderId="16" xfId="4" applyFont="1" applyBorder="1" applyAlignment="1" applyProtection="1">
      <alignment horizontal="left"/>
      <protection locked="0"/>
    </xf>
    <xf numFmtId="168" fontId="21" fillId="0" borderId="0" xfId="4" applyFont="1" applyAlignment="1" applyProtection="1">
      <alignment horizontal="left"/>
      <protection locked="0"/>
    </xf>
    <xf numFmtId="4" fontId="9" fillId="2" borderId="5" xfId="1" applyFont="1" applyFill="1" applyBorder="1" applyAlignment="1">
      <alignment horizontal="center" vertical="center" wrapText="1"/>
    </xf>
    <xf numFmtId="4" fontId="9" fillId="2" borderId="9" xfId="1" applyFont="1" applyFill="1" applyBorder="1" applyAlignment="1">
      <alignment horizontal="center" vertical="center" wrapText="1"/>
    </xf>
    <xf numFmtId="4" fontId="8" fillId="2" borderId="2" xfId="1" applyFont="1" applyFill="1" applyBorder="1" applyAlignment="1">
      <alignment horizontal="center" vertical="center" wrapText="1"/>
    </xf>
    <xf numFmtId="4" fontId="8" fillId="2" borderId="7" xfId="1" applyFont="1" applyFill="1" applyBorder="1" applyAlignment="1">
      <alignment horizontal="center" vertical="center" wrapText="1"/>
    </xf>
    <xf numFmtId="4" fontId="9" fillId="2" borderId="2" xfId="1" applyFont="1" applyFill="1" applyBorder="1" applyAlignment="1">
      <alignment horizontal="center" vertical="center" wrapText="1"/>
    </xf>
    <xf numFmtId="4" fontId="9" fillId="2" borderId="7" xfId="1" applyFont="1" applyFill="1" applyBorder="1" applyAlignment="1">
      <alignment horizontal="center" vertical="center" wrapText="1"/>
    </xf>
    <xf numFmtId="4" fontId="3" fillId="0" borderId="0" xfId="1" applyFont="1" applyAlignment="1">
      <alignment horizontal="center" wrapText="1"/>
    </xf>
    <xf numFmtId="4" fontId="3" fillId="0" borderId="0" xfId="1" applyFont="1" applyAlignment="1">
      <alignment horizontal="center"/>
    </xf>
    <xf numFmtId="4" fontId="4" fillId="0" borderId="0" xfId="1" applyFont="1" applyAlignment="1">
      <alignment horizontal="left"/>
    </xf>
    <xf numFmtId="4" fontId="8" fillId="2" borderId="1" xfId="1" applyFont="1" applyFill="1" applyBorder="1" applyAlignment="1">
      <alignment horizontal="center" vertical="center" wrapText="1"/>
    </xf>
    <xf numFmtId="4" fontId="8" fillId="2" borderId="6" xfId="1" applyFont="1" applyFill="1" applyBorder="1" applyAlignment="1">
      <alignment horizontal="center" vertical="center" wrapText="1"/>
    </xf>
    <xf numFmtId="4" fontId="8" fillId="2" borderId="2" xfId="1" applyFont="1" applyFill="1" applyBorder="1" applyAlignment="1">
      <alignment horizontal="center" vertical="center"/>
    </xf>
    <xf numFmtId="4" fontId="8" fillId="2" borderId="7" xfId="1" applyFont="1" applyFill="1" applyBorder="1" applyAlignment="1">
      <alignment horizontal="center" vertical="center"/>
    </xf>
    <xf numFmtId="4" fontId="8" fillId="2" borderId="3" xfId="1" applyFont="1" applyFill="1" applyBorder="1" applyAlignment="1">
      <alignment horizontal="center" vertical="center" wrapText="1"/>
    </xf>
    <xf numFmtId="4" fontId="8" fillId="2" borderId="8" xfId="1" applyFont="1" applyFill="1" applyBorder="1" applyAlignment="1">
      <alignment horizontal="center" vertical="center" wrapText="1"/>
    </xf>
    <xf numFmtId="4" fontId="8" fillId="2" borderId="4" xfId="1" applyFont="1" applyFill="1" applyBorder="1" applyAlignment="1">
      <alignment horizontal="center" vertical="center" wrapText="1"/>
    </xf>
  </cellXfs>
  <cellStyles count="5">
    <cellStyle name="Excel Built-in Normal" xfId="1"/>
    <cellStyle name="Normal" xfId="0" builtinId="0"/>
    <cellStyle name="Normal 2 4" xfId="2"/>
    <cellStyle name="Normal 3" xfId="3"/>
    <cellStyle name="Normal_EJEPRE0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228600</xdr:colOff>
      <xdr:row>0</xdr:row>
      <xdr:rowOff>34637</xdr:rowOff>
    </xdr:from>
    <xdr:to>
      <xdr:col>5</xdr:col>
      <xdr:colOff>169986</xdr:colOff>
      <xdr:row>3</xdr:row>
      <xdr:rowOff>17878</xdr:rowOff>
    </xdr:to>
    <xdr:pic>
      <xdr:nvPicPr>
        <xdr:cNvPr id="2" name="Imagen 1" descr="C:\Users\AIDMORENO\AppData\Local\Microsoft\Windows\INetCache\Content.Outlook\YQYDXURY\Logo CGR 2021 mod final.png">
          <a:extLst>
            <a:ext uri="{FF2B5EF4-FFF2-40B4-BE49-F238E27FC236}">
              <a16:creationId xmlns:a16="http://schemas.microsoft.com/office/drawing/2014/main" xmlns="" id="{B5CBE36D-1415-4E53-9FC0-BE6FE7DCC4A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34637"/>
          <a:ext cx="581466" cy="486161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Q200"/>
  <sheetViews>
    <sheetView showGridLines="0" tabSelected="1" topLeftCell="B1" zoomScale="130" zoomScaleNormal="130" zoomScaleSheetLayoutView="120" workbookViewId="0">
      <pane xSplit="2" ySplit="9" topLeftCell="D10" activePane="bottomRight" state="frozen"/>
      <selection activeCell="B1" sqref="B1"/>
      <selection pane="topRight" activeCell="D1" sqref="D1"/>
      <selection pane="bottomLeft" activeCell="B10" sqref="B10"/>
      <selection pane="bottomRight" activeCell="F9" sqref="F9"/>
    </sheetView>
  </sheetViews>
  <sheetFormatPr baseColWidth="10" defaultColWidth="24.140625" defaultRowHeight="11.25"/>
  <cols>
    <col min="1" max="1" width="1.42578125" style="1" hidden="1" customWidth="1"/>
    <col min="2" max="2" width="6.140625" style="1" customWidth="1"/>
    <col min="3" max="3" width="34.42578125" style="1" bestFit="1" customWidth="1"/>
    <col min="4" max="4" width="11.7109375" style="1" customWidth="1"/>
    <col min="5" max="5" width="9.28515625" style="1" customWidth="1"/>
    <col min="6" max="6" width="10.7109375" style="1" customWidth="1"/>
    <col min="7" max="7" width="10.28515625" style="1" customWidth="1"/>
    <col min="8" max="8" width="12.85546875" style="1" customWidth="1"/>
    <col min="9" max="9" width="11.85546875" style="1" customWidth="1"/>
    <col min="10" max="10" width="11.7109375" style="1" customWidth="1"/>
    <col min="11" max="11" width="10" style="1" customWidth="1"/>
    <col min="12" max="12" width="12.42578125" style="1" customWidth="1"/>
    <col min="13" max="13" width="12.140625" style="1" customWidth="1"/>
    <col min="14" max="14" width="11.140625" style="1" customWidth="1"/>
    <col min="15" max="15" width="12.140625" style="1" customWidth="1"/>
    <col min="16" max="16" width="11.5703125" style="1" customWidth="1"/>
    <col min="17" max="17" width="11" style="1" customWidth="1"/>
    <col min="18" max="18" width="10" style="1" customWidth="1"/>
    <col min="19" max="19" width="9" style="7" customWidth="1"/>
    <col min="20" max="20" width="8.42578125" style="10" customWidth="1"/>
    <col min="21" max="21" width="24.140625" style="1"/>
    <col min="22" max="22" width="14.5703125" style="1" bestFit="1" customWidth="1"/>
    <col min="23" max="23" width="7.85546875" style="1" bestFit="1" customWidth="1"/>
    <col min="24" max="24" width="12.85546875" style="1" customWidth="1"/>
    <col min="25" max="25" width="6.5703125" style="1" bestFit="1" customWidth="1"/>
    <col min="26" max="26" width="7" style="1" bestFit="1" customWidth="1"/>
    <col min="27" max="1031" width="24.140625" style="1"/>
    <col min="1032" max="16384" width="24.140625" style="78"/>
  </cols>
  <sheetData>
    <row r="1" spans="2:22" ht="13.5" customHeight="1">
      <c r="B1" s="115" t="s">
        <v>0</v>
      </c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5"/>
      <c r="O1" s="115"/>
      <c r="P1" s="115"/>
      <c r="Q1" s="115"/>
      <c r="R1" s="115"/>
      <c r="S1" s="115"/>
      <c r="T1" s="115"/>
    </row>
    <row r="2" spans="2:22" ht="13.5" customHeight="1">
      <c r="B2" s="115" t="s">
        <v>1</v>
      </c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</row>
    <row r="3" spans="2:22" ht="13.5" customHeight="1">
      <c r="B3" s="116" t="s">
        <v>2</v>
      </c>
      <c r="C3" s="116"/>
      <c r="D3" s="116"/>
      <c r="E3" s="116"/>
      <c r="F3" s="116"/>
      <c r="G3" s="116"/>
      <c r="H3" s="116"/>
      <c r="I3" s="116"/>
      <c r="J3" s="116"/>
      <c r="K3" s="116"/>
      <c r="L3" s="116"/>
      <c r="M3" s="116"/>
      <c r="N3" s="116"/>
      <c r="O3" s="116"/>
      <c r="P3" s="116"/>
      <c r="Q3" s="116"/>
      <c r="R3" s="116"/>
      <c r="S3" s="116"/>
      <c r="T3" s="116"/>
    </row>
    <row r="4" spans="2:22" ht="13.5" customHeight="1">
      <c r="B4" s="117" t="s">
        <v>3</v>
      </c>
      <c r="C4" s="117"/>
      <c r="D4" s="117"/>
      <c r="E4" s="117"/>
      <c r="F4" s="117"/>
      <c r="G4" s="117"/>
      <c r="H4" s="117"/>
      <c r="I4" s="117"/>
      <c r="J4" s="117"/>
      <c r="K4" s="2"/>
      <c r="L4" s="2"/>
      <c r="M4" s="2"/>
      <c r="N4" s="2"/>
      <c r="O4" s="2"/>
      <c r="P4" s="2"/>
      <c r="Q4" s="2"/>
      <c r="R4" s="3"/>
      <c r="S4" s="4"/>
      <c r="T4" s="5"/>
    </row>
    <row r="5" spans="2:22" ht="13.5" customHeight="1">
      <c r="B5" s="6" t="s">
        <v>4</v>
      </c>
      <c r="C5" s="7"/>
      <c r="D5" s="2"/>
      <c r="E5" s="2"/>
      <c r="F5" s="2"/>
      <c r="G5" s="8"/>
      <c r="H5" s="8"/>
      <c r="I5" s="8"/>
      <c r="J5" s="8"/>
      <c r="K5" s="8"/>
      <c r="L5" s="8"/>
      <c r="M5" s="8"/>
      <c r="N5" s="9"/>
      <c r="O5" s="9"/>
      <c r="P5" s="8"/>
      <c r="Q5" s="8"/>
      <c r="R5" s="8"/>
    </row>
    <row r="6" spans="2:22" ht="17.25" customHeight="1">
      <c r="B6" s="118" t="s">
        <v>5</v>
      </c>
      <c r="C6" s="120" t="s">
        <v>6</v>
      </c>
      <c r="D6" s="111" t="s">
        <v>7</v>
      </c>
      <c r="E6" s="111" t="s">
        <v>8</v>
      </c>
      <c r="F6" s="122" t="s">
        <v>9</v>
      </c>
      <c r="G6" s="124" t="s">
        <v>10</v>
      </c>
      <c r="H6" s="111" t="s">
        <v>11</v>
      </c>
      <c r="I6" s="111" t="s">
        <v>12</v>
      </c>
      <c r="J6" s="111" t="s">
        <v>13</v>
      </c>
      <c r="K6" s="111" t="s">
        <v>14</v>
      </c>
      <c r="L6" s="111" t="s">
        <v>15</v>
      </c>
      <c r="M6" s="111" t="s">
        <v>16</v>
      </c>
      <c r="N6" s="111" t="s">
        <v>17</v>
      </c>
      <c r="O6" s="111" t="s">
        <v>18</v>
      </c>
      <c r="P6" s="111" t="s">
        <v>19</v>
      </c>
      <c r="Q6" s="111" t="s">
        <v>20</v>
      </c>
      <c r="R6" s="111" t="s">
        <v>21</v>
      </c>
      <c r="S6" s="113" t="s">
        <v>22</v>
      </c>
      <c r="T6" s="109" t="s">
        <v>23</v>
      </c>
    </row>
    <row r="7" spans="2:22" s="7" customFormat="1" ht="30.75" customHeight="1">
      <c r="B7" s="119"/>
      <c r="C7" s="121"/>
      <c r="D7" s="112"/>
      <c r="E7" s="112"/>
      <c r="F7" s="123"/>
      <c r="G7" s="124"/>
      <c r="H7" s="112"/>
      <c r="I7" s="112"/>
      <c r="J7" s="112"/>
      <c r="K7" s="112"/>
      <c r="L7" s="112"/>
      <c r="M7" s="112"/>
      <c r="N7" s="112"/>
      <c r="O7" s="112"/>
      <c r="P7" s="112"/>
      <c r="Q7" s="112"/>
      <c r="R7" s="112"/>
      <c r="S7" s="114"/>
      <c r="T7" s="110"/>
    </row>
    <row r="8" spans="2:22" s="4" customFormat="1" ht="13.5" customHeight="1">
      <c r="B8" s="11"/>
      <c r="C8" s="12" t="s">
        <v>24</v>
      </c>
      <c r="D8" s="13">
        <f t="shared" ref="D8:R8" si="0">+D9+D153</f>
        <v>127925312</v>
      </c>
      <c r="E8" s="13">
        <f t="shared" si="0"/>
        <v>0</v>
      </c>
      <c r="F8" s="13">
        <f t="shared" si="0"/>
        <v>24332572</v>
      </c>
      <c r="G8" s="13">
        <f t="shared" si="0"/>
        <v>0</v>
      </c>
      <c r="H8" s="13">
        <f t="shared" si="0"/>
        <v>24332572</v>
      </c>
      <c r="I8" s="13">
        <f t="shared" si="0"/>
        <v>152257884</v>
      </c>
      <c r="J8" s="13">
        <f t="shared" si="0"/>
        <v>59991791</v>
      </c>
      <c r="K8" s="13">
        <f t="shared" si="0"/>
        <v>0</v>
      </c>
      <c r="L8" s="13">
        <f t="shared" si="0"/>
        <v>14621610.51</v>
      </c>
      <c r="M8" s="13">
        <f t="shared" si="0"/>
        <v>29297769.000000004</v>
      </c>
      <c r="N8" s="13">
        <f t="shared" si="0"/>
        <v>30694021.999999996</v>
      </c>
      <c r="O8" s="13">
        <f t="shared" si="0"/>
        <v>122960115.00000001</v>
      </c>
      <c r="P8" s="13">
        <f t="shared" si="0"/>
        <v>92266093</v>
      </c>
      <c r="Q8" s="13">
        <f t="shared" si="0"/>
        <v>20575765.640000001</v>
      </c>
      <c r="R8" s="13">
        <f t="shared" si="0"/>
        <v>8722003.3600000013</v>
      </c>
      <c r="S8" s="14">
        <f>+M8/J8*100</f>
        <v>48.836296619315803</v>
      </c>
      <c r="T8" s="14">
        <f>+M8/I8*100</f>
        <v>19.242201605796652</v>
      </c>
    </row>
    <row r="9" spans="2:22" s="4" customFormat="1" ht="13.5" customHeight="1">
      <c r="B9" s="15"/>
      <c r="C9" s="16" t="s">
        <v>25</v>
      </c>
      <c r="D9" s="17">
        <f>+D10+D31+D80+D134+D151+D127</f>
        <v>127125312</v>
      </c>
      <c r="E9" s="17">
        <f>+E10+E31+E80+E134+E151+E127</f>
        <v>0</v>
      </c>
      <c r="F9" s="17">
        <f>+F10+F31+F80+F127+F134+F150</f>
        <v>21625180</v>
      </c>
      <c r="G9" s="17">
        <f>+G10+G31+G80+G127+G134+G150</f>
        <v>-118056</v>
      </c>
      <c r="H9" s="17">
        <f>+H10+H31+H80+H134+H151+H127</f>
        <v>21743236</v>
      </c>
      <c r="I9" s="17">
        <f>+I10+I31+I80+I127+I134+I150</f>
        <v>148750492</v>
      </c>
      <c r="J9" s="17">
        <f>+J10+J31+J80+J134+J150+J127</f>
        <v>56484399</v>
      </c>
      <c r="K9" s="17">
        <f>+K10+K31+K80+K134+K151+K127</f>
        <v>0</v>
      </c>
      <c r="L9" s="17">
        <f>+L10+L31+L80+L127+L134+L150</f>
        <v>14400523.27</v>
      </c>
      <c r="M9" s="17">
        <f>+M10+M31+M80+M127+M134+M150</f>
        <v>28836893.520000003</v>
      </c>
      <c r="N9" s="17">
        <f>+N10+N31+N80+N127+N134+N150</f>
        <v>27647505.479999997</v>
      </c>
      <c r="O9" s="17">
        <f>+O10+O31+O80+O134+O150+O127</f>
        <v>119913598.48000002</v>
      </c>
      <c r="P9" s="17">
        <f>+P10+P31+P80+P134+P151+P127</f>
        <v>92266093</v>
      </c>
      <c r="Q9" s="17">
        <f>+Q10+Q31+Q80+Q134+Q151+Q127</f>
        <v>20559937.32</v>
      </c>
      <c r="R9" s="17">
        <f>+R10+R31+R80+R134+R151+R127</f>
        <v>8276956.2000000011</v>
      </c>
      <c r="S9" s="18">
        <f>+M9/J9*100</f>
        <v>51.052846503686801</v>
      </c>
      <c r="T9" s="18">
        <f>+M9/I9*100</f>
        <v>19.386082783511064</v>
      </c>
    </row>
    <row r="10" spans="2:22" s="4" customFormat="1" ht="13.5" customHeight="1">
      <c r="B10" s="19" t="s">
        <v>26</v>
      </c>
      <c r="C10" s="12" t="s">
        <v>27</v>
      </c>
      <c r="D10" s="13">
        <f>D11+D14+D16+D17+D18+D19</f>
        <v>122969752</v>
      </c>
      <c r="E10" s="13">
        <f t="shared" ref="E10" si="1">E11+E14+E16+E17+E18+E19</f>
        <v>0</v>
      </c>
      <c r="F10" s="13">
        <f>F11+F14+F16+F17+F18+F19+F26+F24</f>
        <v>2010837</v>
      </c>
      <c r="G10" s="13">
        <f>G11+G14+G16+G17+G18+G19+G26</f>
        <v>-118056</v>
      </c>
      <c r="H10" s="13">
        <f>H11+H14+H16+H17+H18+H19+H24</f>
        <v>2128893</v>
      </c>
      <c r="I10" s="13">
        <f>I11+I14+I16+I17+I18+I19+I24+I26</f>
        <v>124980589</v>
      </c>
      <c r="J10" s="13">
        <f t="shared" ref="J10:N10" si="2">J11+J14+J16+J17+J18+J19+J24+J26</f>
        <v>33199972</v>
      </c>
      <c r="K10" s="13">
        <f t="shared" si="2"/>
        <v>0</v>
      </c>
      <c r="L10" s="13">
        <f t="shared" si="2"/>
        <v>12738778.199999999</v>
      </c>
      <c r="M10" s="13">
        <f t="shared" si="2"/>
        <v>25788343.190000005</v>
      </c>
      <c r="N10" s="13">
        <f t="shared" si="2"/>
        <v>7411628.8099999987</v>
      </c>
      <c r="O10" s="13">
        <f>O11+O14+O16+O17+O18+O19+O24+O26</f>
        <v>99192245.810000017</v>
      </c>
      <c r="P10" s="13">
        <f t="shared" ref="P10" si="3">P11+P14+P16+P17+P18+P19+P24</f>
        <v>91780617</v>
      </c>
      <c r="Q10" s="13">
        <f>Q11+Q14+Q16+Q17+Q18+Q19+Q24+Q26</f>
        <v>19994742.75</v>
      </c>
      <c r="R10" s="13">
        <f>R11+R14+R16+R17+R18+R19+R24+R26</f>
        <v>5793600.4400000004</v>
      </c>
      <c r="S10" s="14">
        <f t="shared" ref="S10:S11" si="4">+M10/J10*100</f>
        <v>77.675798009709183</v>
      </c>
      <c r="T10" s="14">
        <f>+M10/I10*100</f>
        <v>20.633878745762676</v>
      </c>
    </row>
    <row r="11" spans="2:22" ht="13.5" customHeight="1">
      <c r="B11" s="19" t="s">
        <v>28</v>
      </c>
      <c r="C11" s="20" t="s">
        <v>29</v>
      </c>
      <c r="D11" s="13">
        <f t="shared" ref="D11:R11" si="5">SUM(D12:D13)</f>
        <v>97080713</v>
      </c>
      <c r="E11" s="13">
        <f t="shared" si="5"/>
        <v>0</v>
      </c>
      <c r="F11" s="13">
        <f t="shared" si="5"/>
        <v>-215070</v>
      </c>
      <c r="G11" s="13">
        <f t="shared" si="5"/>
        <v>-699066</v>
      </c>
      <c r="H11" s="13">
        <f t="shared" si="5"/>
        <v>483996</v>
      </c>
      <c r="I11" s="13">
        <f t="shared" si="5"/>
        <v>96865643</v>
      </c>
      <c r="J11" s="13">
        <f>SUM(J12:J13)</f>
        <v>23763928</v>
      </c>
      <c r="K11" s="13">
        <f t="shared" si="5"/>
        <v>0</v>
      </c>
      <c r="L11" s="13">
        <f t="shared" si="5"/>
        <v>11183364.970000001</v>
      </c>
      <c r="M11" s="13">
        <f t="shared" si="5"/>
        <v>19409343.440000001</v>
      </c>
      <c r="N11" s="13">
        <f t="shared" si="5"/>
        <v>4354584.5599999987</v>
      </c>
      <c r="O11" s="13">
        <f t="shared" si="5"/>
        <v>77456299.560000002</v>
      </c>
      <c r="P11" s="13">
        <f t="shared" si="5"/>
        <v>73101715</v>
      </c>
      <c r="Q11" s="13">
        <f t="shared" si="5"/>
        <v>15024392.83</v>
      </c>
      <c r="R11" s="13">
        <f t="shared" si="5"/>
        <v>4384950.6100000003</v>
      </c>
      <c r="S11" s="14">
        <f t="shared" si="4"/>
        <v>81.675653284255034</v>
      </c>
      <c r="T11" s="14">
        <f t="shared" ref="T11" si="6">+M11/I11*100</f>
        <v>20.037386671763489</v>
      </c>
      <c r="V11" s="7"/>
    </row>
    <row r="12" spans="2:22" ht="13.5" customHeight="1">
      <c r="B12" s="21" t="s">
        <v>30</v>
      </c>
      <c r="C12" s="22" t="s">
        <v>31</v>
      </c>
      <c r="D12" s="23">
        <v>96139254</v>
      </c>
      <c r="E12" s="23">
        <v>0</v>
      </c>
      <c r="F12" s="24">
        <f>+G12+H12</f>
        <v>-699066</v>
      </c>
      <c r="G12" s="23">
        <v>-699066</v>
      </c>
      <c r="H12" s="23">
        <v>0</v>
      </c>
      <c r="I12" s="23">
        <v>95440188</v>
      </c>
      <c r="J12" s="23">
        <v>23224862</v>
      </c>
      <c r="K12" s="23">
        <v>0</v>
      </c>
      <c r="L12" s="25">
        <v>11183364.970000001</v>
      </c>
      <c r="M12" s="25">
        <v>19409343.440000001</v>
      </c>
      <c r="N12" s="24">
        <f>J12-M12</f>
        <v>3815518.5599999987</v>
      </c>
      <c r="O12" s="24">
        <f>+N12+P12</f>
        <v>76030844.560000002</v>
      </c>
      <c r="P12" s="24">
        <f>+I12-J12</f>
        <v>72215326</v>
      </c>
      <c r="Q12" s="26">
        <v>15024392.83</v>
      </c>
      <c r="R12" s="24">
        <v>4384950.6100000003</v>
      </c>
      <c r="S12" s="27">
        <f>+M12/J12*100</f>
        <v>83.571404816097512</v>
      </c>
      <c r="T12" s="27">
        <f>+M12/I12*100</f>
        <v>20.336656755118714</v>
      </c>
    </row>
    <row r="13" spans="2:22" ht="13.5" customHeight="1">
      <c r="B13" s="28" t="s">
        <v>32</v>
      </c>
      <c r="C13" s="29" t="s">
        <v>33</v>
      </c>
      <c r="D13" s="23">
        <v>941459</v>
      </c>
      <c r="E13" s="23">
        <v>0</v>
      </c>
      <c r="F13" s="23">
        <f>+G13+H13</f>
        <v>483996</v>
      </c>
      <c r="G13" s="23">
        <v>0</v>
      </c>
      <c r="H13" s="23">
        <v>483996</v>
      </c>
      <c r="I13" s="23">
        <v>1425455</v>
      </c>
      <c r="J13" s="23">
        <v>539066</v>
      </c>
      <c r="K13" s="23">
        <v>0</v>
      </c>
      <c r="L13" s="24">
        <v>0</v>
      </c>
      <c r="M13" s="24">
        <v>0</v>
      </c>
      <c r="N13" s="24">
        <f t="shared" ref="N13" si="7">J13-M13</f>
        <v>539066</v>
      </c>
      <c r="O13" s="24">
        <f>+N13+P13</f>
        <v>1425455</v>
      </c>
      <c r="P13" s="24">
        <f>+I13-J13</f>
        <v>886389</v>
      </c>
      <c r="Q13" s="24">
        <v>0</v>
      </c>
      <c r="R13" s="24">
        <v>0</v>
      </c>
      <c r="S13" s="27">
        <f>+M13/J13*100</f>
        <v>0</v>
      </c>
      <c r="T13" s="27">
        <f>+M13/I13*100</f>
        <v>0</v>
      </c>
    </row>
    <row r="14" spans="2:22" s="3" customFormat="1" ht="13.5" customHeight="1">
      <c r="B14" s="30" t="s">
        <v>34</v>
      </c>
      <c r="C14" s="20" t="s">
        <v>35</v>
      </c>
      <c r="D14" s="13">
        <f>+D15</f>
        <v>54000</v>
      </c>
      <c r="E14" s="13">
        <f t="shared" ref="E14:R14" si="8">+E15</f>
        <v>0</v>
      </c>
      <c r="F14" s="13">
        <f>+F15</f>
        <v>16500</v>
      </c>
      <c r="G14" s="13">
        <f>+G15</f>
        <v>16500</v>
      </c>
      <c r="H14" s="13">
        <f t="shared" si="8"/>
        <v>0</v>
      </c>
      <c r="I14" s="13">
        <f>+I15</f>
        <v>70500</v>
      </c>
      <c r="J14" s="13">
        <f>+J15</f>
        <v>30000</v>
      </c>
      <c r="K14" s="13">
        <f t="shared" si="8"/>
        <v>0</v>
      </c>
      <c r="L14" s="13">
        <f>+L15</f>
        <v>7250</v>
      </c>
      <c r="M14" s="13">
        <f>+M15</f>
        <v>12000</v>
      </c>
      <c r="N14" s="13">
        <f>+N15</f>
        <v>18000</v>
      </c>
      <c r="O14" s="13">
        <f>+O15</f>
        <v>58500</v>
      </c>
      <c r="P14" s="13">
        <f t="shared" si="8"/>
        <v>40500</v>
      </c>
      <c r="Q14" s="13">
        <f t="shared" si="8"/>
        <v>8750</v>
      </c>
      <c r="R14" s="13">
        <f t="shared" si="8"/>
        <v>3250</v>
      </c>
      <c r="S14" s="14">
        <f t="shared" ref="S14:S88" si="9">+M14/J14*100</f>
        <v>40</v>
      </c>
      <c r="T14" s="14">
        <f t="shared" ref="T14:T88" si="10">+M14/I14*100</f>
        <v>17.021276595744681</v>
      </c>
    </row>
    <row r="15" spans="2:22" ht="13.5" customHeight="1">
      <c r="B15" s="21" t="s">
        <v>36</v>
      </c>
      <c r="C15" s="29" t="s">
        <v>37</v>
      </c>
      <c r="D15" s="23">
        <v>54000</v>
      </c>
      <c r="E15" s="23">
        <v>0</v>
      </c>
      <c r="F15" s="23">
        <f t="shared" ref="F15:F17" si="11">+G15+H15</f>
        <v>16500</v>
      </c>
      <c r="G15" s="23">
        <v>16500</v>
      </c>
      <c r="H15" s="23">
        <v>0</v>
      </c>
      <c r="I15" s="23">
        <v>70500</v>
      </c>
      <c r="J15" s="23">
        <v>30000</v>
      </c>
      <c r="K15" s="23">
        <v>0</v>
      </c>
      <c r="L15" s="25">
        <v>7250</v>
      </c>
      <c r="M15" s="25">
        <v>12000</v>
      </c>
      <c r="N15" s="24">
        <f>J15-M15</f>
        <v>18000</v>
      </c>
      <c r="O15" s="24">
        <f t="shared" ref="O15:O30" si="12">+N15+P15</f>
        <v>58500</v>
      </c>
      <c r="P15" s="24">
        <f>+I15-J15</f>
        <v>40500</v>
      </c>
      <c r="Q15" s="26">
        <v>8750</v>
      </c>
      <c r="R15" s="24">
        <v>3250</v>
      </c>
      <c r="S15" s="27">
        <f t="shared" si="9"/>
        <v>40</v>
      </c>
      <c r="T15" s="27">
        <f t="shared" si="10"/>
        <v>17.021276595744681</v>
      </c>
    </row>
    <row r="16" spans="2:22" s="3" customFormat="1" ht="13.5" customHeight="1">
      <c r="B16" s="31" t="s">
        <v>38</v>
      </c>
      <c r="C16" s="20" t="s">
        <v>39</v>
      </c>
      <c r="D16" s="32">
        <v>649800</v>
      </c>
      <c r="E16" s="32">
        <v>0</v>
      </c>
      <c r="F16" s="32">
        <f t="shared" si="11"/>
        <v>0</v>
      </c>
      <c r="G16" s="32">
        <v>0</v>
      </c>
      <c r="H16" s="32">
        <v>0</v>
      </c>
      <c r="I16" s="32">
        <v>649800</v>
      </c>
      <c r="J16" s="32">
        <v>162450</v>
      </c>
      <c r="K16" s="32">
        <v>0</v>
      </c>
      <c r="L16" s="33">
        <v>60757</v>
      </c>
      <c r="M16" s="33">
        <v>118347.34</v>
      </c>
      <c r="N16" s="13">
        <f>J16-M16</f>
        <v>44102.66</v>
      </c>
      <c r="O16" s="13">
        <f>+N16+P16</f>
        <v>531452.66</v>
      </c>
      <c r="P16" s="13">
        <f>+I16-J16</f>
        <v>487350</v>
      </c>
      <c r="Q16" s="34">
        <v>98328.34</v>
      </c>
      <c r="R16" s="13">
        <v>20019</v>
      </c>
      <c r="S16" s="14">
        <f t="shared" si="9"/>
        <v>72.851548168667279</v>
      </c>
      <c r="T16" s="14">
        <f t="shared" si="10"/>
        <v>18.21288704216682</v>
      </c>
    </row>
    <row r="17" spans="2:26" s="3" customFormat="1" ht="13.5" customHeight="1">
      <c r="B17" s="31" t="s">
        <v>40</v>
      </c>
      <c r="C17" s="20" t="s">
        <v>41</v>
      </c>
      <c r="D17" s="32">
        <v>52125</v>
      </c>
      <c r="E17" s="32">
        <v>0</v>
      </c>
      <c r="F17" s="32">
        <f t="shared" si="11"/>
        <v>0</v>
      </c>
      <c r="G17" s="32">
        <v>0</v>
      </c>
      <c r="H17" s="32">
        <v>0</v>
      </c>
      <c r="I17" s="32">
        <v>52125</v>
      </c>
      <c r="J17" s="32">
        <v>52125</v>
      </c>
      <c r="K17" s="32">
        <v>0</v>
      </c>
      <c r="L17" s="32">
        <v>0</v>
      </c>
      <c r="M17" s="32">
        <v>0</v>
      </c>
      <c r="N17" s="13">
        <f>J17-M17</f>
        <v>52125</v>
      </c>
      <c r="O17" s="13">
        <f>+N17+P17</f>
        <v>52125</v>
      </c>
      <c r="P17" s="13">
        <f>+I17-J17</f>
        <v>0</v>
      </c>
      <c r="Q17" s="13">
        <v>0</v>
      </c>
      <c r="R17" s="13">
        <v>0</v>
      </c>
      <c r="S17" s="14">
        <f t="shared" si="9"/>
        <v>0</v>
      </c>
      <c r="T17" s="14">
        <f t="shared" si="10"/>
        <v>0</v>
      </c>
    </row>
    <row r="18" spans="2:26" s="3" customFormat="1" ht="13.5" customHeight="1">
      <c r="B18" s="31" t="s">
        <v>42</v>
      </c>
      <c r="C18" s="20" t="s">
        <v>43</v>
      </c>
      <c r="D18" s="32">
        <v>8095037</v>
      </c>
      <c r="E18" s="32">
        <v>0</v>
      </c>
      <c r="F18" s="32">
        <f>+G18+H18</f>
        <v>38164</v>
      </c>
      <c r="G18" s="32">
        <v>1313</v>
      </c>
      <c r="H18" s="32">
        <v>36851</v>
      </c>
      <c r="I18" s="32">
        <v>8133201</v>
      </c>
      <c r="J18" s="32">
        <v>2736503</v>
      </c>
      <c r="K18" s="32">
        <v>0</v>
      </c>
      <c r="L18" s="32">
        <v>1555.19</v>
      </c>
      <c r="M18" s="32">
        <v>2259557.71</v>
      </c>
      <c r="N18" s="13">
        <f>J18-M18</f>
        <v>476945.29000000004</v>
      </c>
      <c r="O18" s="13">
        <f>+N18+P18</f>
        <v>5873643.29</v>
      </c>
      <c r="P18" s="13">
        <f>+I18-J18</f>
        <v>5396698</v>
      </c>
      <c r="Q18" s="13">
        <v>2258192.4500000002</v>
      </c>
      <c r="R18" s="13">
        <v>1365.26</v>
      </c>
      <c r="S18" s="14">
        <f>+M18/J18*100</f>
        <v>82.570993344425347</v>
      </c>
      <c r="T18" s="14">
        <f t="shared" si="10"/>
        <v>27.781899279262863</v>
      </c>
    </row>
    <row r="19" spans="2:26" ht="13.5" customHeight="1">
      <c r="B19" s="31" t="s">
        <v>44</v>
      </c>
      <c r="C19" s="20" t="s">
        <v>45</v>
      </c>
      <c r="D19" s="13">
        <f>SUM(D20:D23)</f>
        <v>17038077</v>
      </c>
      <c r="E19" s="13">
        <f t="shared" ref="E19:R19" si="13">SUM(E20:E23)</f>
        <v>0</v>
      </c>
      <c r="F19" s="32">
        <f>+G19+H19</f>
        <v>279204</v>
      </c>
      <c r="G19" s="13">
        <f>SUM(G20:G23)</f>
        <v>2733</v>
      </c>
      <c r="H19" s="13">
        <f t="shared" si="13"/>
        <v>276471</v>
      </c>
      <c r="I19" s="13">
        <f>SUM(I20:I23)</f>
        <v>17317281</v>
      </c>
      <c r="J19" s="13">
        <f>SUM(J20:J23)</f>
        <v>4562927</v>
      </c>
      <c r="K19" s="13">
        <f t="shared" si="13"/>
        <v>0</v>
      </c>
      <c r="L19" s="13">
        <f>SUM(L20:L23)</f>
        <v>1129983.5799999998</v>
      </c>
      <c r="M19" s="13">
        <f>SUM(M20:M23)</f>
        <v>3633227.24</v>
      </c>
      <c r="N19" s="13">
        <f>SUM(N20:N23)</f>
        <v>929699.76</v>
      </c>
      <c r="O19" s="13">
        <f>SUM(O20:O23)</f>
        <v>13684053.76</v>
      </c>
      <c r="P19" s="13">
        <f t="shared" si="13"/>
        <v>12754354</v>
      </c>
      <c r="Q19" s="13">
        <f t="shared" si="13"/>
        <v>2503243.66</v>
      </c>
      <c r="R19" s="13">
        <f t="shared" si="13"/>
        <v>1129983.5799999998</v>
      </c>
      <c r="S19" s="14">
        <f>+M19/J19*100</f>
        <v>79.624925842556777</v>
      </c>
      <c r="T19" s="14">
        <f t="shared" si="10"/>
        <v>20.980356211809465</v>
      </c>
    </row>
    <row r="20" spans="2:26" ht="13.5" customHeight="1">
      <c r="B20" s="35" t="s">
        <v>46</v>
      </c>
      <c r="C20" s="29" t="s">
        <v>47</v>
      </c>
      <c r="D20" s="23">
        <v>13831441</v>
      </c>
      <c r="E20" s="23">
        <v>0</v>
      </c>
      <c r="F20" s="23">
        <f t="shared" ref="F20:F30" si="14">+G20+H20</f>
        <v>242725</v>
      </c>
      <c r="G20" s="23">
        <v>2187</v>
      </c>
      <c r="H20" s="23">
        <v>240538</v>
      </c>
      <c r="I20" s="23">
        <v>14074166</v>
      </c>
      <c r="J20" s="23">
        <v>3734503</v>
      </c>
      <c r="K20" s="23">
        <v>0</v>
      </c>
      <c r="L20" s="25">
        <v>907842.32</v>
      </c>
      <c r="M20" s="25">
        <v>2966482.13</v>
      </c>
      <c r="N20" s="24">
        <f t="shared" ref="N20:N30" si="15">J20-M20</f>
        <v>768020.87000000011</v>
      </c>
      <c r="O20" s="24">
        <f t="shared" si="12"/>
        <v>11107683.870000001</v>
      </c>
      <c r="P20" s="24">
        <f>+I20-J20</f>
        <v>10339663</v>
      </c>
      <c r="Q20" s="24">
        <v>2058639.81</v>
      </c>
      <c r="R20" s="36">
        <v>907842.32</v>
      </c>
      <c r="S20" s="27">
        <f t="shared" si="9"/>
        <v>79.434455669201498</v>
      </c>
      <c r="T20" s="27">
        <f t="shared" si="10"/>
        <v>21.077498517496522</v>
      </c>
    </row>
    <row r="21" spans="2:26" ht="13.5" customHeight="1">
      <c r="B21" s="37" t="s">
        <v>48</v>
      </c>
      <c r="C21" s="29" t="s">
        <v>49</v>
      </c>
      <c r="D21" s="23">
        <v>1457562</v>
      </c>
      <c r="E21" s="23">
        <v>0</v>
      </c>
      <c r="F21" s="23">
        <f t="shared" si="14"/>
        <v>7511</v>
      </c>
      <c r="G21" s="23">
        <v>248</v>
      </c>
      <c r="H21" s="23">
        <v>7263</v>
      </c>
      <c r="I21" s="23">
        <v>1465073</v>
      </c>
      <c r="J21" s="23">
        <v>367501</v>
      </c>
      <c r="K21" s="23">
        <v>0</v>
      </c>
      <c r="L21" s="25">
        <v>102144.61</v>
      </c>
      <c r="M21" s="25">
        <v>306467.58</v>
      </c>
      <c r="N21" s="24">
        <f t="shared" si="15"/>
        <v>61033.419999999984</v>
      </c>
      <c r="O21" s="24">
        <f t="shared" si="12"/>
        <v>1158605.42</v>
      </c>
      <c r="P21" s="24">
        <f>+I21-J21</f>
        <v>1097572</v>
      </c>
      <c r="Q21" s="24">
        <v>204322.97</v>
      </c>
      <c r="R21" s="36">
        <v>102144.61</v>
      </c>
      <c r="S21" s="27">
        <f t="shared" si="9"/>
        <v>83.392311857654818</v>
      </c>
      <c r="T21" s="27">
        <f t="shared" si="10"/>
        <v>20.918246394548259</v>
      </c>
    </row>
    <row r="22" spans="2:26" ht="13.5" customHeight="1">
      <c r="B22" s="35" t="s">
        <v>50</v>
      </c>
      <c r="C22" s="29" t="s">
        <v>51</v>
      </c>
      <c r="D22" s="23">
        <v>1457562</v>
      </c>
      <c r="E22" s="23">
        <v>0</v>
      </c>
      <c r="F22" s="23">
        <f t="shared" si="14"/>
        <v>27580</v>
      </c>
      <c r="G22" s="23">
        <v>248</v>
      </c>
      <c r="H22" s="23">
        <v>27332</v>
      </c>
      <c r="I22" s="23">
        <v>1485142</v>
      </c>
      <c r="J22" s="23">
        <v>387570</v>
      </c>
      <c r="K22" s="23">
        <v>0</v>
      </c>
      <c r="L22" s="25">
        <v>102755.68</v>
      </c>
      <c r="M22" s="25">
        <v>308329.78999999998</v>
      </c>
      <c r="N22" s="24">
        <f t="shared" si="15"/>
        <v>79240.210000000021</v>
      </c>
      <c r="O22" s="24">
        <f t="shared" si="12"/>
        <v>1176812.21</v>
      </c>
      <c r="P22" s="24">
        <f>+I22-J22</f>
        <v>1097572</v>
      </c>
      <c r="Q22" s="24">
        <v>205574.11</v>
      </c>
      <c r="R22" s="36">
        <v>102755.68</v>
      </c>
      <c r="S22" s="27">
        <f t="shared" si="9"/>
        <v>79.554606909719524</v>
      </c>
      <c r="T22" s="27">
        <f t="shared" si="10"/>
        <v>20.76096359809365</v>
      </c>
    </row>
    <row r="23" spans="2:26" ht="13.5" customHeight="1">
      <c r="B23" s="35" t="s">
        <v>52</v>
      </c>
      <c r="C23" s="29" t="s">
        <v>53</v>
      </c>
      <c r="D23" s="23">
        <v>291512</v>
      </c>
      <c r="E23" s="23">
        <v>0</v>
      </c>
      <c r="F23" s="23">
        <f t="shared" si="14"/>
        <v>1388</v>
      </c>
      <c r="G23" s="23">
        <v>50</v>
      </c>
      <c r="H23" s="23">
        <v>1338</v>
      </c>
      <c r="I23" s="23">
        <v>292900</v>
      </c>
      <c r="J23" s="23">
        <v>73353</v>
      </c>
      <c r="K23" s="23">
        <v>0</v>
      </c>
      <c r="L23" s="25">
        <v>17240.97</v>
      </c>
      <c r="M23" s="25">
        <v>51947.74</v>
      </c>
      <c r="N23" s="24">
        <f t="shared" si="15"/>
        <v>21405.260000000002</v>
      </c>
      <c r="O23" s="24">
        <f t="shared" si="12"/>
        <v>240952.26</v>
      </c>
      <c r="P23" s="24">
        <f>+I23-J23</f>
        <v>219547</v>
      </c>
      <c r="Q23" s="24">
        <v>34706.769999999997</v>
      </c>
      <c r="R23" s="36">
        <v>17240.97</v>
      </c>
      <c r="S23" s="27">
        <f t="shared" si="9"/>
        <v>70.818834948809183</v>
      </c>
      <c r="T23" s="27">
        <f t="shared" si="10"/>
        <v>17.735657220894502</v>
      </c>
    </row>
    <row r="24" spans="2:26" ht="13.5" customHeight="1">
      <c r="B24" s="38" t="s">
        <v>54</v>
      </c>
      <c r="C24" s="39" t="s">
        <v>55</v>
      </c>
      <c r="D24" s="32">
        <f>+D25</f>
        <v>0</v>
      </c>
      <c r="E24" s="32">
        <f t="shared" ref="E24:R24" si="16">+E25</f>
        <v>0</v>
      </c>
      <c r="F24" s="32">
        <f t="shared" si="16"/>
        <v>1331575</v>
      </c>
      <c r="G24" s="32">
        <f t="shared" si="16"/>
        <v>0</v>
      </c>
      <c r="H24" s="32">
        <f t="shared" si="16"/>
        <v>1331575</v>
      </c>
      <c r="I24" s="32">
        <f t="shared" si="16"/>
        <v>1331575</v>
      </c>
      <c r="J24" s="32">
        <f t="shared" si="16"/>
        <v>1331575</v>
      </c>
      <c r="K24" s="32">
        <f t="shared" si="16"/>
        <v>0</v>
      </c>
      <c r="L24" s="32">
        <f t="shared" si="16"/>
        <v>0</v>
      </c>
      <c r="M24" s="32">
        <f t="shared" si="16"/>
        <v>0</v>
      </c>
      <c r="N24" s="32">
        <f t="shared" si="16"/>
        <v>1331575</v>
      </c>
      <c r="O24" s="32">
        <f t="shared" si="16"/>
        <v>1331575</v>
      </c>
      <c r="P24" s="32">
        <f t="shared" si="16"/>
        <v>0</v>
      </c>
      <c r="Q24" s="32">
        <f t="shared" si="16"/>
        <v>0</v>
      </c>
      <c r="R24" s="32">
        <f t="shared" si="16"/>
        <v>0</v>
      </c>
      <c r="S24" s="14">
        <f t="shared" si="9"/>
        <v>0</v>
      </c>
      <c r="T24" s="14">
        <f t="shared" si="10"/>
        <v>0</v>
      </c>
    </row>
    <row r="25" spans="2:26" ht="13.5" customHeight="1">
      <c r="B25" s="40" t="s">
        <v>56</v>
      </c>
      <c r="C25" s="41" t="s">
        <v>57</v>
      </c>
      <c r="D25" s="23">
        <v>0</v>
      </c>
      <c r="E25" s="23">
        <v>0</v>
      </c>
      <c r="F25" s="23">
        <f t="shared" si="14"/>
        <v>1331575</v>
      </c>
      <c r="G25" s="23">
        <v>0</v>
      </c>
      <c r="H25" s="23">
        <v>1331575</v>
      </c>
      <c r="I25" s="23">
        <v>1331575</v>
      </c>
      <c r="J25" s="23">
        <v>1331575</v>
      </c>
      <c r="K25" s="23">
        <v>0</v>
      </c>
      <c r="L25" s="23">
        <v>0</v>
      </c>
      <c r="M25" s="23">
        <v>0</v>
      </c>
      <c r="N25" s="24">
        <f t="shared" si="15"/>
        <v>1331575</v>
      </c>
      <c r="O25" s="24">
        <f>+N25+P25</f>
        <v>1331575</v>
      </c>
      <c r="P25" s="24">
        <f>+I25-J25</f>
        <v>0</v>
      </c>
      <c r="Q25" s="24">
        <v>0</v>
      </c>
      <c r="R25" s="24">
        <v>0</v>
      </c>
      <c r="S25" s="27">
        <f t="shared" si="9"/>
        <v>0</v>
      </c>
      <c r="T25" s="27">
        <f t="shared" si="10"/>
        <v>0</v>
      </c>
    </row>
    <row r="26" spans="2:26" ht="13.5" customHeight="1">
      <c r="B26" s="38" t="s">
        <v>58</v>
      </c>
      <c r="C26" s="42" t="s">
        <v>59</v>
      </c>
      <c r="D26" s="32">
        <f>+D27+D28+D29+D30</f>
        <v>0</v>
      </c>
      <c r="E26" s="32">
        <f t="shared" ref="E26" si="17">+E27+E28+E29+E30</f>
        <v>0</v>
      </c>
      <c r="F26" s="32">
        <f>+G26+H26</f>
        <v>560464</v>
      </c>
      <c r="G26" s="32">
        <f>+G27+G28+G29+G30</f>
        <v>560464</v>
      </c>
      <c r="H26" s="32">
        <f>+H27+H28+H29+H30</f>
        <v>0</v>
      </c>
      <c r="I26" s="32">
        <f>+I27+I28+I29+I30</f>
        <v>560464</v>
      </c>
      <c r="J26" s="32">
        <f t="shared" ref="J26:R26" si="18">+J27+J28+J29+J30</f>
        <v>560464</v>
      </c>
      <c r="K26" s="32">
        <f t="shared" si="18"/>
        <v>0</v>
      </c>
      <c r="L26" s="32">
        <f>+L27+L28+L29+L30</f>
        <v>355867.45999999996</v>
      </c>
      <c r="M26" s="32">
        <f>+M27+M28+M29+M30</f>
        <v>355867.45999999996</v>
      </c>
      <c r="N26" s="32">
        <f>+N27+N28+N29+N30</f>
        <v>204596.54</v>
      </c>
      <c r="O26" s="32">
        <f>+O27+O28+O29+O30</f>
        <v>204596.54</v>
      </c>
      <c r="P26" s="32">
        <f t="shared" si="18"/>
        <v>0</v>
      </c>
      <c r="Q26" s="32">
        <f>+Q27+Q28+Q29+Q30</f>
        <v>101835.47</v>
      </c>
      <c r="R26" s="32">
        <f t="shared" si="18"/>
        <v>254031.99</v>
      </c>
      <c r="S26" s="14">
        <f t="shared" si="9"/>
        <v>63.495150446772662</v>
      </c>
      <c r="T26" s="14">
        <f>+M26/I26*100</f>
        <v>63.495150446772662</v>
      </c>
    </row>
    <row r="27" spans="2:26" ht="13.5" customHeight="1">
      <c r="B27" s="40" t="s">
        <v>60</v>
      </c>
      <c r="C27" s="22" t="s">
        <v>29</v>
      </c>
      <c r="D27" s="23">
        <v>0</v>
      </c>
      <c r="E27" s="23">
        <v>0</v>
      </c>
      <c r="F27" s="23">
        <f t="shared" si="14"/>
        <v>436090</v>
      </c>
      <c r="G27" s="23">
        <v>436090</v>
      </c>
      <c r="H27" s="23">
        <v>0</v>
      </c>
      <c r="I27" s="23">
        <v>436090</v>
      </c>
      <c r="J27" s="23">
        <v>436090</v>
      </c>
      <c r="K27" s="23">
        <v>0</v>
      </c>
      <c r="L27" s="43">
        <v>281252.71999999997</v>
      </c>
      <c r="M27" s="43">
        <v>281252.71999999997</v>
      </c>
      <c r="N27" s="24">
        <f t="shared" si="15"/>
        <v>154837.28000000003</v>
      </c>
      <c r="O27" s="24">
        <f t="shared" si="12"/>
        <v>154837.28000000003</v>
      </c>
      <c r="P27" s="24">
        <f t="shared" ref="P27:P30" si="19">+I27-J27</f>
        <v>0</v>
      </c>
      <c r="Q27" s="24">
        <v>75757.2</v>
      </c>
      <c r="R27" s="44">
        <v>205495.52</v>
      </c>
      <c r="S27" s="27">
        <f t="shared" si="9"/>
        <v>64.494191565961145</v>
      </c>
      <c r="T27" s="27">
        <f t="shared" si="10"/>
        <v>64.494191565961145</v>
      </c>
    </row>
    <row r="28" spans="2:26" ht="13.5" customHeight="1">
      <c r="B28" s="40" t="s">
        <v>61</v>
      </c>
      <c r="C28" s="22" t="s">
        <v>39</v>
      </c>
      <c r="D28" s="23">
        <v>0</v>
      </c>
      <c r="E28" s="23">
        <v>0</v>
      </c>
      <c r="F28" s="23">
        <f t="shared" si="14"/>
        <v>3285</v>
      </c>
      <c r="G28" s="23">
        <v>3285</v>
      </c>
      <c r="H28" s="23">
        <v>0</v>
      </c>
      <c r="I28" s="23">
        <v>3285</v>
      </c>
      <c r="J28" s="23">
        <v>3285</v>
      </c>
      <c r="K28" s="23">
        <v>0</v>
      </c>
      <c r="L28" s="43">
        <v>957.67</v>
      </c>
      <c r="M28" s="43">
        <v>957.67</v>
      </c>
      <c r="N28" s="24">
        <f t="shared" si="15"/>
        <v>2327.33</v>
      </c>
      <c r="O28" s="24">
        <f t="shared" si="12"/>
        <v>2327.33</v>
      </c>
      <c r="P28" s="24">
        <f t="shared" si="19"/>
        <v>0</v>
      </c>
      <c r="Q28" s="24">
        <v>957.67</v>
      </c>
      <c r="R28" s="44">
        <v>0</v>
      </c>
      <c r="S28" s="27">
        <f t="shared" si="9"/>
        <v>29.152815829528155</v>
      </c>
      <c r="T28" s="27">
        <f t="shared" si="10"/>
        <v>29.152815829528155</v>
      </c>
    </row>
    <row r="29" spans="2:26" ht="13.5" customHeight="1">
      <c r="B29" s="40" t="s">
        <v>62</v>
      </c>
      <c r="C29" s="22" t="s">
        <v>43</v>
      </c>
      <c r="D29" s="23">
        <v>0</v>
      </c>
      <c r="E29" s="23">
        <v>0</v>
      </c>
      <c r="F29" s="23">
        <f t="shared" si="14"/>
        <v>43642</v>
      </c>
      <c r="G29" s="23">
        <v>43642</v>
      </c>
      <c r="H29" s="23">
        <v>0</v>
      </c>
      <c r="I29" s="23">
        <v>43642</v>
      </c>
      <c r="J29" s="23">
        <v>43642</v>
      </c>
      <c r="K29" s="23">
        <v>0</v>
      </c>
      <c r="L29" s="43">
        <v>25120.6</v>
      </c>
      <c r="M29" s="43">
        <v>25120.6</v>
      </c>
      <c r="N29" s="24">
        <f t="shared" si="15"/>
        <v>18521.400000000001</v>
      </c>
      <c r="O29" s="24">
        <f t="shared" si="12"/>
        <v>18521.400000000001</v>
      </c>
      <c r="P29" s="24">
        <f t="shared" si="19"/>
        <v>0</v>
      </c>
      <c r="Q29" s="24">
        <v>25120.6</v>
      </c>
      <c r="R29" s="44">
        <v>0</v>
      </c>
      <c r="S29" s="27">
        <f t="shared" si="9"/>
        <v>57.560606754960816</v>
      </c>
      <c r="T29" s="27">
        <f t="shared" si="10"/>
        <v>57.560606754960816</v>
      </c>
    </row>
    <row r="30" spans="2:26" ht="13.5" customHeight="1">
      <c r="B30" s="40" t="s">
        <v>63</v>
      </c>
      <c r="C30" s="22" t="s">
        <v>45</v>
      </c>
      <c r="D30" s="23">
        <v>0</v>
      </c>
      <c r="E30" s="23">
        <v>0</v>
      </c>
      <c r="F30" s="23">
        <f t="shared" si="14"/>
        <v>77447</v>
      </c>
      <c r="G30" s="23">
        <v>77447</v>
      </c>
      <c r="H30" s="23">
        <v>0</v>
      </c>
      <c r="I30" s="23">
        <v>77447</v>
      </c>
      <c r="J30" s="23">
        <v>77447</v>
      </c>
      <c r="K30" s="23">
        <v>0</v>
      </c>
      <c r="L30" s="43">
        <v>48536.47</v>
      </c>
      <c r="M30" s="43">
        <v>48536.47</v>
      </c>
      <c r="N30" s="24">
        <f t="shared" si="15"/>
        <v>28910.53</v>
      </c>
      <c r="O30" s="24">
        <f t="shared" si="12"/>
        <v>28910.53</v>
      </c>
      <c r="P30" s="24">
        <f t="shared" si="19"/>
        <v>0</v>
      </c>
      <c r="Q30" s="24">
        <v>0</v>
      </c>
      <c r="R30" s="44">
        <v>48536.47</v>
      </c>
      <c r="S30" s="27">
        <f t="shared" si="9"/>
        <v>62.670561803555977</v>
      </c>
      <c r="T30" s="27">
        <f t="shared" si="10"/>
        <v>62.670561803555977</v>
      </c>
    </row>
    <row r="31" spans="2:26" s="4" customFormat="1" ht="13.5" customHeight="1">
      <c r="B31" s="45">
        <v>1</v>
      </c>
      <c r="C31" s="42" t="s">
        <v>64</v>
      </c>
      <c r="D31" s="13">
        <f t="shared" ref="D31:I31" si="20">+D32+D38+D46+D47+D50+D54+D59+D65+D68+D74</f>
        <v>3280679</v>
      </c>
      <c r="E31" s="13">
        <f t="shared" si="20"/>
        <v>0</v>
      </c>
      <c r="F31" s="13">
        <f>+F32+F38+F46+F47+F50+F54+F59+F65+F68+F74</f>
        <v>13671626</v>
      </c>
      <c r="G31" s="13">
        <f t="shared" si="20"/>
        <v>25056</v>
      </c>
      <c r="H31" s="13">
        <f>+H32+H38+H46+H47+H50+H54+H59+H65+H68+H74</f>
        <v>13646570</v>
      </c>
      <c r="I31" s="13">
        <f t="shared" si="20"/>
        <v>16952305</v>
      </c>
      <c r="J31" s="13">
        <f>+J32+J38+J46+J47+J50+J54+J59+J65+J68+J74</f>
        <v>16588043</v>
      </c>
      <c r="K31" s="13">
        <f t="shared" ref="K31:R31" si="21">+K32+K38+K46+K47+K50+K54+K59+K65+K68+K74</f>
        <v>0</v>
      </c>
      <c r="L31" s="13">
        <f t="shared" si="21"/>
        <v>896921.8600000001</v>
      </c>
      <c r="M31" s="13">
        <f t="shared" si="21"/>
        <v>2186488.33</v>
      </c>
      <c r="N31" s="13">
        <f t="shared" si="21"/>
        <v>14401554.67</v>
      </c>
      <c r="O31" s="13">
        <f>+O32+O38+O46+O47+O50+O54+O59+O65+O68+O74</f>
        <v>14765816.67</v>
      </c>
      <c r="P31" s="13">
        <f t="shared" si="21"/>
        <v>364262</v>
      </c>
      <c r="Q31" s="13">
        <f t="shared" si="21"/>
        <v>479808.16999999993</v>
      </c>
      <c r="R31" s="13">
        <f t="shared" si="21"/>
        <v>1706680.16</v>
      </c>
      <c r="S31" s="14">
        <f>+M31/J31*100</f>
        <v>13.181110815784599</v>
      </c>
      <c r="T31" s="14">
        <f>+M31/I31*100</f>
        <v>12.897882205399208</v>
      </c>
      <c r="V31" s="46"/>
      <c r="W31" s="46"/>
      <c r="Y31" s="46"/>
      <c r="Z31" s="46"/>
    </row>
    <row r="32" spans="2:26" ht="13.5" customHeight="1">
      <c r="B32" s="45">
        <v>100</v>
      </c>
      <c r="C32" s="42" t="s">
        <v>65</v>
      </c>
      <c r="D32" s="13">
        <f>SUM(D33:D37)</f>
        <v>1300309</v>
      </c>
      <c r="E32" s="13">
        <f>SUM(E33:E37)</f>
        <v>0</v>
      </c>
      <c r="F32" s="13">
        <f>SUM(F33:F37)</f>
        <v>2294048</v>
      </c>
      <c r="G32" s="13">
        <f>SUM(G33:G37)</f>
        <v>-8668</v>
      </c>
      <c r="H32" s="13">
        <f t="shared" ref="H32:R32" si="22">SUM(H33:H37)</f>
        <v>2302716</v>
      </c>
      <c r="I32" s="13">
        <f t="shared" si="22"/>
        <v>3594357</v>
      </c>
      <c r="J32" s="13">
        <f t="shared" si="22"/>
        <v>3592357</v>
      </c>
      <c r="K32" s="13">
        <f t="shared" si="22"/>
        <v>0</v>
      </c>
      <c r="L32" s="13">
        <f t="shared" si="22"/>
        <v>257220.48000000001</v>
      </c>
      <c r="M32" s="13">
        <f t="shared" si="22"/>
        <v>951668.79</v>
      </c>
      <c r="N32" s="13">
        <f t="shared" si="22"/>
        <v>2640688.2100000004</v>
      </c>
      <c r="O32" s="13">
        <f t="shared" si="22"/>
        <v>2642688.2100000004</v>
      </c>
      <c r="P32" s="13">
        <f t="shared" si="22"/>
        <v>2000</v>
      </c>
      <c r="Q32" s="13">
        <f>SUM(Q33:Q37)</f>
        <v>195699.19</v>
      </c>
      <c r="R32" s="13">
        <f t="shared" si="22"/>
        <v>755969.6</v>
      </c>
      <c r="S32" s="14">
        <f>+M32/J32*100</f>
        <v>26.49148706545591</v>
      </c>
      <c r="T32" s="14">
        <f t="shared" si="10"/>
        <v>26.476746466753305</v>
      </c>
      <c r="V32" s="46"/>
      <c r="W32" s="7"/>
      <c r="Y32" s="46"/>
      <c r="Z32" s="46"/>
    </row>
    <row r="33" spans="2:26" ht="13.5" customHeight="1">
      <c r="B33" s="47">
        <v>101</v>
      </c>
      <c r="C33" s="29" t="s">
        <v>66</v>
      </c>
      <c r="D33" s="23">
        <v>532568</v>
      </c>
      <c r="E33" s="23">
        <v>0</v>
      </c>
      <c r="F33" s="23">
        <f>+G33+H33</f>
        <v>1168733</v>
      </c>
      <c r="G33" s="23">
        <v>33443</v>
      </c>
      <c r="H33" s="23">
        <v>1135290</v>
      </c>
      <c r="I33" s="23">
        <v>1701301</v>
      </c>
      <c r="J33" s="23">
        <v>1699301</v>
      </c>
      <c r="K33" s="23">
        <v>0</v>
      </c>
      <c r="L33" s="25">
        <v>5477.28</v>
      </c>
      <c r="M33" s="25">
        <v>198063.91</v>
      </c>
      <c r="N33" s="24">
        <f t="shared" ref="N33:N45" si="23">J33-M33</f>
        <v>1501237.09</v>
      </c>
      <c r="O33" s="24">
        <f t="shared" ref="O33:O46" si="24">+N33+P33</f>
        <v>1503237.09</v>
      </c>
      <c r="P33" s="24">
        <f>+I33-J33</f>
        <v>2000</v>
      </c>
      <c r="Q33" s="23">
        <v>184483.63</v>
      </c>
      <c r="R33" s="36">
        <v>13580.28</v>
      </c>
      <c r="S33" s="27">
        <f t="shared" ref="S33:S36" si="25">+M33/J33*100</f>
        <v>11.655610748184106</v>
      </c>
      <c r="T33" s="27">
        <f t="shared" si="10"/>
        <v>11.641908751008787</v>
      </c>
      <c r="V33" s="46"/>
      <c r="W33" s="7"/>
      <c r="Z33" s="7"/>
    </row>
    <row r="34" spans="2:26" ht="13.5" customHeight="1">
      <c r="B34" s="48">
        <v>102</v>
      </c>
      <c r="C34" s="29" t="s">
        <v>67</v>
      </c>
      <c r="D34" s="23">
        <v>751600</v>
      </c>
      <c r="E34" s="23">
        <v>0</v>
      </c>
      <c r="F34" s="23">
        <f t="shared" ref="F34:F46" si="26">+G34+H34</f>
        <v>731300</v>
      </c>
      <c r="G34" s="23">
        <v>-36382</v>
      </c>
      <c r="H34" s="23">
        <v>767682</v>
      </c>
      <c r="I34" s="23">
        <v>1482900</v>
      </c>
      <c r="J34" s="23">
        <v>1482900</v>
      </c>
      <c r="K34" s="23">
        <v>0</v>
      </c>
      <c r="L34" s="24">
        <v>250619.7</v>
      </c>
      <c r="M34" s="24">
        <v>744080.81</v>
      </c>
      <c r="N34" s="24">
        <f t="shared" si="23"/>
        <v>738819.19</v>
      </c>
      <c r="O34" s="24">
        <f t="shared" si="24"/>
        <v>738819.19</v>
      </c>
      <c r="P34" s="24">
        <f t="shared" ref="P34:P46" si="27">+I34-J34</f>
        <v>0</v>
      </c>
      <c r="Q34" s="23">
        <v>9874.85</v>
      </c>
      <c r="R34" s="36">
        <v>734205.96</v>
      </c>
      <c r="S34" s="27">
        <f t="shared" si="25"/>
        <v>50.177409805111608</v>
      </c>
      <c r="T34" s="27">
        <f t="shared" si="10"/>
        <v>50.177409805111608</v>
      </c>
      <c r="W34" s="49"/>
    </row>
    <row r="35" spans="2:26" ht="13.5" customHeight="1">
      <c r="B35" s="48">
        <v>103</v>
      </c>
      <c r="C35" s="29" t="s">
        <v>68</v>
      </c>
      <c r="D35" s="23">
        <v>400</v>
      </c>
      <c r="E35" s="23">
        <v>0</v>
      </c>
      <c r="F35" s="23">
        <f t="shared" si="26"/>
        <v>-400</v>
      </c>
      <c r="G35" s="23">
        <v>-400</v>
      </c>
      <c r="H35" s="23">
        <v>0</v>
      </c>
      <c r="I35" s="23">
        <v>0</v>
      </c>
      <c r="J35" s="23">
        <v>0</v>
      </c>
      <c r="K35" s="23">
        <v>0</v>
      </c>
      <c r="L35" s="24">
        <v>0</v>
      </c>
      <c r="M35" s="24">
        <v>0</v>
      </c>
      <c r="N35" s="24">
        <f t="shared" si="23"/>
        <v>0</v>
      </c>
      <c r="O35" s="24">
        <f t="shared" si="24"/>
        <v>0</v>
      </c>
      <c r="P35" s="24">
        <f t="shared" si="27"/>
        <v>0</v>
      </c>
      <c r="Q35" s="23">
        <v>0</v>
      </c>
      <c r="R35" s="24">
        <v>0</v>
      </c>
      <c r="S35" s="27">
        <v>0</v>
      </c>
      <c r="T35" s="27">
        <v>0</v>
      </c>
    </row>
    <row r="36" spans="2:26" ht="13.5" customHeight="1">
      <c r="B36" s="48">
        <v>105</v>
      </c>
      <c r="C36" s="29" t="s">
        <v>69</v>
      </c>
      <c r="D36" s="23">
        <v>0</v>
      </c>
      <c r="E36" s="23">
        <v>0</v>
      </c>
      <c r="F36" s="23">
        <f t="shared" si="26"/>
        <v>399744</v>
      </c>
      <c r="G36" s="23">
        <v>0</v>
      </c>
      <c r="H36" s="23">
        <v>399744</v>
      </c>
      <c r="I36" s="23">
        <v>399744</v>
      </c>
      <c r="J36" s="23">
        <v>399744</v>
      </c>
      <c r="K36" s="23">
        <v>0</v>
      </c>
      <c r="L36" s="24">
        <v>0</v>
      </c>
      <c r="M36" s="24">
        <v>0</v>
      </c>
      <c r="N36" s="24">
        <f t="shared" si="23"/>
        <v>399744</v>
      </c>
      <c r="O36" s="24">
        <f t="shared" si="24"/>
        <v>399744</v>
      </c>
      <c r="P36" s="24">
        <f t="shared" si="27"/>
        <v>0</v>
      </c>
      <c r="Q36" s="23">
        <v>0</v>
      </c>
      <c r="R36" s="24">
        <v>0</v>
      </c>
      <c r="S36" s="27">
        <f t="shared" si="25"/>
        <v>0</v>
      </c>
      <c r="T36" s="27">
        <f t="shared" si="10"/>
        <v>0</v>
      </c>
    </row>
    <row r="37" spans="2:26" ht="13.5" customHeight="1">
      <c r="B37" s="48">
        <v>109</v>
      </c>
      <c r="C37" s="29" t="s">
        <v>70</v>
      </c>
      <c r="D37" s="27">
        <v>15741</v>
      </c>
      <c r="E37" s="23">
        <v>0</v>
      </c>
      <c r="F37" s="23">
        <f t="shared" si="26"/>
        <v>-5329</v>
      </c>
      <c r="G37" s="23">
        <v>-5329</v>
      </c>
      <c r="H37" s="23">
        <v>0</v>
      </c>
      <c r="I37" s="23">
        <v>10412</v>
      </c>
      <c r="J37" s="23">
        <v>10412</v>
      </c>
      <c r="K37" s="23">
        <v>0</v>
      </c>
      <c r="L37" s="23">
        <v>1123.5</v>
      </c>
      <c r="M37" s="24">
        <v>9524.07</v>
      </c>
      <c r="N37" s="24">
        <f t="shared" si="23"/>
        <v>887.93000000000029</v>
      </c>
      <c r="O37" s="24">
        <f t="shared" si="24"/>
        <v>887.93000000000029</v>
      </c>
      <c r="P37" s="24">
        <f t="shared" si="27"/>
        <v>0</v>
      </c>
      <c r="Q37" s="24">
        <v>1340.71</v>
      </c>
      <c r="R37" s="23">
        <v>8183.36</v>
      </c>
      <c r="S37" s="27">
        <f t="shared" ref="S37" si="28">+M37/J37*100</f>
        <v>91.472051479062628</v>
      </c>
      <c r="T37" s="27">
        <f t="shared" ref="T37:T40" si="29">+M37/I37*100</f>
        <v>91.472051479062628</v>
      </c>
      <c r="U37" s="50"/>
    </row>
    <row r="38" spans="2:26" ht="13.5" customHeight="1">
      <c r="B38" s="45">
        <v>110</v>
      </c>
      <c r="C38" s="20" t="s">
        <v>71</v>
      </c>
      <c r="D38" s="13">
        <f>SUM(D39:D45)</f>
        <v>784632</v>
      </c>
      <c r="E38" s="13">
        <f>SUM(E39:E45)</f>
        <v>0</v>
      </c>
      <c r="F38" s="13">
        <f t="shared" ref="F38:G38" si="30">SUM(F39:F45)</f>
        <v>1236296</v>
      </c>
      <c r="G38" s="13">
        <f t="shared" si="30"/>
        <v>-200</v>
      </c>
      <c r="H38" s="13">
        <f>SUM(H39:H45)</f>
        <v>1236496</v>
      </c>
      <c r="I38" s="13">
        <f>SUM(I39:I45)</f>
        <v>2020928</v>
      </c>
      <c r="J38" s="13">
        <f>SUM(J39:J45)</f>
        <v>1767109</v>
      </c>
      <c r="K38" s="13">
        <f>SUM(K39:K45)</f>
        <v>0</v>
      </c>
      <c r="L38" s="13">
        <f t="shared" ref="L38" si="31">SUM(L39:L45)</f>
        <v>94318.05</v>
      </c>
      <c r="M38" s="13">
        <f>SUM(M39:M45)</f>
        <v>232825.53000000003</v>
      </c>
      <c r="N38" s="13">
        <f>SUM(N39:N45)</f>
        <v>1534283.4700000002</v>
      </c>
      <c r="O38" s="13">
        <f>SUM(O39:O45)</f>
        <v>1788102.4700000002</v>
      </c>
      <c r="P38" s="13">
        <f>SUM(P39:P45)</f>
        <v>253819</v>
      </c>
      <c r="Q38" s="13">
        <f t="shared" ref="Q38:R38" si="32">SUM(Q39:Q45)</f>
        <v>121344.04</v>
      </c>
      <c r="R38" s="13">
        <f t="shared" si="32"/>
        <v>111481.49</v>
      </c>
      <c r="S38" s="14">
        <f>+M38/J38*100</f>
        <v>13.175504736832874</v>
      </c>
      <c r="T38" s="14">
        <f t="shared" si="29"/>
        <v>11.520723647749946</v>
      </c>
      <c r="U38" s="51"/>
    </row>
    <row r="39" spans="2:26" ht="13.5" customHeight="1">
      <c r="B39" s="52">
        <v>111</v>
      </c>
      <c r="C39" s="29" t="s">
        <v>72</v>
      </c>
      <c r="D39" s="23">
        <v>30660</v>
      </c>
      <c r="E39" s="23">
        <v>0</v>
      </c>
      <c r="F39" s="23">
        <f t="shared" si="26"/>
        <v>0</v>
      </c>
      <c r="G39" s="23">
        <v>0</v>
      </c>
      <c r="H39" s="23">
        <v>0</v>
      </c>
      <c r="I39" s="23">
        <v>30660</v>
      </c>
      <c r="J39" s="23">
        <v>14361</v>
      </c>
      <c r="K39" s="23">
        <v>0</v>
      </c>
      <c r="L39" s="23">
        <v>3561.22</v>
      </c>
      <c r="M39" s="25">
        <v>5536.22</v>
      </c>
      <c r="N39" s="24">
        <f t="shared" si="23"/>
        <v>8824.7799999999988</v>
      </c>
      <c r="O39" s="24">
        <f t="shared" si="24"/>
        <v>25123.78</v>
      </c>
      <c r="P39" s="24">
        <f t="shared" si="27"/>
        <v>16299</v>
      </c>
      <c r="Q39" s="24">
        <v>1975</v>
      </c>
      <c r="R39" s="23">
        <v>3561.22</v>
      </c>
      <c r="S39" s="27">
        <f>+M39/J39*100</f>
        <v>38.550379500034822</v>
      </c>
      <c r="T39" s="27">
        <f t="shared" si="29"/>
        <v>18.056816699282454</v>
      </c>
      <c r="U39" s="50"/>
    </row>
    <row r="40" spans="2:26" ht="13.5" customHeight="1">
      <c r="B40" s="52">
        <v>112</v>
      </c>
      <c r="C40" s="29" t="s">
        <v>73</v>
      </c>
      <c r="D40" s="23">
        <v>47220</v>
      </c>
      <c r="E40" s="23">
        <v>0</v>
      </c>
      <c r="F40" s="23">
        <f t="shared" si="26"/>
        <v>-200</v>
      </c>
      <c r="G40" s="23">
        <v>-200</v>
      </c>
      <c r="H40" s="23">
        <v>0</v>
      </c>
      <c r="I40" s="23">
        <v>47020</v>
      </c>
      <c r="J40" s="23">
        <v>15550</v>
      </c>
      <c r="K40" s="23">
        <v>0</v>
      </c>
      <c r="L40" s="23">
        <v>6317.98</v>
      </c>
      <c r="M40" s="25">
        <v>7201.84</v>
      </c>
      <c r="N40" s="24">
        <f t="shared" si="23"/>
        <v>8348.16</v>
      </c>
      <c r="O40" s="24">
        <f t="shared" si="24"/>
        <v>39818.160000000003</v>
      </c>
      <c r="P40" s="24">
        <f t="shared" si="27"/>
        <v>31470</v>
      </c>
      <c r="Q40" s="24">
        <v>4103.3500000000004</v>
      </c>
      <c r="R40" s="23">
        <v>3098.49</v>
      </c>
      <c r="S40" s="27">
        <f t="shared" ref="S40" si="33">+M40/J40*100</f>
        <v>46.314083601286178</v>
      </c>
      <c r="T40" s="27">
        <f t="shared" si="29"/>
        <v>15.316546150574222</v>
      </c>
      <c r="U40" s="50"/>
    </row>
    <row r="41" spans="2:26" ht="13.5" customHeight="1">
      <c r="B41" s="52">
        <v>113</v>
      </c>
      <c r="C41" s="29" t="s">
        <v>74</v>
      </c>
      <c r="D41" s="23">
        <v>3108</v>
      </c>
      <c r="E41" s="23">
        <v>0</v>
      </c>
      <c r="F41" s="23">
        <f t="shared" si="26"/>
        <v>0</v>
      </c>
      <c r="G41" s="23">
        <v>0</v>
      </c>
      <c r="H41" s="23">
        <v>0</v>
      </c>
      <c r="I41" s="23">
        <v>3108</v>
      </c>
      <c r="J41" s="23">
        <v>777</v>
      </c>
      <c r="K41" s="23">
        <v>0</v>
      </c>
      <c r="L41" s="24">
        <v>505.25</v>
      </c>
      <c r="M41" s="24">
        <v>705.25</v>
      </c>
      <c r="N41" s="24">
        <f t="shared" si="23"/>
        <v>71.75</v>
      </c>
      <c r="O41" s="24">
        <f t="shared" si="24"/>
        <v>2402.75</v>
      </c>
      <c r="P41" s="24">
        <f t="shared" si="27"/>
        <v>2331</v>
      </c>
      <c r="Q41" s="23">
        <v>0</v>
      </c>
      <c r="R41" s="24">
        <v>705.25</v>
      </c>
      <c r="S41" s="27">
        <f t="shared" si="9"/>
        <v>90.765765765765778</v>
      </c>
      <c r="T41" s="27">
        <f t="shared" si="10"/>
        <v>22.691441441441444</v>
      </c>
    </row>
    <row r="42" spans="2:26" ht="13.5" customHeight="1">
      <c r="B42" s="52">
        <v>114</v>
      </c>
      <c r="C42" s="29" t="s">
        <v>75</v>
      </c>
      <c r="D42" s="23">
        <v>450409</v>
      </c>
      <c r="E42" s="23">
        <v>0</v>
      </c>
      <c r="F42" s="23">
        <f t="shared" si="26"/>
        <v>744095</v>
      </c>
      <c r="G42" s="23">
        <v>0</v>
      </c>
      <c r="H42" s="23">
        <v>744095</v>
      </c>
      <c r="I42" s="23">
        <v>1194504</v>
      </c>
      <c r="J42" s="23">
        <v>1020440</v>
      </c>
      <c r="K42" s="23">
        <v>0</v>
      </c>
      <c r="L42" s="25">
        <v>82366.83</v>
      </c>
      <c r="M42" s="25">
        <v>177558.19</v>
      </c>
      <c r="N42" s="24">
        <f t="shared" si="23"/>
        <v>842881.81</v>
      </c>
      <c r="O42" s="24">
        <f t="shared" si="24"/>
        <v>1016945.81</v>
      </c>
      <c r="P42" s="24">
        <f t="shared" si="27"/>
        <v>174064</v>
      </c>
      <c r="Q42" s="23">
        <v>114015.93</v>
      </c>
      <c r="R42" s="23">
        <v>63542.26</v>
      </c>
      <c r="S42" s="27">
        <f t="shared" si="9"/>
        <v>17.400159735016267</v>
      </c>
      <c r="T42" s="27">
        <f t="shared" si="10"/>
        <v>14.864595681554855</v>
      </c>
    </row>
    <row r="43" spans="2:26" ht="13.5" customHeight="1">
      <c r="B43" s="52">
        <v>115</v>
      </c>
      <c r="C43" s="29" t="s">
        <v>76</v>
      </c>
      <c r="D43" s="23">
        <v>70228</v>
      </c>
      <c r="E43" s="23">
        <v>0</v>
      </c>
      <c r="F43" s="23">
        <f t="shared" si="26"/>
        <v>880</v>
      </c>
      <c r="G43" s="23">
        <v>0</v>
      </c>
      <c r="H43" s="23">
        <v>880</v>
      </c>
      <c r="I43" s="23">
        <v>71108</v>
      </c>
      <c r="J43" s="23">
        <v>41453</v>
      </c>
      <c r="K43" s="23">
        <v>0</v>
      </c>
      <c r="L43" s="24">
        <v>1566.77</v>
      </c>
      <c r="M43" s="24">
        <v>10332.700000000001</v>
      </c>
      <c r="N43" s="24">
        <f t="shared" si="23"/>
        <v>31120.3</v>
      </c>
      <c r="O43" s="24">
        <f t="shared" si="24"/>
        <v>60775.3</v>
      </c>
      <c r="P43" s="24">
        <f t="shared" si="27"/>
        <v>29655</v>
      </c>
      <c r="Q43" s="23">
        <v>1249.76</v>
      </c>
      <c r="R43" s="23">
        <v>9082.94</v>
      </c>
      <c r="S43" s="27">
        <f t="shared" si="9"/>
        <v>24.926302077051123</v>
      </c>
      <c r="T43" s="27">
        <f t="shared" si="10"/>
        <v>14.53099510603589</v>
      </c>
    </row>
    <row r="44" spans="2:26" ht="13.5" customHeight="1">
      <c r="B44" s="52">
        <v>116</v>
      </c>
      <c r="C44" s="29" t="s">
        <v>77</v>
      </c>
      <c r="D44" s="23">
        <v>154382</v>
      </c>
      <c r="E44" s="23">
        <v>0</v>
      </c>
      <c r="F44" s="23">
        <f t="shared" si="26"/>
        <v>491521</v>
      </c>
      <c r="G44" s="23">
        <v>0</v>
      </c>
      <c r="H44" s="23">
        <v>491521</v>
      </c>
      <c r="I44" s="23">
        <v>645903</v>
      </c>
      <c r="J44" s="23">
        <v>645903</v>
      </c>
      <c r="K44" s="23">
        <v>0</v>
      </c>
      <c r="L44" s="24">
        <v>0</v>
      </c>
      <c r="M44" s="24">
        <v>31491.33</v>
      </c>
      <c r="N44" s="24">
        <f t="shared" si="23"/>
        <v>614411.67000000004</v>
      </c>
      <c r="O44" s="24">
        <f t="shared" si="24"/>
        <v>614411.67000000004</v>
      </c>
      <c r="P44" s="24">
        <f t="shared" si="27"/>
        <v>0</v>
      </c>
      <c r="Q44" s="23">
        <v>0</v>
      </c>
      <c r="R44" s="23">
        <v>31491.33</v>
      </c>
      <c r="S44" s="27">
        <f t="shared" si="9"/>
        <v>4.8755509728240929</v>
      </c>
      <c r="T44" s="27">
        <f t="shared" si="10"/>
        <v>4.8755509728240929</v>
      </c>
    </row>
    <row r="45" spans="2:26" ht="13.5" customHeight="1">
      <c r="B45" s="52">
        <v>117</v>
      </c>
      <c r="C45" s="29" t="s">
        <v>78</v>
      </c>
      <c r="D45" s="23">
        <v>28625</v>
      </c>
      <c r="E45" s="23">
        <v>0</v>
      </c>
      <c r="F45" s="23">
        <f t="shared" si="26"/>
        <v>0</v>
      </c>
      <c r="G45" s="23">
        <v>0</v>
      </c>
      <c r="H45" s="23">
        <v>0</v>
      </c>
      <c r="I45" s="23">
        <v>28625</v>
      </c>
      <c r="J45" s="23">
        <v>28625</v>
      </c>
      <c r="K45" s="23">
        <v>0</v>
      </c>
      <c r="L45" s="24">
        <v>0</v>
      </c>
      <c r="M45" s="24">
        <v>0</v>
      </c>
      <c r="N45" s="24">
        <f t="shared" si="23"/>
        <v>28625</v>
      </c>
      <c r="O45" s="24">
        <f t="shared" si="24"/>
        <v>28625</v>
      </c>
      <c r="P45" s="24">
        <f t="shared" si="27"/>
        <v>0</v>
      </c>
      <c r="Q45" s="23">
        <v>0</v>
      </c>
      <c r="R45" s="23">
        <v>0</v>
      </c>
      <c r="S45" s="27">
        <f t="shared" si="9"/>
        <v>0</v>
      </c>
      <c r="T45" s="27">
        <f t="shared" si="10"/>
        <v>0</v>
      </c>
    </row>
    <row r="46" spans="2:26" ht="13.5" customHeight="1">
      <c r="B46" s="53">
        <v>120</v>
      </c>
      <c r="C46" s="20" t="s">
        <v>79</v>
      </c>
      <c r="D46" s="32">
        <v>4020</v>
      </c>
      <c r="E46" s="32">
        <v>0</v>
      </c>
      <c r="F46" s="32">
        <f t="shared" si="26"/>
        <v>-200</v>
      </c>
      <c r="G46" s="32">
        <v>-1200</v>
      </c>
      <c r="H46" s="32">
        <v>1000</v>
      </c>
      <c r="I46" s="32">
        <v>3820</v>
      </c>
      <c r="J46" s="32">
        <v>3150</v>
      </c>
      <c r="K46" s="32">
        <v>0</v>
      </c>
      <c r="L46" s="13">
        <v>0</v>
      </c>
      <c r="M46" s="13">
        <v>0</v>
      </c>
      <c r="N46" s="13">
        <f>J46-M46</f>
        <v>3150</v>
      </c>
      <c r="O46" s="13">
        <f t="shared" si="24"/>
        <v>3820</v>
      </c>
      <c r="P46" s="13">
        <f t="shared" si="27"/>
        <v>670</v>
      </c>
      <c r="Q46" s="32">
        <v>0</v>
      </c>
      <c r="R46" s="13">
        <v>0</v>
      </c>
      <c r="S46" s="14">
        <f t="shared" si="9"/>
        <v>0</v>
      </c>
      <c r="T46" s="14">
        <f t="shared" si="10"/>
        <v>0</v>
      </c>
    </row>
    <row r="47" spans="2:26" ht="13.5" customHeight="1">
      <c r="B47" s="53">
        <v>130</v>
      </c>
      <c r="C47" s="20" t="s">
        <v>80</v>
      </c>
      <c r="D47" s="13">
        <f>SUM(D48:D49)</f>
        <v>29200</v>
      </c>
      <c r="E47" s="13">
        <f t="shared" ref="E47:Q47" si="34">SUM(E48:E49)</f>
        <v>0</v>
      </c>
      <c r="F47" s="13">
        <f t="shared" si="34"/>
        <v>259881</v>
      </c>
      <c r="G47" s="13">
        <f>SUM(G48:G49)</f>
        <v>-11700</v>
      </c>
      <c r="H47" s="13">
        <f t="shared" si="34"/>
        <v>271581</v>
      </c>
      <c r="I47" s="13">
        <f>SUM(I48:I49)</f>
        <v>289081</v>
      </c>
      <c r="J47" s="13">
        <f>SUM(J48:J49)</f>
        <v>288481</v>
      </c>
      <c r="K47" s="13">
        <f t="shared" si="34"/>
        <v>0</v>
      </c>
      <c r="L47" s="13">
        <f t="shared" si="34"/>
        <v>3000</v>
      </c>
      <c r="M47" s="13">
        <f t="shared" si="34"/>
        <v>7726.73</v>
      </c>
      <c r="N47" s="13">
        <f>SUM(N48:N49)</f>
        <v>280754.27</v>
      </c>
      <c r="O47" s="13">
        <f t="shared" si="34"/>
        <v>281354.27</v>
      </c>
      <c r="P47" s="13">
        <f t="shared" si="34"/>
        <v>600</v>
      </c>
      <c r="Q47" s="13">
        <f t="shared" si="34"/>
        <v>18.73</v>
      </c>
      <c r="R47" s="13">
        <f>SUM(R48:R49)</f>
        <v>7708</v>
      </c>
      <c r="S47" s="14">
        <f t="shared" si="9"/>
        <v>2.6784190293294876</v>
      </c>
      <c r="T47" s="14">
        <f t="shared" si="10"/>
        <v>2.672859855888142</v>
      </c>
    </row>
    <row r="48" spans="2:26" ht="13.5" customHeight="1">
      <c r="B48" s="47">
        <v>131</v>
      </c>
      <c r="C48" s="29" t="s">
        <v>81</v>
      </c>
      <c r="D48" s="36">
        <v>2200</v>
      </c>
      <c r="E48" s="23">
        <v>0</v>
      </c>
      <c r="F48" s="23">
        <f t="shared" ref="F48:F49" si="35">+G48+H48</f>
        <v>-900</v>
      </c>
      <c r="G48" s="23">
        <v>-900</v>
      </c>
      <c r="H48" s="23">
        <v>0</v>
      </c>
      <c r="I48" s="23">
        <v>1300</v>
      </c>
      <c r="J48" s="36">
        <v>1300</v>
      </c>
      <c r="K48" s="23">
        <v>0</v>
      </c>
      <c r="L48" s="24">
        <v>0</v>
      </c>
      <c r="M48" s="24">
        <v>18.73</v>
      </c>
      <c r="N48" s="24">
        <f t="shared" ref="N48:N49" si="36">J48-M48</f>
        <v>1281.27</v>
      </c>
      <c r="O48" s="24">
        <f t="shared" ref="O48:O49" si="37">+N48+P48</f>
        <v>1281.27</v>
      </c>
      <c r="P48" s="24">
        <f>+I48-J48</f>
        <v>0</v>
      </c>
      <c r="Q48" s="23">
        <v>18.73</v>
      </c>
      <c r="R48" s="24">
        <v>0</v>
      </c>
      <c r="S48" s="27">
        <f>+M48/J48*100</f>
        <v>1.4407692307692308</v>
      </c>
      <c r="T48" s="27">
        <f t="shared" si="10"/>
        <v>1.4407692307692308</v>
      </c>
    </row>
    <row r="49" spans="2:20" ht="13.5" customHeight="1">
      <c r="B49" s="47">
        <v>132</v>
      </c>
      <c r="C49" s="29" t="s">
        <v>82</v>
      </c>
      <c r="D49" s="54">
        <v>27000</v>
      </c>
      <c r="E49" s="23">
        <v>0</v>
      </c>
      <c r="F49" s="23">
        <f t="shared" si="35"/>
        <v>260781</v>
      </c>
      <c r="G49" s="23">
        <v>-10800</v>
      </c>
      <c r="H49" s="23">
        <v>271581</v>
      </c>
      <c r="I49" s="23">
        <v>287781</v>
      </c>
      <c r="J49" s="36">
        <v>287181</v>
      </c>
      <c r="K49" s="23">
        <v>0</v>
      </c>
      <c r="L49" s="24">
        <v>3000</v>
      </c>
      <c r="M49" s="24">
        <v>7708</v>
      </c>
      <c r="N49" s="24">
        <f t="shared" si="36"/>
        <v>279473</v>
      </c>
      <c r="O49" s="24">
        <f t="shared" si="37"/>
        <v>280073</v>
      </c>
      <c r="P49" s="24">
        <f>+I49-J49</f>
        <v>600</v>
      </c>
      <c r="Q49" s="23">
        <v>0</v>
      </c>
      <c r="R49" s="26">
        <v>7708</v>
      </c>
      <c r="S49" s="27">
        <f t="shared" si="9"/>
        <v>2.6840215752434875</v>
      </c>
      <c r="T49" s="27">
        <f t="shared" si="10"/>
        <v>2.678425608361914</v>
      </c>
    </row>
    <row r="50" spans="2:20" ht="13.5" customHeight="1">
      <c r="B50" s="53">
        <v>140</v>
      </c>
      <c r="C50" s="42" t="s">
        <v>83</v>
      </c>
      <c r="D50" s="13">
        <f>SUM(D51:D53)</f>
        <v>210781</v>
      </c>
      <c r="E50" s="13">
        <f t="shared" ref="E50:R50" si="38">SUM(E51:E53)</f>
        <v>0</v>
      </c>
      <c r="F50" s="13">
        <f t="shared" si="38"/>
        <v>1640965</v>
      </c>
      <c r="G50" s="13">
        <f t="shared" si="38"/>
        <v>21610</v>
      </c>
      <c r="H50" s="13">
        <f t="shared" si="38"/>
        <v>1619355</v>
      </c>
      <c r="I50" s="13">
        <f>SUM(I51:I53)</f>
        <v>1851746</v>
      </c>
      <c r="J50" s="13">
        <f t="shared" si="38"/>
        <v>1810139</v>
      </c>
      <c r="K50" s="13">
        <f t="shared" si="38"/>
        <v>0</v>
      </c>
      <c r="L50" s="13">
        <f t="shared" si="38"/>
        <v>33632</v>
      </c>
      <c r="M50" s="13">
        <f t="shared" si="38"/>
        <v>81730</v>
      </c>
      <c r="N50" s="13">
        <f>SUM(N51:N53)</f>
        <v>1728409</v>
      </c>
      <c r="O50" s="13">
        <f t="shared" si="38"/>
        <v>1770016</v>
      </c>
      <c r="P50" s="13">
        <f>SUM(P51:P53)</f>
        <v>41607</v>
      </c>
      <c r="Q50" s="13">
        <f>SUM(Q51:Q53)</f>
        <v>65908</v>
      </c>
      <c r="R50" s="13">
        <f t="shared" si="38"/>
        <v>15822</v>
      </c>
      <c r="S50" s="14">
        <f t="shared" si="9"/>
        <v>4.51512287177946</v>
      </c>
      <c r="T50" s="14">
        <f t="shared" si="10"/>
        <v>4.4136722855078396</v>
      </c>
    </row>
    <row r="51" spans="2:20" ht="13.5" customHeight="1">
      <c r="B51" s="47">
        <v>141</v>
      </c>
      <c r="C51" s="29" t="s">
        <v>84</v>
      </c>
      <c r="D51" s="36">
        <v>136374</v>
      </c>
      <c r="E51" s="23">
        <v>0</v>
      </c>
      <c r="F51" s="23">
        <f t="shared" ref="F51:F59" si="39">+G51+H51</f>
        <v>1050076</v>
      </c>
      <c r="G51" s="23">
        <v>23410</v>
      </c>
      <c r="H51" s="23">
        <v>1026666</v>
      </c>
      <c r="I51" s="23">
        <v>1186450</v>
      </c>
      <c r="J51" s="36">
        <v>1155600</v>
      </c>
      <c r="K51" s="23">
        <v>0</v>
      </c>
      <c r="L51" s="25">
        <v>20716</v>
      </c>
      <c r="M51" s="25">
        <v>38498</v>
      </c>
      <c r="N51" s="24">
        <f t="shared" ref="N51:N53" si="40">J51-M51</f>
        <v>1117102</v>
      </c>
      <c r="O51" s="24">
        <f t="shared" ref="O51:O53" si="41">+N51+P51</f>
        <v>1147952</v>
      </c>
      <c r="P51" s="24">
        <f>+I51-J51</f>
        <v>30850</v>
      </c>
      <c r="Q51" s="23">
        <v>33192</v>
      </c>
      <c r="R51" s="26">
        <v>5306</v>
      </c>
      <c r="S51" s="27">
        <f t="shared" si="9"/>
        <v>3.3314295604015229</v>
      </c>
      <c r="T51" s="27">
        <f t="shared" si="10"/>
        <v>3.244805933667664</v>
      </c>
    </row>
    <row r="52" spans="2:20" ht="13.5" customHeight="1">
      <c r="B52" s="47">
        <v>142</v>
      </c>
      <c r="C52" s="29" t="s">
        <v>85</v>
      </c>
      <c r="D52" s="36">
        <v>40000</v>
      </c>
      <c r="E52" s="23">
        <v>0</v>
      </c>
      <c r="F52" s="23">
        <f t="shared" si="39"/>
        <v>300000</v>
      </c>
      <c r="G52" s="23">
        <v>0</v>
      </c>
      <c r="H52" s="23">
        <v>300000</v>
      </c>
      <c r="I52" s="23">
        <v>340000</v>
      </c>
      <c r="J52" s="36">
        <v>340000</v>
      </c>
      <c r="K52" s="23">
        <v>0</v>
      </c>
      <c r="L52" s="23">
        <v>7400</v>
      </c>
      <c r="M52" s="23">
        <v>37600</v>
      </c>
      <c r="N52" s="24">
        <f t="shared" si="40"/>
        <v>302400</v>
      </c>
      <c r="O52" s="24">
        <f t="shared" si="41"/>
        <v>302400</v>
      </c>
      <c r="P52" s="24">
        <f>+I52-J52</f>
        <v>0</v>
      </c>
      <c r="Q52" s="23">
        <v>32600</v>
      </c>
      <c r="R52" s="24">
        <v>5000</v>
      </c>
      <c r="S52" s="27">
        <f t="shared" si="9"/>
        <v>11.058823529411764</v>
      </c>
      <c r="T52" s="27">
        <f t="shared" si="10"/>
        <v>11.058823529411764</v>
      </c>
    </row>
    <row r="53" spans="2:20" ht="13.5" customHeight="1">
      <c r="B53" s="47">
        <v>143</v>
      </c>
      <c r="C53" s="29" t="s">
        <v>86</v>
      </c>
      <c r="D53" s="54">
        <v>34407</v>
      </c>
      <c r="E53" s="23">
        <v>0</v>
      </c>
      <c r="F53" s="23">
        <f t="shared" si="39"/>
        <v>290889</v>
      </c>
      <c r="G53" s="23">
        <v>-1800</v>
      </c>
      <c r="H53" s="23">
        <v>292689</v>
      </c>
      <c r="I53" s="23">
        <v>325296</v>
      </c>
      <c r="J53" s="36">
        <v>314539</v>
      </c>
      <c r="K53" s="23">
        <v>0</v>
      </c>
      <c r="L53" s="25">
        <v>5516</v>
      </c>
      <c r="M53" s="25">
        <v>5632</v>
      </c>
      <c r="N53" s="24">
        <f t="shared" si="40"/>
        <v>308907</v>
      </c>
      <c r="O53" s="24">
        <f t="shared" si="41"/>
        <v>319664</v>
      </c>
      <c r="P53" s="24">
        <f>+I53-J53</f>
        <v>10757</v>
      </c>
      <c r="Q53" s="23">
        <v>116</v>
      </c>
      <c r="R53" s="24">
        <v>5516</v>
      </c>
      <c r="S53" s="27">
        <f t="shared" si="9"/>
        <v>1.7905569738569782</v>
      </c>
      <c r="T53" s="27">
        <f t="shared" si="10"/>
        <v>1.7313462200580394</v>
      </c>
    </row>
    <row r="54" spans="2:20" ht="13.5" customHeight="1">
      <c r="B54" s="53">
        <v>150</v>
      </c>
      <c r="C54" s="20" t="s">
        <v>87</v>
      </c>
      <c r="D54" s="13">
        <f>SUM(D55:D58)</f>
        <v>159062</v>
      </c>
      <c r="E54" s="13">
        <f t="shared" ref="E54:Q54" si="42">SUM(E55:E58)</f>
        <v>0</v>
      </c>
      <c r="F54" s="32">
        <f>+G54+H54</f>
        <v>938394</v>
      </c>
      <c r="G54" s="13">
        <f t="shared" si="42"/>
        <v>13998</v>
      </c>
      <c r="H54" s="13">
        <f t="shared" si="42"/>
        <v>924396</v>
      </c>
      <c r="I54" s="13">
        <f>SUM(I55:I58)</f>
        <v>1097456</v>
      </c>
      <c r="J54" s="13">
        <f>SUM(J55:J58)</f>
        <v>1068278</v>
      </c>
      <c r="K54" s="13">
        <f t="shared" si="42"/>
        <v>0</v>
      </c>
      <c r="L54" s="13">
        <f t="shared" si="42"/>
        <v>27783.45</v>
      </c>
      <c r="M54" s="13">
        <f t="shared" si="42"/>
        <v>55126.53</v>
      </c>
      <c r="N54" s="13">
        <f>SUM(N55:N58)</f>
        <v>1013151.4700000001</v>
      </c>
      <c r="O54" s="13">
        <f t="shared" si="42"/>
        <v>1042329.4700000001</v>
      </c>
      <c r="P54" s="13">
        <f t="shared" si="42"/>
        <v>29178</v>
      </c>
      <c r="Q54" s="13">
        <f t="shared" si="42"/>
        <v>22065.45</v>
      </c>
      <c r="R54" s="13">
        <f>SUM(R55:R58)</f>
        <v>33061.08</v>
      </c>
      <c r="S54" s="14">
        <f t="shared" si="9"/>
        <v>5.1603168838073987</v>
      </c>
      <c r="T54" s="14">
        <f t="shared" si="10"/>
        <v>5.0231198335058531</v>
      </c>
    </row>
    <row r="55" spans="2:20" ht="13.5" customHeight="1">
      <c r="B55" s="47">
        <v>151</v>
      </c>
      <c r="C55" s="29" t="s">
        <v>84</v>
      </c>
      <c r="D55" s="36">
        <v>93141</v>
      </c>
      <c r="E55" s="23">
        <v>0</v>
      </c>
      <c r="F55" s="23">
        <f t="shared" ref="F55:F58" si="43">+G55+H55</f>
        <v>785903</v>
      </c>
      <c r="G55" s="23">
        <v>7735</v>
      </c>
      <c r="H55" s="23">
        <v>778168</v>
      </c>
      <c r="I55" s="23">
        <v>879044</v>
      </c>
      <c r="J55" s="36">
        <v>860483</v>
      </c>
      <c r="K55" s="23">
        <v>0</v>
      </c>
      <c r="L55" s="25">
        <v>17365.45</v>
      </c>
      <c r="M55" s="25">
        <v>30129.33</v>
      </c>
      <c r="N55" s="24">
        <f t="shared" ref="N55:N58" si="44">J55-M55</f>
        <v>830353.67</v>
      </c>
      <c r="O55" s="24">
        <f t="shared" ref="O55:O58" si="45">+N55+P55</f>
        <v>848914.67</v>
      </c>
      <c r="P55" s="24">
        <f>+I55-J55</f>
        <v>18561</v>
      </c>
      <c r="Q55" s="23">
        <v>20775.45</v>
      </c>
      <c r="R55" s="36">
        <v>9353.8799999999992</v>
      </c>
      <c r="S55" s="27">
        <f t="shared" si="9"/>
        <v>3.5014439564756077</v>
      </c>
      <c r="T55" s="27">
        <f t="shared" si="10"/>
        <v>3.4275110233389907</v>
      </c>
    </row>
    <row r="56" spans="2:20" ht="13.5" customHeight="1">
      <c r="B56" s="47">
        <v>152</v>
      </c>
      <c r="C56" s="29" t="s">
        <v>88</v>
      </c>
      <c r="D56" s="36">
        <v>15000</v>
      </c>
      <c r="E56" s="23">
        <v>0</v>
      </c>
      <c r="F56" s="23">
        <f t="shared" si="43"/>
        <v>63800</v>
      </c>
      <c r="G56" s="23">
        <v>3800</v>
      </c>
      <c r="H56" s="23">
        <v>60000</v>
      </c>
      <c r="I56" s="23">
        <v>78800</v>
      </c>
      <c r="J56" s="36">
        <v>78800</v>
      </c>
      <c r="K56" s="23">
        <v>0</v>
      </c>
      <c r="L56" s="23">
        <v>1876</v>
      </c>
      <c r="M56" s="23">
        <v>13407.2</v>
      </c>
      <c r="N56" s="24">
        <f t="shared" si="44"/>
        <v>65392.800000000003</v>
      </c>
      <c r="O56" s="24">
        <f t="shared" si="45"/>
        <v>65392.800000000003</v>
      </c>
      <c r="P56" s="24">
        <f>+I56-J56</f>
        <v>0</v>
      </c>
      <c r="Q56" s="23">
        <v>350</v>
      </c>
      <c r="R56" s="36">
        <v>13057.2</v>
      </c>
      <c r="S56" s="27">
        <f t="shared" si="9"/>
        <v>17.014213197969543</v>
      </c>
      <c r="T56" s="27">
        <f t="shared" si="10"/>
        <v>17.014213197969543</v>
      </c>
    </row>
    <row r="57" spans="2:20" ht="13.5" customHeight="1">
      <c r="B57" s="47">
        <v>153</v>
      </c>
      <c r="C57" s="29" t="s">
        <v>89</v>
      </c>
      <c r="D57" s="36">
        <v>46271</v>
      </c>
      <c r="E57" s="23">
        <v>0</v>
      </c>
      <c r="F57" s="23">
        <f t="shared" si="43"/>
        <v>68158</v>
      </c>
      <c r="G57" s="23">
        <v>-370</v>
      </c>
      <c r="H57" s="23">
        <v>68528</v>
      </c>
      <c r="I57" s="23">
        <v>114429</v>
      </c>
      <c r="J57" s="36">
        <v>104882</v>
      </c>
      <c r="K57" s="23">
        <v>0</v>
      </c>
      <c r="L57" s="25">
        <v>8477</v>
      </c>
      <c r="M57" s="25">
        <v>8482</v>
      </c>
      <c r="N57" s="24">
        <f t="shared" si="44"/>
        <v>96400</v>
      </c>
      <c r="O57" s="24">
        <f t="shared" si="45"/>
        <v>105947</v>
      </c>
      <c r="P57" s="24">
        <f>+I57-J57</f>
        <v>9547</v>
      </c>
      <c r="Q57" s="23">
        <v>5</v>
      </c>
      <c r="R57" s="24">
        <v>8477</v>
      </c>
      <c r="S57" s="27">
        <f t="shared" si="9"/>
        <v>8.0871836921492726</v>
      </c>
      <c r="T57" s="27">
        <f t="shared" si="10"/>
        <v>7.4124566324970065</v>
      </c>
    </row>
    <row r="58" spans="2:20" ht="13.5" customHeight="1">
      <c r="B58" s="47">
        <v>154</v>
      </c>
      <c r="C58" s="29" t="s">
        <v>90</v>
      </c>
      <c r="D58" s="54">
        <v>4650</v>
      </c>
      <c r="E58" s="23">
        <v>0</v>
      </c>
      <c r="F58" s="23">
        <f t="shared" si="43"/>
        <v>20533</v>
      </c>
      <c r="G58" s="23">
        <v>2833</v>
      </c>
      <c r="H58" s="23">
        <v>17700</v>
      </c>
      <c r="I58" s="23">
        <v>25183</v>
      </c>
      <c r="J58" s="36">
        <v>24113</v>
      </c>
      <c r="K58" s="23">
        <v>0</v>
      </c>
      <c r="L58" s="25">
        <v>65</v>
      </c>
      <c r="M58" s="25">
        <v>3108</v>
      </c>
      <c r="N58" s="24">
        <f t="shared" si="44"/>
        <v>21005</v>
      </c>
      <c r="O58" s="24">
        <f t="shared" si="45"/>
        <v>22075</v>
      </c>
      <c r="P58" s="24">
        <f>+I58-J58</f>
        <v>1070</v>
      </c>
      <c r="Q58" s="23">
        <v>935</v>
      </c>
      <c r="R58" s="24">
        <v>2173</v>
      </c>
      <c r="S58" s="27">
        <f t="shared" si="9"/>
        <v>12.88931281881143</v>
      </c>
      <c r="T58" s="27">
        <f t="shared" si="10"/>
        <v>12.341659055712187</v>
      </c>
    </row>
    <row r="59" spans="2:20" ht="13.5" customHeight="1">
      <c r="B59" s="53">
        <v>160</v>
      </c>
      <c r="C59" s="20" t="s">
        <v>91</v>
      </c>
      <c r="D59" s="13">
        <f>SUM(D60:D64)</f>
        <v>280308</v>
      </c>
      <c r="E59" s="13">
        <f t="shared" ref="E59:Q59" si="46">SUM(E60:E64)</f>
        <v>0</v>
      </c>
      <c r="F59" s="32">
        <f t="shared" si="39"/>
        <v>4787272</v>
      </c>
      <c r="G59" s="13">
        <f t="shared" si="46"/>
        <v>5394</v>
      </c>
      <c r="H59" s="13">
        <f t="shared" si="46"/>
        <v>4781878</v>
      </c>
      <c r="I59" s="13">
        <f>SUM(I60:I64)</f>
        <v>5067580</v>
      </c>
      <c r="J59" s="13">
        <f t="shared" si="46"/>
        <v>5060942</v>
      </c>
      <c r="K59" s="13">
        <f t="shared" si="46"/>
        <v>0</v>
      </c>
      <c r="L59" s="13">
        <f>SUM(L60:L64)</f>
        <v>214037.62000000002</v>
      </c>
      <c r="M59" s="13">
        <f>SUM(M60:M64)</f>
        <v>363233.26999999996</v>
      </c>
      <c r="N59" s="13">
        <f>SUM(N60:N64)</f>
        <v>4697708.7299999995</v>
      </c>
      <c r="O59" s="13">
        <f t="shared" si="46"/>
        <v>4704346.7299999995</v>
      </c>
      <c r="P59" s="13">
        <f t="shared" si="46"/>
        <v>6638</v>
      </c>
      <c r="Q59" s="13">
        <f t="shared" si="46"/>
        <v>21665.98</v>
      </c>
      <c r="R59" s="13">
        <f>SUM(R60:R64)</f>
        <v>341567.29</v>
      </c>
      <c r="S59" s="14">
        <f t="shared" si="9"/>
        <v>7.1771869742826526</v>
      </c>
      <c r="T59" s="14">
        <f t="shared" si="10"/>
        <v>7.1677856096993038</v>
      </c>
    </row>
    <row r="60" spans="2:20" ht="13.5" customHeight="1">
      <c r="B60" s="47">
        <v>162</v>
      </c>
      <c r="C60" s="29" t="s">
        <v>92</v>
      </c>
      <c r="D60" s="36">
        <v>1400</v>
      </c>
      <c r="E60" s="23">
        <v>0</v>
      </c>
      <c r="F60" s="23">
        <f>+G60+H60</f>
        <v>-460</v>
      </c>
      <c r="G60" s="23">
        <v>-460</v>
      </c>
      <c r="H60" s="23">
        <v>0</v>
      </c>
      <c r="I60" s="23">
        <v>940</v>
      </c>
      <c r="J60" s="36">
        <v>940</v>
      </c>
      <c r="K60" s="23">
        <v>0</v>
      </c>
      <c r="L60" s="24">
        <v>0</v>
      </c>
      <c r="M60" s="24">
        <v>0</v>
      </c>
      <c r="N60" s="24">
        <f t="shared" ref="N60:N64" si="47">J60-M60</f>
        <v>940</v>
      </c>
      <c r="O60" s="24">
        <f t="shared" ref="O60:O64" si="48">+N60+P60</f>
        <v>940</v>
      </c>
      <c r="P60" s="24">
        <f>+I60-J60</f>
        <v>0</v>
      </c>
      <c r="Q60" s="23">
        <v>0</v>
      </c>
      <c r="R60" s="24">
        <v>0</v>
      </c>
      <c r="S60" s="27">
        <f t="shared" si="9"/>
        <v>0</v>
      </c>
      <c r="T60" s="27">
        <f t="shared" si="10"/>
        <v>0</v>
      </c>
    </row>
    <row r="61" spans="2:20" ht="13.5" customHeight="1">
      <c r="B61" s="55">
        <v>163</v>
      </c>
      <c r="C61" s="29" t="s">
        <v>93</v>
      </c>
      <c r="D61" s="36">
        <v>500</v>
      </c>
      <c r="E61" s="23">
        <v>0</v>
      </c>
      <c r="F61" s="23">
        <f>+G61+H61</f>
        <v>57500</v>
      </c>
      <c r="G61" s="23">
        <v>0</v>
      </c>
      <c r="H61" s="23">
        <v>57500</v>
      </c>
      <c r="I61" s="23">
        <v>58000</v>
      </c>
      <c r="J61" s="36">
        <v>58000</v>
      </c>
      <c r="K61" s="23">
        <v>0</v>
      </c>
      <c r="L61" s="24">
        <v>12840</v>
      </c>
      <c r="M61" s="24">
        <v>12840</v>
      </c>
      <c r="N61" s="24">
        <f t="shared" si="47"/>
        <v>45160</v>
      </c>
      <c r="O61" s="24">
        <f t="shared" si="48"/>
        <v>45160</v>
      </c>
      <c r="P61" s="24">
        <f>+I61-J61</f>
        <v>0</v>
      </c>
      <c r="Q61" s="23">
        <v>0</v>
      </c>
      <c r="R61" s="23">
        <v>12840</v>
      </c>
      <c r="S61" s="27">
        <f t="shared" si="9"/>
        <v>22.137931034482758</v>
      </c>
      <c r="T61" s="27">
        <f t="shared" si="10"/>
        <v>22.137931034482758</v>
      </c>
    </row>
    <row r="62" spans="2:20" ht="13.5" customHeight="1">
      <c r="B62" s="55">
        <v>164</v>
      </c>
      <c r="C62" s="29" t="s">
        <v>94</v>
      </c>
      <c r="D62" s="36">
        <v>40372</v>
      </c>
      <c r="E62" s="23">
        <v>0</v>
      </c>
      <c r="F62" s="23">
        <f>+G62+H62</f>
        <v>3196196</v>
      </c>
      <c r="G62" s="23">
        <v>0</v>
      </c>
      <c r="H62" s="23">
        <v>3196196</v>
      </c>
      <c r="I62" s="23">
        <v>3236568</v>
      </c>
      <c r="J62" s="36">
        <v>3236568</v>
      </c>
      <c r="K62" s="23">
        <v>0</v>
      </c>
      <c r="L62" s="24">
        <v>0</v>
      </c>
      <c r="M62" s="24">
        <v>120</v>
      </c>
      <c r="N62" s="24">
        <f t="shared" si="47"/>
        <v>3236448</v>
      </c>
      <c r="O62" s="24">
        <f t="shared" si="48"/>
        <v>3236448</v>
      </c>
      <c r="P62" s="24">
        <f>+I62-J62</f>
        <v>0</v>
      </c>
      <c r="Q62" s="23">
        <v>0</v>
      </c>
      <c r="R62" s="23">
        <v>120</v>
      </c>
      <c r="S62" s="27">
        <f t="shared" si="9"/>
        <v>3.707631046219329E-3</v>
      </c>
      <c r="T62" s="27">
        <f t="shared" si="10"/>
        <v>3.707631046219329E-3</v>
      </c>
    </row>
    <row r="63" spans="2:20" ht="13.5" customHeight="1">
      <c r="B63" s="47">
        <v>165</v>
      </c>
      <c r="C63" s="29" t="s">
        <v>95</v>
      </c>
      <c r="D63" s="36">
        <v>165500</v>
      </c>
      <c r="E63" s="23">
        <v>0</v>
      </c>
      <c r="F63" s="23">
        <f>+G63+H63</f>
        <v>1118599</v>
      </c>
      <c r="G63" s="23">
        <v>10157</v>
      </c>
      <c r="H63" s="23">
        <v>1108442</v>
      </c>
      <c r="I63" s="23">
        <v>1284099</v>
      </c>
      <c r="J63" s="36">
        <v>1283679</v>
      </c>
      <c r="K63" s="23">
        <v>0</v>
      </c>
      <c r="L63" s="24">
        <v>189216.42</v>
      </c>
      <c r="M63" s="24">
        <v>327292.48</v>
      </c>
      <c r="N63" s="24">
        <f t="shared" si="47"/>
        <v>956386.52</v>
      </c>
      <c r="O63" s="24">
        <f t="shared" si="48"/>
        <v>956806.52</v>
      </c>
      <c r="P63" s="24">
        <f>+I63-J63</f>
        <v>420</v>
      </c>
      <c r="Q63" s="23">
        <v>9517.82</v>
      </c>
      <c r="R63" s="23">
        <v>317774.65999999997</v>
      </c>
      <c r="S63" s="27">
        <f t="shared" si="9"/>
        <v>25.496442646487168</v>
      </c>
      <c r="T63" s="27">
        <f t="shared" si="10"/>
        <v>25.488103331596708</v>
      </c>
    </row>
    <row r="64" spans="2:20" ht="13.5" customHeight="1">
      <c r="B64" s="47">
        <v>169</v>
      </c>
      <c r="C64" s="22" t="s">
        <v>96</v>
      </c>
      <c r="D64" s="54">
        <v>72536</v>
      </c>
      <c r="E64" s="23">
        <v>0</v>
      </c>
      <c r="F64" s="23">
        <f>+G64+H64</f>
        <v>415437</v>
      </c>
      <c r="G64" s="23">
        <v>-4303</v>
      </c>
      <c r="H64" s="23">
        <v>419740</v>
      </c>
      <c r="I64" s="23">
        <v>487973</v>
      </c>
      <c r="J64" s="36">
        <v>481755</v>
      </c>
      <c r="K64" s="23">
        <v>0</v>
      </c>
      <c r="L64" s="24">
        <v>11981.2</v>
      </c>
      <c r="M64" s="25">
        <v>22980.79</v>
      </c>
      <c r="N64" s="24">
        <f t="shared" si="47"/>
        <v>458774.21</v>
      </c>
      <c r="O64" s="24">
        <f t="shared" si="48"/>
        <v>464992.21</v>
      </c>
      <c r="P64" s="24">
        <f>+I64-J64</f>
        <v>6218</v>
      </c>
      <c r="Q64" s="26">
        <v>12148.16</v>
      </c>
      <c r="R64" s="23">
        <v>10832.63</v>
      </c>
      <c r="S64" s="27">
        <f t="shared" si="9"/>
        <v>4.7702234538302672</v>
      </c>
      <c r="T64" s="27">
        <f t="shared" si="10"/>
        <v>4.7094388419031379</v>
      </c>
    </row>
    <row r="65" spans="2:20" ht="13.5" customHeight="1">
      <c r="B65" s="53">
        <v>170</v>
      </c>
      <c r="C65" s="42" t="s">
        <v>97</v>
      </c>
      <c r="D65" s="13">
        <f>SUM(D66:D67)</f>
        <v>54926</v>
      </c>
      <c r="E65" s="13">
        <f t="shared" ref="E65:R65" si="49">SUM(E66:E67)</f>
        <v>0</v>
      </c>
      <c r="F65" s="13">
        <f t="shared" si="49"/>
        <v>319174</v>
      </c>
      <c r="G65" s="13">
        <f t="shared" si="49"/>
        <v>-20826</v>
      </c>
      <c r="H65" s="13">
        <f t="shared" si="49"/>
        <v>340000</v>
      </c>
      <c r="I65" s="13">
        <f>SUM(I66:I67)</f>
        <v>374100</v>
      </c>
      <c r="J65" s="13">
        <f t="shared" si="49"/>
        <v>347100</v>
      </c>
      <c r="K65" s="13">
        <f>SUM(K66:K67)</f>
        <v>0</v>
      </c>
      <c r="L65" s="13">
        <f t="shared" si="49"/>
        <v>0</v>
      </c>
      <c r="M65" s="13">
        <f t="shared" si="49"/>
        <v>0</v>
      </c>
      <c r="N65" s="13">
        <f>SUM(N66:N67)</f>
        <v>347100</v>
      </c>
      <c r="O65" s="13">
        <f t="shared" si="49"/>
        <v>374100</v>
      </c>
      <c r="P65" s="13">
        <f t="shared" si="49"/>
        <v>27000</v>
      </c>
      <c r="Q65" s="13">
        <f t="shared" si="49"/>
        <v>0</v>
      </c>
      <c r="R65" s="13">
        <f t="shared" si="49"/>
        <v>0</v>
      </c>
      <c r="S65" s="14">
        <f t="shared" si="9"/>
        <v>0</v>
      </c>
      <c r="T65" s="14">
        <f t="shared" si="10"/>
        <v>0</v>
      </c>
    </row>
    <row r="66" spans="2:20" ht="13.5" customHeight="1">
      <c r="B66" s="47">
        <v>171</v>
      </c>
      <c r="C66" s="29" t="s">
        <v>98</v>
      </c>
      <c r="D66" s="36">
        <v>18926</v>
      </c>
      <c r="E66" s="23">
        <v>0</v>
      </c>
      <c r="F66" s="23">
        <f>+G66+H66</f>
        <v>322974</v>
      </c>
      <c r="G66" s="23">
        <v>-17026</v>
      </c>
      <c r="H66" s="23">
        <v>340000</v>
      </c>
      <c r="I66" s="23">
        <v>341900</v>
      </c>
      <c r="J66" s="36">
        <v>341900</v>
      </c>
      <c r="K66" s="23">
        <v>0</v>
      </c>
      <c r="L66" s="24">
        <v>0</v>
      </c>
      <c r="M66" s="24">
        <v>0</v>
      </c>
      <c r="N66" s="24">
        <f t="shared" ref="N66:N67" si="50">J66-M66</f>
        <v>341900</v>
      </c>
      <c r="O66" s="24">
        <f t="shared" ref="O66:O67" si="51">+N66+P66</f>
        <v>341900</v>
      </c>
      <c r="P66" s="24">
        <f>+I66-J66</f>
        <v>0</v>
      </c>
      <c r="Q66" s="23">
        <v>0</v>
      </c>
      <c r="R66" s="23">
        <v>0</v>
      </c>
      <c r="S66" s="27">
        <f t="shared" si="9"/>
        <v>0</v>
      </c>
      <c r="T66" s="27">
        <f t="shared" si="10"/>
        <v>0</v>
      </c>
    </row>
    <row r="67" spans="2:20" ht="13.5" customHeight="1">
      <c r="B67" s="47">
        <v>172</v>
      </c>
      <c r="C67" s="29" t="s">
        <v>99</v>
      </c>
      <c r="D67" s="54">
        <v>36000</v>
      </c>
      <c r="E67" s="23">
        <v>0</v>
      </c>
      <c r="F67" s="23">
        <f>+G67+H67</f>
        <v>-3800</v>
      </c>
      <c r="G67" s="23">
        <v>-3800</v>
      </c>
      <c r="H67" s="23">
        <v>0</v>
      </c>
      <c r="I67" s="23">
        <v>32200</v>
      </c>
      <c r="J67" s="36">
        <v>5200</v>
      </c>
      <c r="K67" s="23">
        <v>0</v>
      </c>
      <c r="L67" s="24">
        <v>0</v>
      </c>
      <c r="M67" s="24">
        <v>0</v>
      </c>
      <c r="N67" s="24">
        <f t="shared" si="50"/>
        <v>5200</v>
      </c>
      <c r="O67" s="24">
        <f t="shared" si="51"/>
        <v>32200</v>
      </c>
      <c r="P67" s="24">
        <f>+I67-J67</f>
        <v>27000</v>
      </c>
      <c r="Q67" s="23">
        <v>0</v>
      </c>
      <c r="R67" s="23">
        <v>0</v>
      </c>
      <c r="S67" s="27">
        <f t="shared" si="9"/>
        <v>0</v>
      </c>
      <c r="T67" s="27">
        <f t="shared" si="10"/>
        <v>0</v>
      </c>
    </row>
    <row r="68" spans="2:20" ht="13.5" customHeight="1">
      <c r="B68" s="53">
        <v>180</v>
      </c>
      <c r="C68" s="20" t="s">
        <v>100</v>
      </c>
      <c r="D68" s="13">
        <f>SUM(D69:D73)</f>
        <v>457441</v>
      </c>
      <c r="E68" s="13">
        <f t="shared" ref="E68:Q68" si="52">SUM(E69:E73)</f>
        <v>0</v>
      </c>
      <c r="F68" s="13">
        <f t="shared" si="52"/>
        <v>1728931</v>
      </c>
      <c r="G68" s="13">
        <f t="shared" si="52"/>
        <v>-14719</v>
      </c>
      <c r="H68" s="13">
        <f t="shared" si="52"/>
        <v>1743650</v>
      </c>
      <c r="I68" s="13">
        <f>SUM(I69:I73)</f>
        <v>2186372</v>
      </c>
      <c r="J68" s="13">
        <f t="shared" si="52"/>
        <v>2183622</v>
      </c>
      <c r="K68" s="13">
        <f>SUM(K69:K73)</f>
        <v>0</v>
      </c>
      <c r="L68" s="13">
        <f t="shared" si="52"/>
        <v>265813.64</v>
      </c>
      <c r="M68" s="13">
        <f t="shared" si="52"/>
        <v>457093.54</v>
      </c>
      <c r="N68" s="13">
        <f>SUM(N69:N73)</f>
        <v>1726528.46</v>
      </c>
      <c r="O68" s="13">
        <f t="shared" si="52"/>
        <v>1729278.46</v>
      </c>
      <c r="P68" s="13">
        <f t="shared" si="52"/>
        <v>2750</v>
      </c>
      <c r="Q68" s="13">
        <f t="shared" si="52"/>
        <v>52720.6</v>
      </c>
      <c r="R68" s="13">
        <f>SUM(R69:R73)</f>
        <v>404372.93999999994</v>
      </c>
      <c r="S68" s="14">
        <f t="shared" si="9"/>
        <v>20.932814379045457</v>
      </c>
      <c r="T68" s="14">
        <f t="shared" si="10"/>
        <v>20.906485264172794</v>
      </c>
    </row>
    <row r="69" spans="2:20" ht="13.5" customHeight="1">
      <c r="B69" s="47">
        <v>181</v>
      </c>
      <c r="C69" s="29" t="s">
        <v>101</v>
      </c>
      <c r="D69" s="36">
        <v>6500</v>
      </c>
      <c r="E69" s="23">
        <v>0</v>
      </c>
      <c r="F69" s="23">
        <f>+G69+H69</f>
        <v>74968</v>
      </c>
      <c r="G69" s="23">
        <v>0</v>
      </c>
      <c r="H69" s="23">
        <v>74968</v>
      </c>
      <c r="I69" s="23">
        <v>81468</v>
      </c>
      <c r="J69" s="36">
        <v>81468</v>
      </c>
      <c r="K69" s="23">
        <v>0</v>
      </c>
      <c r="L69" s="24">
        <v>0</v>
      </c>
      <c r="M69" s="24">
        <v>3680.39</v>
      </c>
      <c r="N69" s="24">
        <f t="shared" ref="N69:N73" si="53">J69-M69</f>
        <v>77787.61</v>
      </c>
      <c r="O69" s="24">
        <f t="shared" ref="O69:O73" si="54">+N69+P69</f>
        <v>77787.61</v>
      </c>
      <c r="P69" s="24">
        <f>+I69-J69</f>
        <v>0</v>
      </c>
      <c r="Q69" s="23">
        <v>3680.39</v>
      </c>
      <c r="R69" s="23">
        <v>0</v>
      </c>
      <c r="S69" s="27">
        <f t="shared" si="9"/>
        <v>4.5175897284823492</v>
      </c>
      <c r="T69" s="27">
        <f t="shared" si="10"/>
        <v>4.5175897284823492</v>
      </c>
    </row>
    <row r="70" spans="2:20" ht="13.5" customHeight="1">
      <c r="B70" s="47">
        <v>182</v>
      </c>
      <c r="C70" s="29" t="s">
        <v>102</v>
      </c>
      <c r="D70" s="36">
        <v>136056</v>
      </c>
      <c r="E70" s="23">
        <v>0</v>
      </c>
      <c r="F70" s="23">
        <f>+G70+H70</f>
        <v>713000</v>
      </c>
      <c r="G70" s="23">
        <v>-8934</v>
      </c>
      <c r="H70" s="23">
        <v>721934</v>
      </c>
      <c r="I70" s="23">
        <v>849056</v>
      </c>
      <c r="J70" s="36">
        <v>846306</v>
      </c>
      <c r="K70" s="23">
        <v>0</v>
      </c>
      <c r="L70" s="23">
        <v>2066.81</v>
      </c>
      <c r="M70" s="23">
        <v>41736.85</v>
      </c>
      <c r="N70" s="24">
        <f t="shared" si="53"/>
        <v>804569.15</v>
      </c>
      <c r="O70" s="24">
        <f t="shared" si="54"/>
        <v>807319.15</v>
      </c>
      <c r="P70" s="24">
        <f>+I70-J70</f>
        <v>2750</v>
      </c>
      <c r="Q70" s="23">
        <v>1672.78</v>
      </c>
      <c r="R70" s="23">
        <v>40064.07</v>
      </c>
      <c r="S70" s="27">
        <f t="shared" si="9"/>
        <v>4.9316500178422462</v>
      </c>
      <c r="T70" s="27">
        <f t="shared" si="10"/>
        <v>4.9156769400369349</v>
      </c>
    </row>
    <row r="71" spans="2:20" ht="13.5" customHeight="1">
      <c r="B71" s="47">
        <v>183</v>
      </c>
      <c r="C71" s="29" t="s">
        <v>103</v>
      </c>
      <c r="D71" s="56">
        <v>747</v>
      </c>
      <c r="E71" s="23">
        <v>0</v>
      </c>
      <c r="F71" s="23">
        <f>+G71+H71</f>
        <v>-747</v>
      </c>
      <c r="G71" s="23">
        <v>-747</v>
      </c>
      <c r="H71" s="23">
        <v>0</v>
      </c>
      <c r="I71" s="23">
        <v>0</v>
      </c>
      <c r="J71" s="23">
        <v>0</v>
      </c>
      <c r="K71" s="23">
        <v>0</v>
      </c>
      <c r="L71" s="23">
        <v>0</v>
      </c>
      <c r="M71" s="23">
        <v>0</v>
      </c>
      <c r="N71" s="24">
        <f t="shared" si="53"/>
        <v>0</v>
      </c>
      <c r="O71" s="24">
        <f t="shared" si="54"/>
        <v>0</v>
      </c>
      <c r="P71" s="24">
        <f>+I71-J71</f>
        <v>0</v>
      </c>
      <c r="Q71" s="23">
        <v>0</v>
      </c>
      <c r="R71" s="23">
        <v>0</v>
      </c>
      <c r="S71" s="27">
        <v>0</v>
      </c>
      <c r="T71" s="27">
        <v>0</v>
      </c>
    </row>
    <row r="72" spans="2:20" ht="13.5" customHeight="1">
      <c r="B72" s="47">
        <v>185</v>
      </c>
      <c r="C72" s="29" t="s">
        <v>104</v>
      </c>
      <c r="D72" s="36">
        <v>76499</v>
      </c>
      <c r="E72" s="23">
        <v>0</v>
      </c>
      <c r="F72" s="23">
        <f>+G72+H72</f>
        <v>117280</v>
      </c>
      <c r="G72" s="23">
        <v>0</v>
      </c>
      <c r="H72" s="23">
        <v>117280</v>
      </c>
      <c r="I72" s="23">
        <v>193779</v>
      </c>
      <c r="J72" s="36">
        <v>193779</v>
      </c>
      <c r="K72" s="23">
        <v>0</v>
      </c>
      <c r="L72" s="24">
        <v>0</v>
      </c>
      <c r="M72" s="24">
        <v>47015.01</v>
      </c>
      <c r="N72" s="24">
        <f t="shared" si="53"/>
        <v>146763.99</v>
      </c>
      <c r="O72" s="24">
        <f t="shared" si="54"/>
        <v>146763.99</v>
      </c>
      <c r="P72" s="24">
        <f>+I72-J72</f>
        <v>0</v>
      </c>
      <c r="Q72" s="23">
        <v>9242.36</v>
      </c>
      <c r="R72" s="23">
        <v>37772.65</v>
      </c>
      <c r="S72" s="27">
        <f t="shared" si="9"/>
        <v>24.262180112396081</v>
      </c>
      <c r="T72" s="27">
        <f t="shared" si="10"/>
        <v>24.262180112396081</v>
      </c>
    </row>
    <row r="73" spans="2:20" ht="13.5" customHeight="1">
      <c r="B73" s="47">
        <v>189</v>
      </c>
      <c r="C73" s="29" t="s">
        <v>105</v>
      </c>
      <c r="D73" s="54">
        <v>237639</v>
      </c>
      <c r="E73" s="23">
        <v>0</v>
      </c>
      <c r="F73" s="23">
        <f>+G73+H73</f>
        <v>824430</v>
      </c>
      <c r="G73" s="23">
        <v>-5038</v>
      </c>
      <c r="H73" s="23">
        <v>829468</v>
      </c>
      <c r="I73" s="23">
        <v>1062069</v>
      </c>
      <c r="J73" s="36">
        <v>1062069</v>
      </c>
      <c r="K73" s="23">
        <v>0</v>
      </c>
      <c r="L73" s="24">
        <v>263746.83</v>
      </c>
      <c r="M73" s="24">
        <v>364661.29</v>
      </c>
      <c r="N73" s="24">
        <f t="shared" si="53"/>
        <v>697407.71</v>
      </c>
      <c r="O73" s="24">
        <f t="shared" si="54"/>
        <v>697407.71</v>
      </c>
      <c r="P73" s="24">
        <f>+I73-J73</f>
        <v>0</v>
      </c>
      <c r="Q73" s="23">
        <v>38125.07</v>
      </c>
      <c r="R73" s="23">
        <v>326536.21999999997</v>
      </c>
      <c r="S73" s="27">
        <f t="shared" si="9"/>
        <v>34.334990476136674</v>
      </c>
      <c r="T73" s="27">
        <f t="shared" si="10"/>
        <v>34.334990476136674</v>
      </c>
    </row>
    <row r="74" spans="2:20" ht="13.5" customHeight="1">
      <c r="B74" s="45">
        <v>190</v>
      </c>
      <c r="C74" s="42" t="s">
        <v>106</v>
      </c>
      <c r="D74" s="13">
        <f>SUM(D75:D79)</f>
        <v>0</v>
      </c>
      <c r="E74" s="13">
        <f t="shared" ref="E74:R74" si="55">SUM(E75:E79)</f>
        <v>0</v>
      </c>
      <c r="F74" s="13">
        <f t="shared" si="55"/>
        <v>466865</v>
      </c>
      <c r="G74" s="13">
        <f t="shared" si="55"/>
        <v>41367</v>
      </c>
      <c r="H74" s="13">
        <f t="shared" si="55"/>
        <v>425498</v>
      </c>
      <c r="I74" s="13">
        <f t="shared" si="55"/>
        <v>466865</v>
      </c>
      <c r="J74" s="13">
        <f t="shared" si="55"/>
        <v>466865</v>
      </c>
      <c r="K74" s="13">
        <f t="shared" si="55"/>
        <v>0</v>
      </c>
      <c r="L74" s="13">
        <f t="shared" si="55"/>
        <v>1116.6199999999999</v>
      </c>
      <c r="M74" s="13">
        <f t="shared" si="55"/>
        <v>37083.94</v>
      </c>
      <c r="N74" s="13">
        <f t="shared" si="55"/>
        <v>429781.06</v>
      </c>
      <c r="O74" s="13">
        <f t="shared" si="55"/>
        <v>429781.06</v>
      </c>
      <c r="P74" s="13">
        <f t="shared" si="55"/>
        <v>0</v>
      </c>
      <c r="Q74" s="13">
        <f t="shared" si="55"/>
        <v>386.18</v>
      </c>
      <c r="R74" s="13">
        <f t="shared" si="55"/>
        <v>36697.760000000002</v>
      </c>
      <c r="S74" s="14">
        <f>+M74/J74*100</f>
        <v>7.9431827187730937</v>
      </c>
      <c r="T74" s="14">
        <f t="shared" si="10"/>
        <v>7.9431827187730937</v>
      </c>
    </row>
    <row r="75" spans="2:20" ht="13.5" customHeight="1">
      <c r="B75" s="55">
        <v>191</v>
      </c>
      <c r="C75" s="22" t="s">
        <v>65</v>
      </c>
      <c r="D75" s="24">
        <v>0</v>
      </c>
      <c r="E75" s="24">
        <v>0</v>
      </c>
      <c r="F75" s="23">
        <f t="shared" ref="F75:F79" si="56">+G75+H75</f>
        <v>151749</v>
      </c>
      <c r="G75" s="24">
        <v>38808</v>
      </c>
      <c r="H75" s="24">
        <v>112941</v>
      </c>
      <c r="I75" s="24">
        <v>151749</v>
      </c>
      <c r="J75" s="24">
        <v>151749</v>
      </c>
      <c r="K75" s="24">
        <v>0</v>
      </c>
      <c r="L75" s="24">
        <v>0</v>
      </c>
      <c r="M75" s="24">
        <v>35781.14</v>
      </c>
      <c r="N75" s="24">
        <f t="shared" ref="N75:N79" si="57">J75-M75</f>
        <v>115967.86</v>
      </c>
      <c r="O75" s="24">
        <f>N75+P75</f>
        <v>115967.86</v>
      </c>
      <c r="P75" s="24">
        <f t="shared" ref="P75:P79" si="58">+I75-J75</f>
        <v>0</v>
      </c>
      <c r="Q75" s="23">
        <v>0</v>
      </c>
      <c r="R75" s="24">
        <v>35781.14</v>
      </c>
      <c r="S75" s="27">
        <f t="shared" si="9"/>
        <v>23.579160323956007</v>
      </c>
      <c r="T75" s="27">
        <f t="shared" si="10"/>
        <v>23.579160323956007</v>
      </c>
    </row>
    <row r="76" spans="2:20" ht="13.5" customHeight="1">
      <c r="B76" s="55">
        <v>192</v>
      </c>
      <c r="C76" s="22" t="s">
        <v>71</v>
      </c>
      <c r="D76" s="24">
        <v>0</v>
      </c>
      <c r="E76" s="24">
        <v>0</v>
      </c>
      <c r="F76" s="23">
        <f t="shared" si="56"/>
        <v>200</v>
      </c>
      <c r="G76" s="24">
        <v>200</v>
      </c>
      <c r="H76" s="24">
        <v>0</v>
      </c>
      <c r="I76" s="24">
        <v>200</v>
      </c>
      <c r="J76" s="24">
        <v>200</v>
      </c>
      <c r="K76" s="24">
        <v>0</v>
      </c>
      <c r="L76" s="24">
        <v>200</v>
      </c>
      <c r="M76" s="24">
        <v>200</v>
      </c>
      <c r="N76" s="24">
        <f t="shared" si="57"/>
        <v>0</v>
      </c>
      <c r="O76" s="24">
        <f t="shared" ref="O76:O78" si="59">N76+P76</f>
        <v>0</v>
      </c>
      <c r="P76" s="24">
        <f t="shared" si="58"/>
        <v>0</v>
      </c>
      <c r="Q76" s="23">
        <v>200</v>
      </c>
      <c r="R76" s="24">
        <v>0</v>
      </c>
      <c r="S76" s="27">
        <f>+M76/J76*100</f>
        <v>100</v>
      </c>
      <c r="T76" s="27">
        <f t="shared" si="10"/>
        <v>100</v>
      </c>
    </row>
    <row r="77" spans="2:20" ht="13.5" customHeight="1">
      <c r="B77" s="55">
        <v>196</v>
      </c>
      <c r="C77" s="22" t="s">
        <v>87</v>
      </c>
      <c r="D77" s="24">
        <v>0</v>
      </c>
      <c r="E77" s="24">
        <v>0</v>
      </c>
      <c r="F77" s="23">
        <f t="shared" si="56"/>
        <v>134</v>
      </c>
      <c r="G77" s="24">
        <v>134</v>
      </c>
      <c r="H77" s="24">
        <v>0</v>
      </c>
      <c r="I77" s="24">
        <v>134</v>
      </c>
      <c r="J77" s="24">
        <v>134</v>
      </c>
      <c r="K77" s="24">
        <v>0</v>
      </c>
      <c r="L77" s="24">
        <v>0</v>
      </c>
      <c r="M77" s="24">
        <v>0</v>
      </c>
      <c r="N77" s="24">
        <f t="shared" si="57"/>
        <v>134</v>
      </c>
      <c r="O77" s="24">
        <f t="shared" si="59"/>
        <v>134</v>
      </c>
      <c r="P77" s="24">
        <f t="shared" si="58"/>
        <v>0</v>
      </c>
      <c r="Q77" s="23">
        <v>0</v>
      </c>
      <c r="R77" s="24">
        <v>0</v>
      </c>
      <c r="S77" s="27">
        <f t="shared" ref="S77:S78" si="60">+M77/J77*100</f>
        <v>0</v>
      </c>
      <c r="T77" s="27">
        <f t="shared" si="10"/>
        <v>0</v>
      </c>
    </row>
    <row r="78" spans="2:20" ht="13.5" customHeight="1">
      <c r="B78" s="55">
        <v>197</v>
      </c>
      <c r="C78" s="22" t="s">
        <v>91</v>
      </c>
      <c r="D78" s="24">
        <v>0</v>
      </c>
      <c r="E78" s="24">
        <v>0</v>
      </c>
      <c r="F78" s="23">
        <f t="shared" si="56"/>
        <v>308659</v>
      </c>
      <c r="G78" s="24">
        <v>178</v>
      </c>
      <c r="H78" s="24">
        <v>308481</v>
      </c>
      <c r="I78" s="24">
        <v>308659</v>
      </c>
      <c r="J78" s="24">
        <v>308659</v>
      </c>
      <c r="K78" s="24">
        <v>0</v>
      </c>
      <c r="L78" s="24">
        <v>0</v>
      </c>
      <c r="M78" s="24">
        <v>0</v>
      </c>
      <c r="N78" s="24">
        <f t="shared" si="57"/>
        <v>308659</v>
      </c>
      <c r="O78" s="24">
        <f t="shared" si="59"/>
        <v>308659</v>
      </c>
      <c r="P78" s="24">
        <f t="shared" si="58"/>
        <v>0</v>
      </c>
      <c r="Q78" s="23">
        <v>0</v>
      </c>
      <c r="R78" s="24">
        <v>0</v>
      </c>
      <c r="S78" s="27">
        <f t="shared" si="60"/>
        <v>0</v>
      </c>
      <c r="T78" s="27">
        <f t="shared" si="10"/>
        <v>0</v>
      </c>
    </row>
    <row r="79" spans="2:20" ht="13.5" customHeight="1">
      <c r="B79" s="55">
        <v>199</v>
      </c>
      <c r="C79" s="22" t="s">
        <v>100</v>
      </c>
      <c r="D79" s="24">
        <v>0</v>
      </c>
      <c r="E79" s="24">
        <v>0</v>
      </c>
      <c r="F79" s="23">
        <f t="shared" si="56"/>
        <v>6123</v>
      </c>
      <c r="G79" s="24">
        <v>2047</v>
      </c>
      <c r="H79" s="24">
        <v>4076</v>
      </c>
      <c r="I79" s="24">
        <v>6123</v>
      </c>
      <c r="J79" s="24">
        <v>6123</v>
      </c>
      <c r="K79" s="24">
        <v>0</v>
      </c>
      <c r="L79" s="24">
        <v>916.62</v>
      </c>
      <c r="M79" s="24">
        <v>1102.8</v>
      </c>
      <c r="N79" s="24">
        <f t="shared" si="57"/>
        <v>5020.2</v>
      </c>
      <c r="O79" s="24">
        <f t="shared" ref="O79" si="61">+N79+P79</f>
        <v>5020.2</v>
      </c>
      <c r="P79" s="24">
        <f t="shared" si="58"/>
        <v>0</v>
      </c>
      <c r="Q79" s="23">
        <v>186.18</v>
      </c>
      <c r="R79" s="24">
        <v>916.62</v>
      </c>
      <c r="S79" s="27">
        <f t="shared" si="9"/>
        <v>18.01077902988731</v>
      </c>
      <c r="T79" s="27">
        <f t="shared" si="10"/>
        <v>18.01077902988731</v>
      </c>
    </row>
    <row r="80" spans="2:20" s="4" customFormat="1" ht="13.5" customHeight="1">
      <c r="B80" s="45">
        <v>2</v>
      </c>
      <c r="C80" s="42" t="s">
        <v>107</v>
      </c>
      <c r="D80" s="13">
        <f t="shared" ref="D80:R80" si="62">+D81+D84+D90+D95+D99+D105+D113+D119+D126</f>
        <v>754451</v>
      </c>
      <c r="E80" s="13">
        <f t="shared" si="62"/>
        <v>0</v>
      </c>
      <c r="F80" s="13">
        <f>+F81+F84+F90+F95+F99+F105+F113+F119+F126</f>
        <v>2443308</v>
      </c>
      <c r="G80" s="13">
        <f>+G81+G84+G90+G95+G99+G105+G113+G119+G126</f>
        <v>-3595</v>
      </c>
      <c r="H80" s="13">
        <f t="shared" si="62"/>
        <v>2446903</v>
      </c>
      <c r="I80" s="13">
        <f t="shared" si="62"/>
        <v>3197759</v>
      </c>
      <c r="J80" s="13">
        <f t="shared" si="62"/>
        <v>3082508</v>
      </c>
      <c r="K80" s="13">
        <f t="shared" si="62"/>
        <v>0</v>
      </c>
      <c r="L80" s="13">
        <f>+L81+L84+L90+L95+L99+L105+L113+L119+L126</f>
        <v>123645.81000000001</v>
      </c>
      <c r="M80" s="13">
        <f t="shared" si="62"/>
        <v>215488.8</v>
      </c>
      <c r="N80" s="13">
        <f t="shared" si="62"/>
        <v>2867019.1999999997</v>
      </c>
      <c r="O80" s="13">
        <f t="shared" si="62"/>
        <v>2982270.1999999997</v>
      </c>
      <c r="P80" s="13">
        <f t="shared" si="62"/>
        <v>115251</v>
      </c>
      <c r="Q80" s="13">
        <f t="shared" si="62"/>
        <v>85386.400000000009</v>
      </c>
      <c r="R80" s="13">
        <f t="shared" si="62"/>
        <v>130102.40000000001</v>
      </c>
      <c r="S80" s="14">
        <f t="shared" si="9"/>
        <v>6.9906971855385285</v>
      </c>
      <c r="T80" s="14">
        <f t="shared" si="10"/>
        <v>6.7387442268163413</v>
      </c>
    </row>
    <row r="81" spans="2:20" ht="13.5" customHeight="1">
      <c r="B81" s="45">
        <v>200</v>
      </c>
      <c r="C81" s="42" t="s">
        <v>108</v>
      </c>
      <c r="D81" s="13">
        <f>SUM(D82:D83)</f>
        <v>64001</v>
      </c>
      <c r="E81" s="13">
        <f t="shared" ref="E81:R81" si="63">SUM(E82:E83)</f>
        <v>0</v>
      </c>
      <c r="F81" s="13">
        <f t="shared" si="63"/>
        <v>665440</v>
      </c>
      <c r="G81" s="13">
        <f t="shared" si="63"/>
        <v>22899</v>
      </c>
      <c r="H81" s="13">
        <f t="shared" si="63"/>
        <v>642541</v>
      </c>
      <c r="I81" s="13">
        <f>SUM(I82:I83)</f>
        <v>729441</v>
      </c>
      <c r="J81" s="13">
        <f t="shared" si="63"/>
        <v>716828</v>
      </c>
      <c r="K81" s="13">
        <f t="shared" si="63"/>
        <v>0</v>
      </c>
      <c r="L81" s="13">
        <f>SUM(L82:L83)</f>
        <v>23093.489999999998</v>
      </c>
      <c r="M81" s="13">
        <f>SUM(M82:M83)</f>
        <v>34372.67</v>
      </c>
      <c r="N81" s="13">
        <f t="shared" si="63"/>
        <v>682455.33</v>
      </c>
      <c r="O81" s="13">
        <f t="shared" si="63"/>
        <v>695068.33</v>
      </c>
      <c r="P81" s="13">
        <f t="shared" si="63"/>
        <v>12613</v>
      </c>
      <c r="Q81" s="13">
        <f>SUM(Q82:Q83)</f>
        <v>22248.93</v>
      </c>
      <c r="R81" s="13">
        <f t="shared" si="63"/>
        <v>12123.74</v>
      </c>
      <c r="S81" s="14">
        <f t="shared" si="9"/>
        <v>4.795107054969951</v>
      </c>
      <c r="T81" s="14">
        <f t="shared" si="10"/>
        <v>4.7121933096713784</v>
      </c>
    </row>
    <row r="82" spans="2:20" ht="13.5" customHeight="1">
      <c r="B82" s="47">
        <v>201</v>
      </c>
      <c r="C82" s="29" t="s">
        <v>109</v>
      </c>
      <c r="D82" s="36">
        <v>57483</v>
      </c>
      <c r="E82" s="23">
        <v>0</v>
      </c>
      <c r="F82" s="23">
        <f>+G82+H82</f>
        <v>559365</v>
      </c>
      <c r="G82" s="36">
        <v>14083</v>
      </c>
      <c r="H82" s="23">
        <v>545282</v>
      </c>
      <c r="I82" s="23">
        <v>616848</v>
      </c>
      <c r="J82" s="36">
        <v>604788</v>
      </c>
      <c r="K82" s="23">
        <v>0</v>
      </c>
      <c r="L82" s="25">
        <v>19925.919999999998</v>
      </c>
      <c r="M82" s="25">
        <v>30622.63</v>
      </c>
      <c r="N82" s="24">
        <f t="shared" ref="N82:N83" si="64">J82-M82</f>
        <v>574165.37</v>
      </c>
      <c r="O82" s="24">
        <f t="shared" ref="O82:O83" si="65">+N82+P82</f>
        <v>586225.37</v>
      </c>
      <c r="P82" s="24">
        <f>+I82-J82</f>
        <v>12060</v>
      </c>
      <c r="Q82" s="23">
        <v>19716.64</v>
      </c>
      <c r="R82" s="57">
        <v>10905.99</v>
      </c>
      <c r="S82" s="27">
        <f t="shared" si="9"/>
        <v>5.0633660059392716</v>
      </c>
      <c r="T82" s="27">
        <f t="shared" si="10"/>
        <v>4.9643720981505979</v>
      </c>
    </row>
    <row r="83" spans="2:20" ht="13.5" customHeight="1">
      <c r="B83" s="47">
        <v>203</v>
      </c>
      <c r="C83" s="29" t="s">
        <v>110</v>
      </c>
      <c r="D83" s="54">
        <v>6518</v>
      </c>
      <c r="E83" s="23">
        <v>0</v>
      </c>
      <c r="F83" s="23">
        <f>+G83+H83</f>
        <v>106075</v>
      </c>
      <c r="G83" s="54">
        <v>8816</v>
      </c>
      <c r="H83" s="23">
        <v>97259</v>
      </c>
      <c r="I83" s="23">
        <v>112593</v>
      </c>
      <c r="J83" s="36">
        <v>112040</v>
      </c>
      <c r="K83" s="23">
        <v>0</v>
      </c>
      <c r="L83" s="25">
        <v>3167.57</v>
      </c>
      <c r="M83" s="25">
        <v>3750.04</v>
      </c>
      <c r="N83" s="24">
        <f t="shared" si="64"/>
        <v>108289.96</v>
      </c>
      <c r="O83" s="24">
        <f t="shared" si="65"/>
        <v>108842.96</v>
      </c>
      <c r="P83" s="24">
        <f>+I83-J83</f>
        <v>553</v>
      </c>
      <c r="Q83" s="23">
        <v>2532.29</v>
      </c>
      <c r="R83" s="58">
        <v>1217.75</v>
      </c>
      <c r="S83" s="27">
        <f t="shared" si="9"/>
        <v>3.3470546233488037</v>
      </c>
      <c r="T83" s="27">
        <f t="shared" si="10"/>
        <v>3.3306155800094142</v>
      </c>
    </row>
    <row r="84" spans="2:20" ht="13.5" customHeight="1">
      <c r="B84" s="53">
        <v>210</v>
      </c>
      <c r="C84" s="20" t="s">
        <v>111</v>
      </c>
      <c r="D84" s="13">
        <f>SUM(D85:D89)</f>
        <v>25811</v>
      </c>
      <c r="E84" s="13">
        <f t="shared" ref="E84:Q84" si="66">SUM(E85:E89)</f>
        <v>0</v>
      </c>
      <c r="F84" s="13">
        <f t="shared" si="66"/>
        <v>198089</v>
      </c>
      <c r="G84" s="13">
        <f>SUM(G85:G89)</f>
        <v>2434</v>
      </c>
      <c r="H84" s="13">
        <f>SUM(H85:H89)</f>
        <v>195655</v>
      </c>
      <c r="I84" s="13">
        <f>SUM(I85:I89)</f>
        <v>223900</v>
      </c>
      <c r="J84" s="13">
        <f>SUM(J85:J89)</f>
        <v>223148</v>
      </c>
      <c r="K84" s="13">
        <f t="shared" si="66"/>
        <v>0</v>
      </c>
      <c r="L84" s="13">
        <f>SUM(L85:L89)</f>
        <v>3561.79</v>
      </c>
      <c r="M84" s="13">
        <f>SUM(M85:M89)</f>
        <v>5260.8899999999994</v>
      </c>
      <c r="N84" s="13">
        <f>SUM(N85:N89)</f>
        <v>217887.11</v>
      </c>
      <c r="O84" s="13">
        <f t="shared" si="66"/>
        <v>218639.11</v>
      </c>
      <c r="P84" s="13">
        <f t="shared" si="66"/>
        <v>752</v>
      </c>
      <c r="Q84" s="13">
        <f t="shared" si="66"/>
        <v>4523.1900000000005</v>
      </c>
      <c r="R84" s="13">
        <f>SUM(R85:R89)</f>
        <v>737.7</v>
      </c>
      <c r="S84" s="14">
        <f t="shared" si="9"/>
        <v>2.3575788266083491</v>
      </c>
      <c r="T84" s="14">
        <f t="shared" si="10"/>
        <v>2.3496605627512279</v>
      </c>
    </row>
    <row r="85" spans="2:20" ht="13.5" customHeight="1">
      <c r="B85" s="47">
        <v>211</v>
      </c>
      <c r="C85" s="29" t="s">
        <v>112</v>
      </c>
      <c r="D85" s="36">
        <v>2302</v>
      </c>
      <c r="E85" s="23">
        <v>0</v>
      </c>
      <c r="F85" s="23">
        <f>+G85+H85</f>
        <v>1626</v>
      </c>
      <c r="G85" s="23">
        <v>0</v>
      </c>
      <c r="H85" s="23">
        <v>1626</v>
      </c>
      <c r="I85" s="36">
        <v>3928</v>
      </c>
      <c r="J85" s="36">
        <v>3676</v>
      </c>
      <c r="K85" s="23">
        <v>0</v>
      </c>
      <c r="L85" s="23">
        <v>277.92</v>
      </c>
      <c r="M85" s="23">
        <v>290.72000000000003</v>
      </c>
      <c r="N85" s="24">
        <f t="shared" ref="N85:N89" si="67">J85-M85</f>
        <v>3385.2799999999997</v>
      </c>
      <c r="O85" s="24">
        <f t="shared" ref="O85:O89" si="68">+N85+P85</f>
        <v>3637.2799999999997</v>
      </c>
      <c r="P85" s="24">
        <f>+I85-J85</f>
        <v>252</v>
      </c>
      <c r="Q85" s="24">
        <v>290.72000000000003</v>
      </c>
      <c r="R85" s="24">
        <v>0</v>
      </c>
      <c r="S85" s="27">
        <f t="shared" si="9"/>
        <v>7.9085963003264421</v>
      </c>
      <c r="T85" s="27">
        <f t="shared" si="10"/>
        <v>7.4012219959266812</v>
      </c>
    </row>
    <row r="86" spans="2:20" ht="13.5" customHeight="1">
      <c r="B86" s="47">
        <v>212</v>
      </c>
      <c r="C86" s="29" t="s">
        <v>113</v>
      </c>
      <c r="D86" s="36">
        <v>5271</v>
      </c>
      <c r="E86" s="23">
        <v>0</v>
      </c>
      <c r="F86" s="23">
        <f>+G86+H86</f>
        <v>41137</v>
      </c>
      <c r="G86" s="23">
        <v>-849</v>
      </c>
      <c r="H86" s="23">
        <v>41986</v>
      </c>
      <c r="I86" s="36">
        <v>46408</v>
      </c>
      <c r="J86" s="36">
        <v>46158</v>
      </c>
      <c r="K86" s="23">
        <v>0</v>
      </c>
      <c r="L86" s="23">
        <v>362.26</v>
      </c>
      <c r="M86" s="23">
        <v>1479.34</v>
      </c>
      <c r="N86" s="24">
        <f t="shared" si="67"/>
        <v>44678.66</v>
      </c>
      <c r="O86" s="24">
        <f t="shared" si="68"/>
        <v>44928.66</v>
      </c>
      <c r="P86" s="24">
        <f>+I86-J86</f>
        <v>250</v>
      </c>
      <c r="Q86" s="24">
        <v>1417.28</v>
      </c>
      <c r="R86" s="24">
        <v>62.06</v>
      </c>
      <c r="S86" s="27">
        <f t="shared" si="9"/>
        <v>3.2049482213267471</v>
      </c>
      <c r="T86" s="27">
        <f t="shared" si="10"/>
        <v>3.1876831580761933</v>
      </c>
    </row>
    <row r="87" spans="2:20" ht="13.5" customHeight="1">
      <c r="B87" s="47">
        <v>213</v>
      </c>
      <c r="C87" s="29" t="s">
        <v>114</v>
      </c>
      <c r="D87" s="36">
        <v>286</v>
      </c>
      <c r="E87" s="23">
        <v>0</v>
      </c>
      <c r="F87" s="23">
        <f>+G87+H87</f>
        <v>147</v>
      </c>
      <c r="G87" s="23">
        <v>147</v>
      </c>
      <c r="H87" s="23">
        <v>0</v>
      </c>
      <c r="I87" s="36">
        <v>433</v>
      </c>
      <c r="J87" s="36">
        <v>433</v>
      </c>
      <c r="K87" s="23">
        <v>0</v>
      </c>
      <c r="L87" s="23">
        <v>48.15</v>
      </c>
      <c r="M87" s="23">
        <v>139.08000000000001</v>
      </c>
      <c r="N87" s="24">
        <f t="shared" si="67"/>
        <v>293.91999999999996</v>
      </c>
      <c r="O87" s="24">
        <f t="shared" si="68"/>
        <v>293.91999999999996</v>
      </c>
      <c r="P87" s="24">
        <f>+I87-J87</f>
        <v>0</v>
      </c>
      <c r="Q87" s="59">
        <v>139.08000000000001</v>
      </c>
      <c r="R87" s="24">
        <v>0</v>
      </c>
      <c r="S87" s="27">
        <f t="shared" si="9"/>
        <v>32.120092378752894</v>
      </c>
      <c r="T87" s="27">
        <f t="shared" si="10"/>
        <v>32.120092378752894</v>
      </c>
    </row>
    <row r="88" spans="2:20" ht="13.5" customHeight="1">
      <c r="B88" s="47">
        <v>214</v>
      </c>
      <c r="C88" s="29" t="s">
        <v>115</v>
      </c>
      <c r="D88" s="36">
        <v>17902</v>
      </c>
      <c r="E88" s="23">
        <v>0</v>
      </c>
      <c r="F88" s="23">
        <f>+G88+H88</f>
        <v>155181</v>
      </c>
      <c r="G88" s="23">
        <v>3138</v>
      </c>
      <c r="H88" s="23">
        <v>152043</v>
      </c>
      <c r="I88" s="36">
        <v>173083</v>
      </c>
      <c r="J88" s="36">
        <v>172833</v>
      </c>
      <c r="K88" s="23">
        <v>0</v>
      </c>
      <c r="L88" s="23">
        <v>2873.46</v>
      </c>
      <c r="M88" s="23">
        <v>3351.75</v>
      </c>
      <c r="N88" s="24">
        <f t="shared" si="67"/>
        <v>169481.25</v>
      </c>
      <c r="O88" s="24">
        <f t="shared" si="68"/>
        <v>169731.25</v>
      </c>
      <c r="P88" s="24">
        <f>+I88-J88</f>
        <v>250</v>
      </c>
      <c r="Q88" s="24">
        <v>2676.11</v>
      </c>
      <c r="R88" s="24">
        <v>675.64</v>
      </c>
      <c r="S88" s="27">
        <f t="shared" si="9"/>
        <v>1.9392997864991059</v>
      </c>
      <c r="T88" s="27">
        <f t="shared" si="10"/>
        <v>1.9364986740465557</v>
      </c>
    </row>
    <row r="89" spans="2:20" ht="13.5" customHeight="1">
      <c r="B89" s="47">
        <v>219</v>
      </c>
      <c r="C89" s="29" t="s">
        <v>116</v>
      </c>
      <c r="D89" s="54">
        <v>50</v>
      </c>
      <c r="E89" s="23">
        <v>0</v>
      </c>
      <c r="F89" s="23">
        <f>+G89+H89</f>
        <v>-2</v>
      </c>
      <c r="G89" s="23">
        <v>-2</v>
      </c>
      <c r="H89" s="23">
        <v>0</v>
      </c>
      <c r="I89" s="36">
        <v>48</v>
      </c>
      <c r="J89" s="60">
        <v>48</v>
      </c>
      <c r="K89" s="23">
        <v>0</v>
      </c>
      <c r="L89" s="23">
        <v>0</v>
      </c>
      <c r="M89" s="23">
        <v>0</v>
      </c>
      <c r="N89" s="24">
        <f t="shared" si="67"/>
        <v>48</v>
      </c>
      <c r="O89" s="24">
        <f t="shared" si="68"/>
        <v>48</v>
      </c>
      <c r="P89" s="24">
        <f>+I89-J89</f>
        <v>0</v>
      </c>
      <c r="Q89" s="23">
        <v>0</v>
      </c>
      <c r="R89" s="24">
        <v>0</v>
      </c>
      <c r="S89" s="27">
        <f t="shared" ref="S89" si="69">+M89/J89*100</f>
        <v>0</v>
      </c>
      <c r="T89" s="27">
        <f t="shared" ref="T89" si="70">+M89/I89*100</f>
        <v>0</v>
      </c>
    </row>
    <row r="90" spans="2:20" ht="13.5" customHeight="1">
      <c r="B90" s="53">
        <v>220</v>
      </c>
      <c r="C90" s="20" t="s">
        <v>117</v>
      </c>
      <c r="D90" s="13">
        <f t="shared" ref="D90:R90" si="71">SUM(D91:D94)</f>
        <v>215650</v>
      </c>
      <c r="E90" s="13">
        <f t="shared" si="71"/>
        <v>0</v>
      </c>
      <c r="F90" s="13">
        <f t="shared" si="71"/>
        <v>559724</v>
      </c>
      <c r="G90" s="13">
        <f t="shared" si="71"/>
        <v>16000</v>
      </c>
      <c r="H90" s="13">
        <f t="shared" si="71"/>
        <v>543724</v>
      </c>
      <c r="I90" s="13">
        <f t="shared" si="71"/>
        <v>775374</v>
      </c>
      <c r="J90" s="13">
        <f t="shared" si="71"/>
        <v>686674</v>
      </c>
      <c r="K90" s="13">
        <f t="shared" si="71"/>
        <v>0</v>
      </c>
      <c r="L90" s="13">
        <f t="shared" si="71"/>
        <v>19469.5</v>
      </c>
      <c r="M90" s="13">
        <f t="shared" ref="M90" si="72">SUM(M91:M94)</f>
        <v>35954.269999999997</v>
      </c>
      <c r="N90" s="13">
        <f t="shared" si="71"/>
        <v>650719.73</v>
      </c>
      <c r="O90" s="13">
        <f t="shared" si="71"/>
        <v>739419.73</v>
      </c>
      <c r="P90" s="13">
        <f t="shared" si="71"/>
        <v>88700</v>
      </c>
      <c r="Q90" s="13">
        <f t="shared" si="71"/>
        <v>17281.670000000002</v>
      </c>
      <c r="R90" s="13">
        <f t="shared" si="71"/>
        <v>18672.599999999999</v>
      </c>
      <c r="S90" s="14">
        <f t="shared" ref="S90:S170" si="73">+M90/J90*100</f>
        <v>5.236002819387366</v>
      </c>
      <c r="T90" s="14">
        <f t="shared" ref="T90:T169" si="74">+M90/I90*100</f>
        <v>4.6370229076548863</v>
      </c>
    </row>
    <row r="91" spans="2:20" ht="13.5" customHeight="1">
      <c r="B91" s="47">
        <v>221</v>
      </c>
      <c r="C91" s="29" t="s">
        <v>118</v>
      </c>
      <c r="D91" s="36">
        <v>115000</v>
      </c>
      <c r="E91" s="23">
        <v>0</v>
      </c>
      <c r="F91" s="23">
        <f>+G91+H91</f>
        <v>407818</v>
      </c>
      <c r="G91" s="23">
        <v>30000</v>
      </c>
      <c r="H91" s="23">
        <v>377818</v>
      </c>
      <c r="I91" s="36">
        <v>522818</v>
      </c>
      <c r="J91" s="36">
        <v>469418</v>
      </c>
      <c r="K91" s="23">
        <v>0</v>
      </c>
      <c r="L91" s="24">
        <v>13045.55</v>
      </c>
      <c r="M91" s="24">
        <v>23925.59</v>
      </c>
      <c r="N91" s="24">
        <f t="shared" ref="N91:N94" si="75">J91-M91</f>
        <v>445492.41</v>
      </c>
      <c r="O91" s="24">
        <f>+N91+P91</f>
        <v>498892.41</v>
      </c>
      <c r="P91" s="24">
        <f>+I91-J91</f>
        <v>53400</v>
      </c>
      <c r="Q91" s="23">
        <v>10880.04</v>
      </c>
      <c r="R91" s="24">
        <v>13045.55</v>
      </c>
      <c r="S91" s="27">
        <f t="shared" si="73"/>
        <v>5.0968624978164447</v>
      </c>
      <c r="T91" s="27">
        <f t="shared" si="74"/>
        <v>4.576275109120191</v>
      </c>
    </row>
    <row r="92" spans="2:20" ht="13.5" customHeight="1">
      <c r="B92" s="47">
        <v>222</v>
      </c>
      <c r="C92" s="29" t="s">
        <v>119</v>
      </c>
      <c r="D92" s="36">
        <v>50</v>
      </c>
      <c r="E92" s="23">
        <v>0</v>
      </c>
      <c r="F92" s="23">
        <f>+G92+H92</f>
        <v>0</v>
      </c>
      <c r="G92" s="23">
        <v>0</v>
      </c>
      <c r="H92" s="23">
        <v>0</v>
      </c>
      <c r="I92" s="36">
        <v>50</v>
      </c>
      <c r="J92" s="36">
        <v>50</v>
      </c>
      <c r="K92" s="23">
        <v>0</v>
      </c>
      <c r="L92" s="24">
        <v>0</v>
      </c>
      <c r="M92" s="24">
        <v>0</v>
      </c>
      <c r="N92" s="24">
        <f t="shared" si="75"/>
        <v>50</v>
      </c>
      <c r="O92" s="24">
        <f t="shared" ref="O92:O94" si="76">+N92+P92</f>
        <v>50</v>
      </c>
      <c r="P92" s="24">
        <f>+I92-J92</f>
        <v>0</v>
      </c>
      <c r="Q92" s="23">
        <v>0</v>
      </c>
      <c r="R92" s="24">
        <v>0</v>
      </c>
      <c r="S92" s="27">
        <f t="shared" si="73"/>
        <v>0</v>
      </c>
      <c r="T92" s="27">
        <f t="shared" si="74"/>
        <v>0</v>
      </c>
    </row>
    <row r="93" spans="2:20" ht="13.5" customHeight="1">
      <c r="B93" s="47">
        <v>223</v>
      </c>
      <c r="C93" s="29" t="s">
        <v>120</v>
      </c>
      <c r="D93" s="36">
        <v>78500</v>
      </c>
      <c r="E93" s="23">
        <v>0</v>
      </c>
      <c r="F93" s="23">
        <f>+G93+H93</f>
        <v>165768</v>
      </c>
      <c r="G93" s="23">
        <v>0</v>
      </c>
      <c r="H93" s="23">
        <v>165768</v>
      </c>
      <c r="I93" s="36">
        <v>244268</v>
      </c>
      <c r="J93" s="36">
        <v>208968</v>
      </c>
      <c r="K93" s="23">
        <v>0</v>
      </c>
      <c r="L93" s="24">
        <v>5590.96</v>
      </c>
      <c r="M93" s="24">
        <v>11035.19</v>
      </c>
      <c r="N93" s="24">
        <f t="shared" si="75"/>
        <v>197932.81</v>
      </c>
      <c r="O93" s="24">
        <f t="shared" si="76"/>
        <v>233232.81</v>
      </c>
      <c r="P93" s="24">
        <f>+I93-J93</f>
        <v>35300</v>
      </c>
      <c r="Q93" s="23">
        <v>5475.93</v>
      </c>
      <c r="R93" s="24">
        <v>5559.26</v>
      </c>
      <c r="S93" s="27">
        <f t="shared" si="73"/>
        <v>5.2808037594272808</v>
      </c>
      <c r="T93" s="27">
        <f t="shared" si="74"/>
        <v>4.5176568359343019</v>
      </c>
    </row>
    <row r="94" spans="2:20" ht="13.5" customHeight="1">
      <c r="B94" s="47">
        <v>224</v>
      </c>
      <c r="C94" s="29" t="s">
        <v>121</v>
      </c>
      <c r="D94" s="54">
        <v>22100</v>
      </c>
      <c r="E94" s="23">
        <v>0</v>
      </c>
      <c r="F94" s="23">
        <f>+G94+H94</f>
        <v>-13862</v>
      </c>
      <c r="G94" s="23">
        <v>-14000</v>
      </c>
      <c r="H94" s="23">
        <v>138</v>
      </c>
      <c r="I94" s="36">
        <v>8238</v>
      </c>
      <c r="J94" s="36">
        <v>8238</v>
      </c>
      <c r="K94" s="23">
        <v>0</v>
      </c>
      <c r="L94" s="24">
        <v>832.99</v>
      </c>
      <c r="M94" s="24">
        <v>993.49</v>
      </c>
      <c r="N94" s="24">
        <f t="shared" si="75"/>
        <v>7244.51</v>
      </c>
      <c r="O94" s="24">
        <f t="shared" si="76"/>
        <v>7244.51</v>
      </c>
      <c r="P94" s="24">
        <f>+I94-J94</f>
        <v>0</v>
      </c>
      <c r="Q94" s="23">
        <v>925.7</v>
      </c>
      <c r="R94" s="24">
        <v>67.790000000000006</v>
      </c>
      <c r="S94" s="27">
        <f t="shared" si="73"/>
        <v>12.059844622481185</v>
      </c>
      <c r="T94" s="27">
        <f t="shared" si="74"/>
        <v>12.059844622481185</v>
      </c>
    </row>
    <row r="95" spans="2:20" ht="13.5" customHeight="1">
      <c r="B95" s="45">
        <v>230</v>
      </c>
      <c r="C95" s="42" t="s">
        <v>122</v>
      </c>
      <c r="D95" s="13">
        <f>SUM(D96:D98)</f>
        <v>111712</v>
      </c>
      <c r="E95" s="13">
        <f t="shared" ref="E95:Q95" si="77">SUM(E96:E98)</f>
        <v>0</v>
      </c>
      <c r="F95" s="13">
        <f>SUM(F96:F98)</f>
        <v>154042</v>
      </c>
      <c r="G95" s="13">
        <f t="shared" si="77"/>
        <v>-33652</v>
      </c>
      <c r="H95" s="13">
        <f>SUM(H96:H98)</f>
        <v>187694</v>
      </c>
      <c r="I95" s="13">
        <f>SUM(I96:I98)</f>
        <v>265754</v>
      </c>
      <c r="J95" s="13">
        <f t="shared" si="77"/>
        <v>258300</v>
      </c>
      <c r="K95" s="13">
        <f t="shared" si="77"/>
        <v>0</v>
      </c>
      <c r="L95" s="13">
        <f>SUM(L96:L98)</f>
        <v>4618.3200000000006</v>
      </c>
      <c r="M95" s="13">
        <f>SUM(M96:M98)</f>
        <v>14629.650000000001</v>
      </c>
      <c r="N95" s="13">
        <f>SUM(N96:N98)</f>
        <v>243670.34999999998</v>
      </c>
      <c r="O95" s="13">
        <f t="shared" si="77"/>
        <v>251124.34999999998</v>
      </c>
      <c r="P95" s="13">
        <f t="shared" si="77"/>
        <v>7454</v>
      </c>
      <c r="Q95" s="13">
        <f t="shared" si="77"/>
        <v>10430.530000000001</v>
      </c>
      <c r="R95" s="13">
        <f>SUM(R96:R98)</f>
        <v>4199.12</v>
      </c>
      <c r="S95" s="14">
        <f t="shared" si="73"/>
        <v>5.6638211382113823</v>
      </c>
      <c r="T95" s="14">
        <f t="shared" si="74"/>
        <v>5.5049594737990777</v>
      </c>
    </row>
    <row r="96" spans="2:20" ht="13.5" customHeight="1">
      <c r="B96" s="47">
        <v>231</v>
      </c>
      <c r="C96" s="29" t="s">
        <v>123</v>
      </c>
      <c r="D96" s="36">
        <v>10608</v>
      </c>
      <c r="E96" s="61">
        <v>0</v>
      </c>
      <c r="F96" s="23">
        <f>+G96+H96</f>
        <v>20940</v>
      </c>
      <c r="G96" s="23">
        <v>-100</v>
      </c>
      <c r="H96" s="23">
        <v>21040</v>
      </c>
      <c r="I96" s="36">
        <v>31548</v>
      </c>
      <c r="J96" s="36">
        <v>31073</v>
      </c>
      <c r="K96" s="23">
        <v>0</v>
      </c>
      <c r="L96" s="24">
        <v>1009.43</v>
      </c>
      <c r="M96" s="24">
        <v>5699.45</v>
      </c>
      <c r="N96" s="24">
        <f t="shared" ref="N96:N98" si="78">J96-M96</f>
        <v>25373.55</v>
      </c>
      <c r="O96" s="24">
        <f t="shared" ref="O96:O98" si="79">+N96+P96</f>
        <v>25848.55</v>
      </c>
      <c r="P96" s="24">
        <f>+I96-J96</f>
        <v>475</v>
      </c>
      <c r="Q96" s="23">
        <v>4841.75</v>
      </c>
      <c r="R96" s="26">
        <v>857.7</v>
      </c>
      <c r="S96" s="27">
        <f t="shared" si="73"/>
        <v>18.342129823319279</v>
      </c>
      <c r="T96" s="27">
        <f t="shared" si="74"/>
        <v>18.065962977050841</v>
      </c>
    </row>
    <row r="97" spans="2:33" ht="13.5" customHeight="1">
      <c r="B97" s="47">
        <v>232</v>
      </c>
      <c r="C97" s="29" t="s">
        <v>124</v>
      </c>
      <c r="D97" s="36">
        <v>75400</v>
      </c>
      <c r="E97" s="61">
        <v>0</v>
      </c>
      <c r="F97" s="23">
        <f>+G97+H97</f>
        <v>77629</v>
      </c>
      <c r="G97" s="23">
        <v>-24385</v>
      </c>
      <c r="H97" s="23">
        <v>102014</v>
      </c>
      <c r="I97" s="36">
        <v>153029</v>
      </c>
      <c r="J97" s="36">
        <v>151629</v>
      </c>
      <c r="K97" s="23">
        <v>0</v>
      </c>
      <c r="L97" s="24">
        <v>3341.42</v>
      </c>
      <c r="M97" s="24">
        <v>4426.43</v>
      </c>
      <c r="N97" s="24">
        <f t="shared" si="78"/>
        <v>147202.57</v>
      </c>
      <c r="O97" s="24">
        <f t="shared" si="79"/>
        <v>148602.57</v>
      </c>
      <c r="P97" s="24">
        <f>+I97-J97</f>
        <v>1400</v>
      </c>
      <c r="Q97" s="59">
        <v>1085.01</v>
      </c>
      <c r="R97" s="24">
        <v>3341.42</v>
      </c>
      <c r="S97" s="27">
        <f t="shared" si="73"/>
        <v>2.9192502753431073</v>
      </c>
      <c r="T97" s="27">
        <f t="shared" si="74"/>
        <v>2.8925432434375185</v>
      </c>
    </row>
    <row r="98" spans="2:33" ht="13.5" customHeight="1">
      <c r="B98" s="47">
        <v>239</v>
      </c>
      <c r="C98" s="29" t="s">
        <v>125</v>
      </c>
      <c r="D98" s="54">
        <v>25704</v>
      </c>
      <c r="E98" s="61">
        <v>0</v>
      </c>
      <c r="F98" s="23">
        <f>+G98+H98</f>
        <v>55473</v>
      </c>
      <c r="G98" s="23">
        <v>-9167</v>
      </c>
      <c r="H98" s="23">
        <v>64640</v>
      </c>
      <c r="I98" s="36">
        <v>81177</v>
      </c>
      <c r="J98" s="36">
        <v>75598</v>
      </c>
      <c r="K98" s="23">
        <v>0</v>
      </c>
      <c r="L98" s="24">
        <v>267.47000000000003</v>
      </c>
      <c r="M98" s="24">
        <v>4503.7700000000004</v>
      </c>
      <c r="N98" s="24">
        <f t="shared" si="78"/>
        <v>71094.23</v>
      </c>
      <c r="O98" s="24">
        <f t="shared" si="79"/>
        <v>76673.23</v>
      </c>
      <c r="P98" s="24">
        <f>+I98-J98</f>
        <v>5579</v>
      </c>
      <c r="Q98" s="23">
        <v>4503.7700000000004</v>
      </c>
      <c r="R98" s="24">
        <v>0</v>
      </c>
      <c r="S98" s="27">
        <f t="shared" si="73"/>
        <v>5.9575253313579735</v>
      </c>
      <c r="T98" s="27">
        <f t="shared" si="74"/>
        <v>5.5480862805967215</v>
      </c>
    </row>
    <row r="99" spans="2:33" ht="13.5" customHeight="1">
      <c r="B99" s="45">
        <v>240</v>
      </c>
      <c r="C99" s="42" t="s">
        <v>126</v>
      </c>
      <c r="D99" s="13">
        <f t="shared" ref="D99:R99" si="80">SUM(D100:D104)</f>
        <v>35124</v>
      </c>
      <c r="E99" s="13">
        <f t="shared" si="80"/>
        <v>0</v>
      </c>
      <c r="F99" s="13">
        <f>SUM(F100:F104)</f>
        <v>82178</v>
      </c>
      <c r="G99" s="13">
        <f t="shared" si="80"/>
        <v>-1587</v>
      </c>
      <c r="H99" s="13">
        <f t="shared" si="80"/>
        <v>83765</v>
      </c>
      <c r="I99" s="13">
        <f t="shared" si="80"/>
        <v>117302</v>
      </c>
      <c r="J99" s="13">
        <f t="shared" si="80"/>
        <v>116402</v>
      </c>
      <c r="K99" s="13">
        <f t="shared" si="80"/>
        <v>0</v>
      </c>
      <c r="L99" s="13">
        <f>SUM(L100:L104)</f>
        <v>3340.89</v>
      </c>
      <c r="M99" s="13">
        <f>SUM(M100:M104)</f>
        <v>19356.38</v>
      </c>
      <c r="N99" s="13">
        <f>SUM(N100:N104)</f>
        <v>97045.62</v>
      </c>
      <c r="O99" s="13">
        <f t="shared" si="80"/>
        <v>97945.62</v>
      </c>
      <c r="P99" s="13">
        <f t="shared" si="80"/>
        <v>900</v>
      </c>
      <c r="Q99" s="13">
        <f t="shared" si="80"/>
        <v>2685.61</v>
      </c>
      <c r="R99" s="13">
        <f t="shared" si="80"/>
        <v>16670.77</v>
      </c>
      <c r="S99" s="14">
        <f t="shared" si="73"/>
        <v>16.628906719815813</v>
      </c>
      <c r="T99" s="14">
        <f t="shared" si="74"/>
        <v>16.501321375594618</v>
      </c>
    </row>
    <row r="100" spans="2:33" ht="13.5" customHeight="1">
      <c r="B100" s="55">
        <v>241</v>
      </c>
      <c r="C100" s="22" t="s">
        <v>127</v>
      </c>
      <c r="D100" s="36">
        <v>50</v>
      </c>
      <c r="E100" s="24">
        <v>0</v>
      </c>
      <c r="F100" s="23">
        <f>+G100+H100</f>
        <v>1000</v>
      </c>
      <c r="G100" s="24">
        <v>0</v>
      </c>
      <c r="H100" s="24">
        <v>1000</v>
      </c>
      <c r="I100" s="36">
        <v>1050</v>
      </c>
      <c r="J100" s="36">
        <v>1050</v>
      </c>
      <c r="K100" s="24">
        <v>0</v>
      </c>
      <c r="L100" s="24">
        <v>0</v>
      </c>
      <c r="M100" s="24">
        <v>0</v>
      </c>
      <c r="N100" s="24">
        <f t="shared" ref="N100:N104" si="81">J100-M100</f>
        <v>1050</v>
      </c>
      <c r="O100" s="24">
        <f t="shared" ref="O100:O104" si="82">+N100+P100</f>
        <v>1050</v>
      </c>
      <c r="P100" s="24">
        <f>+I100-J100</f>
        <v>0</v>
      </c>
      <c r="Q100" s="24">
        <v>0</v>
      </c>
      <c r="R100" s="24">
        <v>0</v>
      </c>
      <c r="S100" s="27">
        <f t="shared" ref="S100" si="83">+M100/J100*100</f>
        <v>0</v>
      </c>
      <c r="T100" s="27">
        <f t="shared" ref="T100" si="84">+M100/I100*100</f>
        <v>0</v>
      </c>
      <c r="U100" s="62"/>
      <c r="V100" s="62"/>
      <c r="W100" s="62"/>
      <c r="X100" s="62"/>
      <c r="Y100" s="62"/>
      <c r="Z100" s="62"/>
      <c r="AA100" s="62"/>
      <c r="AB100" s="62"/>
      <c r="AC100" s="62"/>
      <c r="AD100" s="62"/>
      <c r="AE100" s="62"/>
      <c r="AF100" s="62"/>
      <c r="AG100" s="62"/>
    </row>
    <row r="101" spans="2:33" ht="12.75" customHeight="1">
      <c r="B101" s="55">
        <v>242</v>
      </c>
      <c r="C101" s="22" t="s">
        <v>128</v>
      </c>
      <c r="D101" s="36">
        <v>75</v>
      </c>
      <c r="E101" s="61">
        <v>0</v>
      </c>
      <c r="F101" s="23">
        <f>+G101+H101</f>
        <v>2425</v>
      </c>
      <c r="G101" s="24">
        <v>0</v>
      </c>
      <c r="H101" s="24">
        <v>2425</v>
      </c>
      <c r="I101" s="36">
        <v>2500</v>
      </c>
      <c r="J101" s="36">
        <v>2500</v>
      </c>
      <c r="K101" s="24">
        <v>0</v>
      </c>
      <c r="L101" s="24">
        <v>0</v>
      </c>
      <c r="M101" s="24">
        <v>0</v>
      </c>
      <c r="N101" s="24">
        <f t="shared" si="81"/>
        <v>2500</v>
      </c>
      <c r="O101" s="24">
        <f t="shared" si="82"/>
        <v>2500</v>
      </c>
      <c r="P101" s="24">
        <f>+I101-J101</f>
        <v>0</v>
      </c>
      <c r="Q101" s="24">
        <v>0</v>
      </c>
      <c r="R101" s="24">
        <v>0</v>
      </c>
      <c r="S101" s="27">
        <f t="shared" ref="S101:S103" si="85">+M101/J101*100</f>
        <v>0</v>
      </c>
      <c r="T101" s="27">
        <f t="shared" ref="T101:T103" si="86">+M101/I101*100</f>
        <v>0</v>
      </c>
    </row>
    <row r="102" spans="2:33" ht="13.5" customHeight="1">
      <c r="B102" s="47">
        <v>243</v>
      </c>
      <c r="C102" s="29" t="s">
        <v>129</v>
      </c>
      <c r="D102" s="36">
        <v>2000</v>
      </c>
      <c r="E102" s="61">
        <v>0</v>
      </c>
      <c r="F102" s="23">
        <f>+G102+H102</f>
        <v>24591</v>
      </c>
      <c r="G102" s="24">
        <v>2991</v>
      </c>
      <c r="H102" s="23">
        <v>21600</v>
      </c>
      <c r="I102" s="36">
        <v>26591</v>
      </c>
      <c r="J102" s="36">
        <v>26591</v>
      </c>
      <c r="K102" s="24">
        <v>0</v>
      </c>
      <c r="L102" s="24">
        <v>651.66999999999996</v>
      </c>
      <c r="M102" s="24">
        <v>1231.5899999999999</v>
      </c>
      <c r="N102" s="24">
        <f t="shared" si="81"/>
        <v>25359.41</v>
      </c>
      <c r="O102" s="24">
        <f t="shared" si="82"/>
        <v>25359.41</v>
      </c>
      <c r="P102" s="24">
        <f>+I102-J102</f>
        <v>0</v>
      </c>
      <c r="Q102" s="24">
        <v>1023.37</v>
      </c>
      <c r="R102" s="24">
        <v>208.22</v>
      </c>
      <c r="S102" s="27">
        <f t="shared" si="85"/>
        <v>4.6316046782746039</v>
      </c>
      <c r="T102" s="27">
        <f t="shared" si="86"/>
        <v>4.6316046782746039</v>
      </c>
      <c r="U102" s="62"/>
    </row>
    <row r="103" spans="2:33" ht="13.5" customHeight="1">
      <c r="B103" s="47">
        <v>244</v>
      </c>
      <c r="C103" s="29" t="s">
        <v>130</v>
      </c>
      <c r="D103" s="36">
        <v>3500</v>
      </c>
      <c r="E103" s="61">
        <v>0</v>
      </c>
      <c r="F103" s="23">
        <f>+G103+H103</f>
        <v>3500</v>
      </c>
      <c r="G103" s="24">
        <v>0</v>
      </c>
      <c r="H103" s="23">
        <v>3500</v>
      </c>
      <c r="I103" s="36">
        <v>7000</v>
      </c>
      <c r="J103" s="36">
        <v>7000</v>
      </c>
      <c r="K103" s="24">
        <v>0</v>
      </c>
      <c r="L103" s="24">
        <v>0</v>
      </c>
      <c r="M103" s="24">
        <v>0</v>
      </c>
      <c r="N103" s="24">
        <f t="shared" si="81"/>
        <v>7000</v>
      </c>
      <c r="O103" s="24">
        <f t="shared" si="82"/>
        <v>7000</v>
      </c>
      <c r="P103" s="24">
        <f>+I103-J103</f>
        <v>0</v>
      </c>
      <c r="Q103" s="24">
        <v>0</v>
      </c>
      <c r="R103" s="24">
        <v>0</v>
      </c>
      <c r="S103" s="27">
        <f t="shared" si="85"/>
        <v>0</v>
      </c>
      <c r="T103" s="27">
        <f t="shared" si="86"/>
        <v>0</v>
      </c>
      <c r="U103" s="62"/>
    </row>
    <row r="104" spans="2:33" ht="13.5" customHeight="1">
      <c r="B104" s="47">
        <v>249</v>
      </c>
      <c r="C104" s="29" t="s">
        <v>131</v>
      </c>
      <c r="D104" s="54">
        <v>29499</v>
      </c>
      <c r="E104" s="61">
        <v>0</v>
      </c>
      <c r="F104" s="23">
        <f>+G104+H104</f>
        <v>50662</v>
      </c>
      <c r="G104" s="24">
        <v>-4578</v>
      </c>
      <c r="H104" s="23">
        <v>55240</v>
      </c>
      <c r="I104" s="36">
        <v>80161</v>
      </c>
      <c r="J104" s="36">
        <v>79261</v>
      </c>
      <c r="K104" s="24">
        <v>0</v>
      </c>
      <c r="L104" s="25">
        <v>2689.22</v>
      </c>
      <c r="M104" s="25">
        <v>18124.79</v>
      </c>
      <c r="N104" s="24">
        <f t="shared" si="81"/>
        <v>61136.21</v>
      </c>
      <c r="O104" s="24">
        <f t="shared" si="82"/>
        <v>62036.21</v>
      </c>
      <c r="P104" s="24">
        <f>+I104-J104</f>
        <v>900</v>
      </c>
      <c r="Q104" s="26">
        <v>1662.24</v>
      </c>
      <c r="R104" s="26">
        <v>16462.55</v>
      </c>
      <c r="S104" s="27">
        <f t="shared" si="73"/>
        <v>22.867223476867565</v>
      </c>
      <c r="T104" s="27">
        <f t="shared" si="74"/>
        <v>22.610483901148939</v>
      </c>
      <c r="U104" s="62"/>
    </row>
    <row r="105" spans="2:33" ht="13.5" customHeight="1">
      <c r="B105" s="53">
        <v>250</v>
      </c>
      <c r="C105" s="20" t="s">
        <v>132</v>
      </c>
      <c r="D105" s="63">
        <f>SUM(D106:D112)</f>
        <v>65559</v>
      </c>
      <c r="E105" s="63">
        <f t="shared" ref="E105:R105" si="87">SUM(E106:E112)</f>
        <v>0</v>
      </c>
      <c r="F105" s="13">
        <f>SUM(F106:F112)</f>
        <v>79437</v>
      </c>
      <c r="G105" s="13">
        <f t="shared" si="87"/>
        <v>697</v>
      </c>
      <c r="H105" s="63">
        <f t="shared" si="87"/>
        <v>78740</v>
      </c>
      <c r="I105" s="63">
        <f t="shared" si="87"/>
        <v>144996</v>
      </c>
      <c r="J105" s="63">
        <f t="shared" si="87"/>
        <v>144996</v>
      </c>
      <c r="K105" s="63">
        <f>SUM(K106:K112)</f>
        <v>0</v>
      </c>
      <c r="L105" s="63">
        <f>SUM(L106:L112)</f>
        <v>14099.090000000002</v>
      </c>
      <c r="M105" s="63">
        <f>SUM(M106:M112)</f>
        <v>24463.329999999998</v>
      </c>
      <c r="N105" s="63">
        <f>SUM(N106:N112)</f>
        <v>120532.67</v>
      </c>
      <c r="O105" s="63">
        <f t="shared" si="87"/>
        <v>120532.67</v>
      </c>
      <c r="P105" s="63">
        <f t="shared" si="87"/>
        <v>0</v>
      </c>
      <c r="Q105" s="63">
        <f t="shared" si="87"/>
        <v>13026.06</v>
      </c>
      <c r="R105" s="63">
        <f t="shared" si="87"/>
        <v>11437.269999999999</v>
      </c>
      <c r="S105" s="14">
        <f t="shared" si="73"/>
        <v>16.871727495930923</v>
      </c>
      <c r="T105" s="14">
        <f t="shared" si="74"/>
        <v>16.871727495930923</v>
      </c>
    </row>
    <row r="106" spans="2:33" ht="13.5" customHeight="1">
      <c r="B106" s="47">
        <v>252</v>
      </c>
      <c r="C106" s="29" t="s">
        <v>133</v>
      </c>
      <c r="D106" s="36">
        <v>200</v>
      </c>
      <c r="E106" s="23">
        <v>0</v>
      </c>
      <c r="F106" s="23">
        <f t="shared" ref="F106:F112" si="88">+G106+H106</f>
        <v>800</v>
      </c>
      <c r="G106" s="23">
        <v>0</v>
      </c>
      <c r="H106" s="23">
        <v>800</v>
      </c>
      <c r="I106" s="36">
        <v>1000</v>
      </c>
      <c r="J106" s="36">
        <v>1000</v>
      </c>
      <c r="K106" s="23">
        <v>0</v>
      </c>
      <c r="L106" s="23">
        <v>0</v>
      </c>
      <c r="M106" s="23">
        <v>128.83000000000001</v>
      </c>
      <c r="N106" s="24">
        <f t="shared" ref="N106:N112" si="89">J106-M106</f>
        <v>871.17</v>
      </c>
      <c r="O106" s="24">
        <f t="shared" ref="O106:O112" si="90">+N106+P106</f>
        <v>871.17</v>
      </c>
      <c r="P106" s="24">
        <f t="shared" ref="P106:P112" si="91">+I106-J106</f>
        <v>0</v>
      </c>
      <c r="Q106" s="26">
        <v>128.83000000000001</v>
      </c>
      <c r="R106" s="24">
        <v>0</v>
      </c>
      <c r="S106" s="27">
        <f t="shared" si="73"/>
        <v>12.882999999999999</v>
      </c>
      <c r="T106" s="27">
        <f t="shared" si="74"/>
        <v>12.882999999999999</v>
      </c>
    </row>
    <row r="107" spans="2:33" ht="13.5" customHeight="1">
      <c r="B107" s="47">
        <v>253</v>
      </c>
      <c r="C107" s="29" t="s">
        <v>134</v>
      </c>
      <c r="D107" s="36">
        <v>2000</v>
      </c>
      <c r="E107" s="61">
        <v>0</v>
      </c>
      <c r="F107" s="23">
        <f t="shared" si="88"/>
        <v>6000</v>
      </c>
      <c r="G107" s="23">
        <v>0</v>
      </c>
      <c r="H107" s="23">
        <v>6000</v>
      </c>
      <c r="I107" s="36">
        <v>8000</v>
      </c>
      <c r="J107" s="36">
        <v>8000</v>
      </c>
      <c r="K107" s="23">
        <v>0</v>
      </c>
      <c r="L107" s="23">
        <v>309.08</v>
      </c>
      <c r="M107" s="23">
        <v>1411.17</v>
      </c>
      <c r="N107" s="24">
        <f t="shared" si="89"/>
        <v>6588.83</v>
      </c>
      <c r="O107" s="24">
        <f t="shared" si="90"/>
        <v>6588.83</v>
      </c>
      <c r="P107" s="24">
        <f t="shared" si="91"/>
        <v>0</v>
      </c>
      <c r="Q107" s="24">
        <v>1262.56</v>
      </c>
      <c r="R107" s="24">
        <v>148.61000000000001</v>
      </c>
      <c r="S107" s="27">
        <f t="shared" si="73"/>
        <v>17.639624999999999</v>
      </c>
      <c r="T107" s="27">
        <f t="shared" si="74"/>
        <v>17.639624999999999</v>
      </c>
    </row>
    <row r="108" spans="2:33" ht="13.5" customHeight="1">
      <c r="B108" s="47">
        <v>254</v>
      </c>
      <c r="C108" s="29" t="s">
        <v>135</v>
      </c>
      <c r="D108" s="36">
        <v>8000</v>
      </c>
      <c r="E108" s="61">
        <v>0</v>
      </c>
      <c r="F108" s="23">
        <f t="shared" si="88"/>
        <v>14580</v>
      </c>
      <c r="G108" s="23">
        <v>-1000</v>
      </c>
      <c r="H108" s="23">
        <v>15580</v>
      </c>
      <c r="I108" s="36">
        <v>22580</v>
      </c>
      <c r="J108" s="36">
        <v>22580</v>
      </c>
      <c r="K108" s="23">
        <v>0</v>
      </c>
      <c r="L108" s="23">
        <v>150.29</v>
      </c>
      <c r="M108" s="23">
        <v>1789.03</v>
      </c>
      <c r="N108" s="24">
        <f t="shared" si="89"/>
        <v>20790.97</v>
      </c>
      <c r="O108" s="24">
        <f t="shared" si="90"/>
        <v>20790.97</v>
      </c>
      <c r="P108" s="24">
        <f t="shared" si="91"/>
        <v>0</v>
      </c>
      <c r="Q108" s="26">
        <v>1748.43</v>
      </c>
      <c r="R108" s="24">
        <v>40.6</v>
      </c>
      <c r="S108" s="27">
        <f t="shared" si="73"/>
        <v>7.9230735163861823</v>
      </c>
      <c r="T108" s="27">
        <f t="shared" si="74"/>
        <v>7.9230735163861823</v>
      </c>
    </row>
    <row r="109" spans="2:33" ht="13.5" customHeight="1">
      <c r="B109" s="47">
        <v>255</v>
      </c>
      <c r="C109" s="29" t="s">
        <v>136</v>
      </c>
      <c r="D109" s="36">
        <v>37098</v>
      </c>
      <c r="E109" s="61">
        <v>0</v>
      </c>
      <c r="F109" s="23">
        <f t="shared" si="88"/>
        <v>22880</v>
      </c>
      <c r="G109" s="23">
        <v>0</v>
      </c>
      <c r="H109" s="23">
        <v>22880</v>
      </c>
      <c r="I109" s="36">
        <v>59978</v>
      </c>
      <c r="J109" s="36">
        <v>59978</v>
      </c>
      <c r="K109" s="23">
        <v>0</v>
      </c>
      <c r="L109" s="23">
        <v>8405.35</v>
      </c>
      <c r="M109" s="23">
        <v>8474.48</v>
      </c>
      <c r="N109" s="24">
        <f t="shared" si="89"/>
        <v>51503.520000000004</v>
      </c>
      <c r="O109" s="24">
        <f t="shared" si="90"/>
        <v>51503.520000000004</v>
      </c>
      <c r="P109" s="24">
        <f t="shared" si="91"/>
        <v>0</v>
      </c>
      <c r="Q109" s="24">
        <v>1234.3900000000001</v>
      </c>
      <c r="R109" s="24">
        <v>7240.09</v>
      </c>
      <c r="S109" s="27">
        <f t="shared" si="73"/>
        <v>14.129314081830003</v>
      </c>
      <c r="T109" s="27">
        <f t="shared" si="74"/>
        <v>14.129314081830003</v>
      </c>
    </row>
    <row r="110" spans="2:33" ht="13.5" customHeight="1">
      <c r="B110" s="47">
        <v>256</v>
      </c>
      <c r="C110" s="29" t="s">
        <v>137</v>
      </c>
      <c r="D110" s="36">
        <v>9011</v>
      </c>
      <c r="E110" s="61">
        <v>0</v>
      </c>
      <c r="F110" s="23">
        <f t="shared" si="88"/>
        <v>10669</v>
      </c>
      <c r="G110" s="23">
        <v>-2011</v>
      </c>
      <c r="H110" s="23">
        <v>12680</v>
      </c>
      <c r="I110" s="36">
        <v>19680</v>
      </c>
      <c r="J110" s="36">
        <v>19680</v>
      </c>
      <c r="K110" s="23">
        <v>0</v>
      </c>
      <c r="L110" s="23">
        <v>1295.68</v>
      </c>
      <c r="M110" s="23">
        <v>3329.24</v>
      </c>
      <c r="N110" s="24">
        <f t="shared" si="89"/>
        <v>16350.76</v>
      </c>
      <c r="O110" s="24">
        <f t="shared" si="90"/>
        <v>16350.76</v>
      </c>
      <c r="P110" s="24">
        <f t="shared" si="91"/>
        <v>0</v>
      </c>
      <c r="Q110" s="36">
        <v>2208.7399999999998</v>
      </c>
      <c r="R110" s="26">
        <v>1120.5</v>
      </c>
      <c r="S110" s="27">
        <f t="shared" si="73"/>
        <v>16.916869918699188</v>
      </c>
      <c r="T110" s="27">
        <f t="shared" si="74"/>
        <v>16.916869918699188</v>
      </c>
    </row>
    <row r="111" spans="2:33" ht="13.5" customHeight="1">
      <c r="B111" s="47">
        <v>257</v>
      </c>
      <c r="C111" s="29" t="s">
        <v>138</v>
      </c>
      <c r="D111" s="36">
        <v>500</v>
      </c>
      <c r="E111" s="61">
        <v>0</v>
      </c>
      <c r="F111" s="23">
        <f t="shared" si="88"/>
        <v>1500</v>
      </c>
      <c r="G111" s="23">
        <v>0</v>
      </c>
      <c r="H111" s="23">
        <v>1500</v>
      </c>
      <c r="I111" s="36">
        <v>2000</v>
      </c>
      <c r="J111" s="36">
        <v>2000</v>
      </c>
      <c r="K111" s="23">
        <v>0</v>
      </c>
      <c r="L111" s="23">
        <v>0</v>
      </c>
      <c r="M111" s="23">
        <v>97.38</v>
      </c>
      <c r="N111" s="24">
        <f t="shared" si="89"/>
        <v>1902.62</v>
      </c>
      <c r="O111" s="24">
        <f t="shared" si="90"/>
        <v>1902.62</v>
      </c>
      <c r="P111" s="24">
        <f t="shared" si="91"/>
        <v>0</v>
      </c>
      <c r="Q111" s="36">
        <v>97.38</v>
      </c>
      <c r="R111" s="64">
        <v>0</v>
      </c>
      <c r="S111" s="27">
        <f t="shared" si="73"/>
        <v>4.8689999999999998</v>
      </c>
      <c r="T111" s="27">
        <f t="shared" si="74"/>
        <v>4.8689999999999998</v>
      </c>
    </row>
    <row r="112" spans="2:33" ht="13.5" customHeight="1">
      <c r="B112" s="47">
        <v>259</v>
      </c>
      <c r="C112" s="29" t="s">
        <v>139</v>
      </c>
      <c r="D112" s="54">
        <v>8750</v>
      </c>
      <c r="E112" s="61">
        <v>0</v>
      </c>
      <c r="F112" s="23">
        <f t="shared" si="88"/>
        <v>23008</v>
      </c>
      <c r="G112" s="23">
        <v>3708</v>
      </c>
      <c r="H112" s="23">
        <v>19300</v>
      </c>
      <c r="I112" s="36">
        <v>31758</v>
      </c>
      <c r="J112" s="36">
        <v>31758</v>
      </c>
      <c r="K112" s="23">
        <v>0</v>
      </c>
      <c r="L112" s="23">
        <v>3938.69</v>
      </c>
      <c r="M112" s="23">
        <v>9233.2000000000007</v>
      </c>
      <c r="N112" s="24">
        <f t="shared" si="89"/>
        <v>22524.799999999999</v>
      </c>
      <c r="O112" s="24">
        <f t="shared" si="90"/>
        <v>22524.799999999999</v>
      </c>
      <c r="P112" s="24">
        <f t="shared" si="91"/>
        <v>0</v>
      </c>
      <c r="Q112" s="36">
        <v>6345.73</v>
      </c>
      <c r="R112" s="26">
        <v>2887.47</v>
      </c>
      <c r="S112" s="27">
        <f t="shared" si="73"/>
        <v>29.073619245544428</v>
      </c>
      <c r="T112" s="27">
        <f t="shared" si="74"/>
        <v>29.073619245544428</v>
      </c>
    </row>
    <row r="113" spans="2:20" ht="13.5" customHeight="1">
      <c r="B113" s="53">
        <v>260</v>
      </c>
      <c r="C113" s="20" t="s">
        <v>140</v>
      </c>
      <c r="D113" s="63">
        <f t="shared" ref="D113:R113" si="92">SUM(D114:D118)</f>
        <v>79966</v>
      </c>
      <c r="E113" s="63">
        <f t="shared" si="92"/>
        <v>0</v>
      </c>
      <c r="F113" s="13">
        <f t="shared" si="92"/>
        <v>231428</v>
      </c>
      <c r="G113" s="13">
        <f t="shared" si="92"/>
        <v>10973</v>
      </c>
      <c r="H113" s="63">
        <f t="shared" si="92"/>
        <v>220455</v>
      </c>
      <c r="I113" s="63">
        <f t="shared" si="92"/>
        <v>311394</v>
      </c>
      <c r="J113" s="63">
        <f t="shared" si="92"/>
        <v>310994</v>
      </c>
      <c r="K113" s="63">
        <f t="shared" si="92"/>
        <v>0</v>
      </c>
      <c r="L113" s="65">
        <f t="shared" si="92"/>
        <v>6538.05</v>
      </c>
      <c r="M113" s="63">
        <f t="shared" si="92"/>
        <v>11526.04</v>
      </c>
      <c r="N113" s="63">
        <f t="shared" si="92"/>
        <v>299467.96000000002</v>
      </c>
      <c r="O113" s="63">
        <f t="shared" si="92"/>
        <v>299867.96000000002</v>
      </c>
      <c r="P113" s="63">
        <f t="shared" si="92"/>
        <v>400</v>
      </c>
      <c r="Q113" s="63">
        <f t="shared" si="92"/>
        <v>6926.85</v>
      </c>
      <c r="R113" s="63">
        <f t="shared" si="92"/>
        <v>4599.1899999999996</v>
      </c>
      <c r="S113" s="14">
        <f t="shared" si="73"/>
        <v>3.7061936886242179</v>
      </c>
      <c r="T113" s="14">
        <f t="shared" si="74"/>
        <v>3.7014329113598849</v>
      </c>
    </row>
    <row r="114" spans="2:20" ht="13.5" customHeight="1">
      <c r="B114" s="47">
        <v>261</v>
      </c>
      <c r="C114" s="29" t="s">
        <v>141</v>
      </c>
      <c r="D114" s="36">
        <v>2000</v>
      </c>
      <c r="E114" s="23">
        <v>0</v>
      </c>
      <c r="F114" s="23">
        <f t="shared" ref="F114:F118" si="93">+G114+H114</f>
        <v>4500</v>
      </c>
      <c r="G114" s="23">
        <v>0</v>
      </c>
      <c r="H114" s="23">
        <v>4500</v>
      </c>
      <c r="I114" s="36">
        <v>6500</v>
      </c>
      <c r="J114" s="36">
        <v>6500</v>
      </c>
      <c r="K114" s="23">
        <v>0</v>
      </c>
      <c r="L114" s="23">
        <v>0</v>
      </c>
      <c r="M114" s="23">
        <v>0</v>
      </c>
      <c r="N114" s="24">
        <f t="shared" ref="N114:N118" si="94">J114-M114</f>
        <v>6500</v>
      </c>
      <c r="O114" s="24">
        <f t="shared" ref="O114:O118" si="95">+N114+P114</f>
        <v>6500</v>
      </c>
      <c r="P114" s="24">
        <f t="shared" ref="P114:P118" si="96">+I114-J114</f>
        <v>0</v>
      </c>
      <c r="Q114" s="24">
        <v>0</v>
      </c>
      <c r="R114" s="24">
        <v>0</v>
      </c>
      <c r="S114" s="27">
        <f t="shared" si="73"/>
        <v>0</v>
      </c>
      <c r="T114" s="27">
        <f t="shared" si="74"/>
        <v>0</v>
      </c>
    </row>
    <row r="115" spans="2:20" ht="13.5" customHeight="1">
      <c r="B115" s="47">
        <v>262</v>
      </c>
      <c r="C115" s="29" t="s">
        <v>142</v>
      </c>
      <c r="D115" s="36">
        <v>25654</v>
      </c>
      <c r="E115" s="61">
        <v>0</v>
      </c>
      <c r="F115" s="23">
        <f t="shared" si="93"/>
        <v>19715</v>
      </c>
      <c r="G115" s="23">
        <v>-2758</v>
      </c>
      <c r="H115" s="23">
        <v>22473</v>
      </c>
      <c r="I115" s="36">
        <v>45369</v>
      </c>
      <c r="J115" s="36">
        <v>45369</v>
      </c>
      <c r="K115" s="23">
        <v>0</v>
      </c>
      <c r="L115" s="23">
        <v>1488.78</v>
      </c>
      <c r="M115" s="23">
        <v>2684.7</v>
      </c>
      <c r="N115" s="24">
        <f t="shared" si="94"/>
        <v>42684.3</v>
      </c>
      <c r="O115" s="24">
        <f t="shared" si="95"/>
        <v>42684.3</v>
      </c>
      <c r="P115" s="24">
        <f t="shared" si="96"/>
        <v>0</v>
      </c>
      <c r="Q115" s="26">
        <v>854.74</v>
      </c>
      <c r="R115" s="26">
        <v>1829.96</v>
      </c>
      <c r="S115" s="27">
        <f t="shared" si="73"/>
        <v>5.9174766911327117</v>
      </c>
      <c r="T115" s="27">
        <f t="shared" si="74"/>
        <v>5.9174766911327117</v>
      </c>
    </row>
    <row r="116" spans="2:20" ht="13.5" customHeight="1">
      <c r="B116" s="47">
        <v>263</v>
      </c>
      <c r="C116" s="29" t="s">
        <v>143</v>
      </c>
      <c r="D116" s="36">
        <v>5458</v>
      </c>
      <c r="E116" s="61">
        <v>0</v>
      </c>
      <c r="F116" s="23">
        <f t="shared" si="93"/>
        <v>76885</v>
      </c>
      <c r="G116" s="23">
        <v>-3445</v>
      </c>
      <c r="H116" s="23">
        <v>80330</v>
      </c>
      <c r="I116" s="36">
        <v>82343</v>
      </c>
      <c r="J116" s="36">
        <v>82343</v>
      </c>
      <c r="K116" s="23">
        <v>0</v>
      </c>
      <c r="L116" s="23">
        <v>49.13</v>
      </c>
      <c r="M116" s="23">
        <v>303.47000000000003</v>
      </c>
      <c r="N116" s="24">
        <f t="shared" si="94"/>
        <v>82039.53</v>
      </c>
      <c r="O116" s="24">
        <f t="shared" si="95"/>
        <v>82039.53</v>
      </c>
      <c r="P116" s="24">
        <f t="shared" si="96"/>
        <v>0</v>
      </c>
      <c r="Q116" s="27">
        <v>49.13</v>
      </c>
      <c r="R116" s="27">
        <v>254.34</v>
      </c>
      <c r="S116" s="27">
        <f t="shared" si="73"/>
        <v>0.36854377421274431</v>
      </c>
      <c r="T116" s="27">
        <f t="shared" si="74"/>
        <v>0.36854377421274431</v>
      </c>
    </row>
    <row r="117" spans="2:20" ht="13.5" customHeight="1">
      <c r="B117" s="47">
        <v>265</v>
      </c>
      <c r="C117" s="29" t="s">
        <v>144</v>
      </c>
      <c r="D117" s="54">
        <v>23634</v>
      </c>
      <c r="E117" s="61">
        <v>0</v>
      </c>
      <c r="F117" s="23">
        <f t="shared" si="93"/>
        <v>-7830</v>
      </c>
      <c r="G117" s="23">
        <v>-8580</v>
      </c>
      <c r="H117" s="23">
        <v>750</v>
      </c>
      <c r="I117" s="36">
        <v>15804</v>
      </c>
      <c r="J117" s="36">
        <v>15804</v>
      </c>
      <c r="K117" s="23">
        <v>0</v>
      </c>
      <c r="L117" s="23">
        <v>2936.77</v>
      </c>
      <c r="M117" s="23">
        <v>4329.33</v>
      </c>
      <c r="N117" s="24">
        <f t="shared" si="94"/>
        <v>11474.67</v>
      </c>
      <c r="O117" s="24">
        <f t="shared" si="95"/>
        <v>11474.67</v>
      </c>
      <c r="P117" s="24">
        <f t="shared" si="96"/>
        <v>0</v>
      </c>
      <c r="Q117" s="36">
        <v>2430.7199999999998</v>
      </c>
      <c r="R117" s="27">
        <v>1898.61</v>
      </c>
      <c r="S117" s="27">
        <f t="shared" si="73"/>
        <v>27.393887623386483</v>
      </c>
      <c r="T117" s="27">
        <f t="shared" si="74"/>
        <v>27.393887623386483</v>
      </c>
    </row>
    <row r="118" spans="2:20" ht="13.5" customHeight="1">
      <c r="B118" s="47">
        <v>269</v>
      </c>
      <c r="C118" s="29" t="s">
        <v>145</v>
      </c>
      <c r="D118" s="59">
        <v>23220</v>
      </c>
      <c r="E118" s="61">
        <v>0</v>
      </c>
      <c r="F118" s="23">
        <f t="shared" si="93"/>
        <v>138158</v>
      </c>
      <c r="G118" s="23">
        <v>25756</v>
      </c>
      <c r="H118" s="23">
        <v>112402</v>
      </c>
      <c r="I118" s="36">
        <v>161378</v>
      </c>
      <c r="J118" s="36">
        <v>160978</v>
      </c>
      <c r="K118" s="23">
        <v>0</v>
      </c>
      <c r="L118" s="23">
        <v>2063.37</v>
      </c>
      <c r="M118" s="23">
        <v>4208.54</v>
      </c>
      <c r="N118" s="24">
        <f t="shared" si="94"/>
        <v>156769.46</v>
      </c>
      <c r="O118" s="24">
        <f t="shared" si="95"/>
        <v>157169.46</v>
      </c>
      <c r="P118" s="24">
        <f t="shared" si="96"/>
        <v>400</v>
      </c>
      <c r="Q118" s="36">
        <v>3592.26</v>
      </c>
      <c r="R118" s="24">
        <v>616.28</v>
      </c>
      <c r="S118" s="27">
        <f t="shared" si="73"/>
        <v>2.6143572413621738</v>
      </c>
      <c r="T118" s="27">
        <f t="shared" si="74"/>
        <v>2.6078771579769238</v>
      </c>
    </row>
    <row r="119" spans="2:20" ht="13.5" customHeight="1">
      <c r="B119" s="53">
        <v>270</v>
      </c>
      <c r="C119" s="20" t="s">
        <v>146</v>
      </c>
      <c r="D119" s="63">
        <f>SUM(D120:D125)</f>
        <v>120360</v>
      </c>
      <c r="E119" s="63">
        <f t="shared" ref="E119:Q119" si="97">SUM(E120:E125)</f>
        <v>0</v>
      </c>
      <c r="F119" s="13">
        <f t="shared" si="97"/>
        <v>268825</v>
      </c>
      <c r="G119" s="13">
        <f>SUM(G120:G125)</f>
        <v>-14659</v>
      </c>
      <c r="H119" s="63">
        <f t="shared" si="97"/>
        <v>283484</v>
      </c>
      <c r="I119" s="63">
        <f>SUM(I120:I125)</f>
        <v>389185</v>
      </c>
      <c r="J119" s="63">
        <f t="shared" si="97"/>
        <v>385921</v>
      </c>
      <c r="K119" s="63">
        <f t="shared" si="97"/>
        <v>0</v>
      </c>
      <c r="L119" s="63">
        <f t="shared" si="97"/>
        <v>32143.24</v>
      </c>
      <c r="M119" s="63">
        <f t="shared" si="97"/>
        <v>52563.179999999993</v>
      </c>
      <c r="N119" s="63">
        <f>SUM(N120:N125)</f>
        <v>333357.82</v>
      </c>
      <c r="O119" s="63">
        <f t="shared" si="97"/>
        <v>336621.82</v>
      </c>
      <c r="P119" s="63">
        <f t="shared" si="97"/>
        <v>3264</v>
      </c>
      <c r="Q119" s="63">
        <f t="shared" si="97"/>
        <v>5678.44</v>
      </c>
      <c r="R119" s="63">
        <f>SUM(R120:R125)</f>
        <v>46884.74</v>
      </c>
      <c r="S119" s="14">
        <f t="shared" si="73"/>
        <v>13.620191697264463</v>
      </c>
      <c r="T119" s="14">
        <f t="shared" si="74"/>
        <v>13.505962460012588</v>
      </c>
    </row>
    <row r="120" spans="2:20" ht="13.5" customHeight="1">
      <c r="B120" s="47">
        <v>271</v>
      </c>
      <c r="C120" s="29" t="s">
        <v>147</v>
      </c>
      <c r="D120" s="36">
        <v>2994</v>
      </c>
      <c r="E120" s="61">
        <v>0</v>
      </c>
      <c r="F120" s="23">
        <f t="shared" ref="F120:F125" si="98">+G120+H120</f>
        <v>9119</v>
      </c>
      <c r="G120" s="23">
        <v>163</v>
      </c>
      <c r="H120" s="23">
        <v>8956</v>
      </c>
      <c r="I120" s="36">
        <v>12113</v>
      </c>
      <c r="J120" s="36">
        <v>11769</v>
      </c>
      <c r="K120" s="23">
        <v>0</v>
      </c>
      <c r="L120" s="23">
        <v>355.42</v>
      </c>
      <c r="M120" s="23">
        <v>633.6</v>
      </c>
      <c r="N120" s="24">
        <f t="shared" ref="N120:N125" si="99">J120-M120</f>
        <v>11135.4</v>
      </c>
      <c r="O120" s="24">
        <f t="shared" ref="O120:O126" si="100">+N120+P120</f>
        <v>11479.4</v>
      </c>
      <c r="P120" s="24">
        <f t="shared" ref="P120:P126" si="101">+I120-J120</f>
        <v>344</v>
      </c>
      <c r="Q120" s="64">
        <v>474.23</v>
      </c>
      <c r="R120" s="64">
        <v>159.37</v>
      </c>
      <c r="S120" s="27">
        <f t="shared" si="73"/>
        <v>5.3836349732347699</v>
      </c>
      <c r="T120" s="27">
        <f t="shared" si="74"/>
        <v>5.2307438289441102</v>
      </c>
    </row>
    <row r="121" spans="2:20" ht="13.5" customHeight="1">
      <c r="B121" s="47">
        <v>273</v>
      </c>
      <c r="C121" s="29" t="s">
        <v>148</v>
      </c>
      <c r="D121" s="36">
        <v>57471</v>
      </c>
      <c r="E121" s="61">
        <v>0</v>
      </c>
      <c r="F121" s="23">
        <f>+G121+H121</f>
        <v>199014</v>
      </c>
      <c r="G121" s="23">
        <v>-8515</v>
      </c>
      <c r="H121" s="23">
        <v>207529</v>
      </c>
      <c r="I121" s="36">
        <v>256485</v>
      </c>
      <c r="J121" s="36">
        <v>255635</v>
      </c>
      <c r="K121" s="23">
        <v>0</v>
      </c>
      <c r="L121" s="23">
        <v>25253.38</v>
      </c>
      <c r="M121" s="23">
        <v>40014.089999999997</v>
      </c>
      <c r="N121" s="24">
        <f t="shared" si="99"/>
        <v>215620.91</v>
      </c>
      <c r="O121" s="24">
        <f t="shared" si="100"/>
        <v>216470.91</v>
      </c>
      <c r="P121" s="24">
        <f t="shared" si="101"/>
        <v>850</v>
      </c>
      <c r="Q121" s="64">
        <v>2978.74</v>
      </c>
      <c r="R121" s="64">
        <v>37035.35</v>
      </c>
      <c r="S121" s="27">
        <f t="shared" si="73"/>
        <v>15.652821405519587</v>
      </c>
      <c r="T121" s="27">
        <f t="shared" si="74"/>
        <v>15.600947423825954</v>
      </c>
    </row>
    <row r="122" spans="2:20" ht="13.5" customHeight="1">
      <c r="B122" s="47">
        <v>274</v>
      </c>
      <c r="C122" s="29" t="s">
        <v>149</v>
      </c>
      <c r="D122" s="36">
        <v>550</v>
      </c>
      <c r="E122" s="61">
        <v>0</v>
      </c>
      <c r="F122" s="23">
        <f t="shared" si="98"/>
        <v>5632</v>
      </c>
      <c r="G122" s="23">
        <v>3882</v>
      </c>
      <c r="H122" s="23">
        <v>1750</v>
      </c>
      <c r="I122" s="36">
        <v>6182</v>
      </c>
      <c r="J122" s="36">
        <v>6182</v>
      </c>
      <c r="K122" s="23">
        <v>0</v>
      </c>
      <c r="L122" s="23">
        <v>0</v>
      </c>
      <c r="M122" s="23">
        <v>3528.06</v>
      </c>
      <c r="N122" s="24">
        <f t="shared" si="99"/>
        <v>2653.94</v>
      </c>
      <c r="O122" s="24">
        <f t="shared" si="100"/>
        <v>2653.94</v>
      </c>
      <c r="P122" s="24">
        <f t="shared" si="101"/>
        <v>0</v>
      </c>
      <c r="Q122" s="64">
        <v>0</v>
      </c>
      <c r="R122" s="64">
        <v>3528.06</v>
      </c>
      <c r="S122" s="27">
        <f t="shared" si="73"/>
        <v>57.069880297638306</v>
      </c>
      <c r="T122" s="27">
        <f t="shared" si="74"/>
        <v>57.069880297638306</v>
      </c>
    </row>
    <row r="123" spans="2:20" ht="13.5" customHeight="1">
      <c r="B123" s="47">
        <v>275</v>
      </c>
      <c r="C123" s="29" t="s">
        <v>150</v>
      </c>
      <c r="D123" s="36">
        <v>56172</v>
      </c>
      <c r="E123" s="61">
        <v>0</v>
      </c>
      <c r="F123" s="23">
        <f t="shared" si="98"/>
        <v>47291</v>
      </c>
      <c r="G123" s="23">
        <v>-9588</v>
      </c>
      <c r="H123" s="23">
        <v>56879</v>
      </c>
      <c r="I123" s="36">
        <v>103463</v>
      </c>
      <c r="J123" s="36">
        <v>101643</v>
      </c>
      <c r="K123" s="23">
        <v>0</v>
      </c>
      <c r="L123" s="23">
        <v>6295.2</v>
      </c>
      <c r="M123" s="23">
        <v>8076.86</v>
      </c>
      <c r="N123" s="24">
        <f t="shared" si="99"/>
        <v>93566.14</v>
      </c>
      <c r="O123" s="24">
        <f t="shared" si="100"/>
        <v>95386.14</v>
      </c>
      <c r="P123" s="24">
        <f t="shared" si="101"/>
        <v>1820</v>
      </c>
      <c r="Q123" s="64">
        <v>1971.08</v>
      </c>
      <c r="R123" s="26">
        <v>6105.78</v>
      </c>
      <c r="S123" s="27">
        <f t="shared" si="73"/>
        <v>7.9463022539673158</v>
      </c>
      <c r="T123" s="27">
        <f t="shared" si="74"/>
        <v>7.8065202052907807</v>
      </c>
    </row>
    <row r="124" spans="2:20" ht="13.5" customHeight="1">
      <c r="B124" s="48">
        <v>277</v>
      </c>
      <c r="C124" s="29" t="s">
        <v>151</v>
      </c>
      <c r="D124" s="36">
        <v>350</v>
      </c>
      <c r="E124" s="61">
        <v>0</v>
      </c>
      <c r="F124" s="23">
        <f t="shared" si="98"/>
        <v>4650</v>
      </c>
      <c r="G124" s="23">
        <v>0</v>
      </c>
      <c r="H124" s="23">
        <v>4650</v>
      </c>
      <c r="I124" s="36">
        <v>5000</v>
      </c>
      <c r="J124" s="36">
        <v>5000</v>
      </c>
      <c r="K124" s="23">
        <v>0</v>
      </c>
      <c r="L124" s="23">
        <v>0</v>
      </c>
      <c r="M124" s="23">
        <v>0</v>
      </c>
      <c r="N124" s="24">
        <f t="shared" si="99"/>
        <v>5000</v>
      </c>
      <c r="O124" s="24">
        <f t="shared" si="100"/>
        <v>5000</v>
      </c>
      <c r="P124" s="24">
        <f t="shared" si="101"/>
        <v>0</v>
      </c>
      <c r="Q124" s="64">
        <v>0</v>
      </c>
      <c r="R124" s="64">
        <v>0</v>
      </c>
      <c r="S124" s="27">
        <f t="shared" si="73"/>
        <v>0</v>
      </c>
      <c r="T124" s="27">
        <f t="shared" si="74"/>
        <v>0</v>
      </c>
    </row>
    <row r="125" spans="2:20" ht="13.5" customHeight="1">
      <c r="B125" s="55">
        <v>279</v>
      </c>
      <c r="C125" s="29" t="s">
        <v>152</v>
      </c>
      <c r="D125" s="36">
        <v>2823</v>
      </c>
      <c r="E125" s="61">
        <v>0</v>
      </c>
      <c r="F125" s="23">
        <f t="shared" si="98"/>
        <v>3119</v>
      </c>
      <c r="G125" s="23">
        <v>-601</v>
      </c>
      <c r="H125" s="23">
        <v>3720</v>
      </c>
      <c r="I125" s="36">
        <v>5942</v>
      </c>
      <c r="J125" s="36">
        <v>5692</v>
      </c>
      <c r="K125" s="23">
        <v>0</v>
      </c>
      <c r="L125" s="23">
        <v>239.24</v>
      </c>
      <c r="M125" s="23">
        <v>310.57</v>
      </c>
      <c r="N125" s="24">
        <f t="shared" si="99"/>
        <v>5381.43</v>
      </c>
      <c r="O125" s="24">
        <f>+N125+P125</f>
        <v>5631.43</v>
      </c>
      <c r="P125" s="24">
        <f t="shared" si="101"/>
        <v>250</v>
      </c>
      <c r="Q125" s="64">
        <v>254.39</v>
      </c>
      <c r="R125" s="64">
        <v>56.18</v>
      </c>
      <c r="S125" s="27">
        <f t="shared" si="73"/>
        <v>5.4562543921293036</v>
      </c>
      <c r="T125" s="27">
        <f t="shared" si="74"/>
        <v>5.2266913497139011</v>
      </c>
    </row>
    <row r="126" spans="2:20" ht="13.5" customHeight="1">
      <c r="B126" s="53">
        <v>280</v>
      </c>
      <c r="C126" s="66" t="s">
        <v>153</v>
      </c>
      <c r="D126" s="54">
        <v>36268</v>
      </c>
      <c r="E126" s="67">
        <v>0</v>
      </c>
      <c r="F126" s="32">
        <f>+G126+H126</f>
        <v>204145</v>
      </c>
      <c r="G126" s="32">
        <v>-6700</v>
      </c>
      <c r="H126" s="32">
        <v>210845</v>
      </c>
      <c r="I126" s="67">
        <v>240413</v>
      </c>
      <c r="J126" s="68">
        <v>239245</v>
      </c>
      <c r="K126" s="32">
        <v>0</v>
      </c>
      <c r="L126" s="63">
        <v>16781.439999999999</v>
      </c>
      <c r="M126" s="63">
        <v>17362.39</v>
      </c>
      <c r="N126" s="13">
        <f>J126-M126</f>
        <v>221882.61</v>
      </c>
      <c r="O126" s="13">
        <f t="shared" si="100"/>
        <v>223050.61</v>
      </c>
      <c r="P126" s="13">
        <f t="shared" si="101"/>
        <v>1168</v>
      </c>
      <c r="Q126" s="34">
        <v>2585.12</v>
      </c>
      <c r="R126" s="34">
        <v>14777.27</v>
      </c>
      <c r="S126" s="14">
        <f t="shared" si="73"/>
        <v>7.257158979289013</v>
      </c>
      <c r="T126" s="14">
        <f t="shared" si="74"/>
        <v>7.2219014778734918</v>
      </c>
    </row>
    <row r="127" spans="2:20" ht="13.5" customHeight="1">
      <c r="B127" s="69">
        <v>3</v>
      </c>
      <c r="C127" s="39" t="s">
        <v>154</v>
      </c>
      <c r="D127" s="63">
        <f>+D128+D131+D132+D133</f>
        <v>0</v>
      </c>
      <c r="E127" s="63">
        <f t="shared" ref="E127:R127" si="102">+E128+E131+E132+E133</f>
        <v>0</v>
      </c>
      <c r="F127" s="63">
        <f t="shared" si="102"/>
        <v>114168</v>
      </c>
      <c r="G127" s="63">
        <f t="shared" si="102"/>
        <v>13913</v>
      </c>
      <c r="H127" s="63">
        <f t="shared" si="102"/>
        <v>100255</v>
      </c>
      <c r="I127" s="63">
        <f t="shared" si="102"/>
        <v>114168</v>
      </c>
      <c r="J127" s="63">
        <f t="shared" si="102"/>
        <v>114168</v>
      </c>
      <c r="K127" s="63">
        <f t="shared" si="102"/>
        <v>0</v>
      </c>
      <c r="L127" s="63">
        <f t="shared" si="102"/>
        <v>8274.9</v>
      </c>
      <c r="M127" s="63">
        <f t="shared" si="102"/>
        <v>13670.7</v>
      </c>
      <c r="N127" s="63">
        <f t="shared" si="102"/>
        <v>100497.3</v>
      </c>
      <c r="O127" s="63">
        <f t="shared" si="102"/>
        <v>100497.3</v>
      </c>
      <c r="P127" s="63">
        <f t="shared" si="102"/>
        <v>0</v>
      </c>
      <c r="Q127" s="63">
        <f t="shared" si="102"/>
        <v>0</v>
      </c>
      <c r="R127" s="63">
        <f t="shared" si="102"/>
        <v>13670.7</v>
      </c>
      <c r="S127" s="70">
        <f t="shared" si="73"/>
        <v>11.974195921799453</v>
      </c>
      <c r="T127" s="70">
        <f t="shared" si="74"/>
        <v>11.974195921799453</v>
      </c>
    </row>
    <row r="128" spans="2:20" ht="13.5" customHeight="1">
      <c r="B128" s="45">
        <v>330</v>
      </c>
      <c r="C128" s="39" t="s">
        <v>155</v>
      </c>
      <c r="D128" s="63">
        <f>+D129+D130</f>
        <v>0</v>
      </c>
      <c r="E128" s="63">
        <f>+E129</f>
        <v>0</v>
      </c>
      <c r="F128" s="63">
        <f t="shared" ref="F128:F133" si="103">+G128+H128</f>
        <v>7052</v>
      </c>
      <c r="G128" s="63">
        <f>+G129+G130</f>
        <v>7052</v>
      </c>
      <c r="H128" s="63">
        <f>+H129+H130</f>
        <v>0</v>
      </c>
      <c r="I128" s="63">
        <f t="shared" ref="I128:P128" si="104">+I129+I130</f>
        <v>7052</v>
      </c>
      <c r="J128" s="63">
        <f t="shared" si="104"/>
        <v>7052</v>
      </c>
      <c r="K128" s="63">
        <f t="shared" si="104"/>
        <v>0</v>
      </c>
      <c r="L128" s="63">
        <f t="shared" si="104"/>
        <v>2675</v>
      </c>
      <c r="M128" s="63">
        <f t="shared" si="104"/>
        <v>4824.42</v>
      </c>
      <c r="N128" s="63">
        <f t="shared" si="104"/>
        <v>2227.58</v>
      </c>
      <c r="O128" s="63">
        <f t="shared" si="104"/>
        <v>2227.58</v>
      </c>
      <c r="P128" s="63">
        <f t="shared" si="104"/>
        <v>0</v>
      </c>
      <c r="Q128" s="63">
        <f>+Q129+Q130</f>
        <v>0</v>
      </c>
      <c r="R128" s="63">
        <f t="shared" ref="R128" si="105">+R129+R130</f>
        <v>4824.42</v>
      </c>
      <c r="S128" s="70">
        <f>+M128/J128*100</f>
        <v>68.412081678956326</v>
      </c>
      <c r="T128" s="70">
        <f>+M128/I128*100</f>
        <v>68.412081678956326</v>
      </c>
    </row>
    <row r="129" spans="2:21" ht="13.5" customHeight="1">
      <c r="B129" s="55">
        <v>331</v>
      </c>
      <c r="C129" s="41" t="s">
        <v>156</v>
      </c>
      <c r="D129" s="71">
        <v>0</v>
      </c>
      <c r="E129" s="71">
        <v>0</v>
      </c>
      <c r="F129" s="71">
        <f t="shared" si="103"/>
        <v>4377</v>
      </c>
      <c r="G129" s="71">
        <v>4377</v>
      </c>
      <c r="H129" s="71">
        <v>0</v>
      </c>
      <c r="I129" s="71">
        <v>4377</v>
      </c>
      <c r="J129" s="71">
        <v>4377</v>
      </c>
      <c r="K129" s="71">
        <v>0</v>
      </c>
      <c r="L129" s="71">
        <v>0</v>
      </c>
      <c r="M129" s="71">
        <v>2149.42</v>
      </c>
      <c r="N129" s="71">
        <f t="shared" ref="N129:N133" si="106">J129-M129</f>
        <v>2227.58</v>
      </c>
      <c r="O129" s="71">
        <f>+N129+P129</f>
        <v>2227.58</v>
      </c>
      <c r="P129" s="71">
        <v>0</v>
      </c>
      <c r="Q129" s="71">
        <v>0</v>
      </c>
      <c r="R129" s="71">
        <v>2149.42</v>
      </c>
      <c r="S129" s="72">
        <f>+M129/J129*100</f>
        <v>49.107151016678088</v>
      </c>
      <c r="T129" s="72">
        <v>0</v>
      </c>
    </row>
    <row r="130" spans="2:21" ht="13.5" customHeight="1">
      <c r="B130" s="55">
        <v>332</v>
      </c>
      <c r="C130" s="22" t="s">
        <v>157</v>
      </c>
      <c r="D130" s="71">
        <v>0</v>
      </c>
      <c r="E130" s="71">
        <v>0</v>
      </c>
      <c r="F130" s="71">
        <f t="shared" si="103"/>
        <v>2675</v>
      </c>
      <c r="G130" s="71">
        <v>2675</v>
      </c>
      <c r="H130" s="71">
        <v>0</v>
      </c>
      <c r="I130" s="71">
        <v>2675</v>
      </c>
      <c r="J130" s="71">
        <v>2675</v>
      </c>
      <c r="K130" s="71">
        <v>0</v>
      </c>
      <c r="L130" s="71">
        <v>2675</v>
      </c>
      <c r="M130" s="71">
        <v>2675</v>
      </c>
      <c r="N130" s="71">
        <f t="shared" si="106"/>
        <v>0</v>
      </c>
      <c r="O130" s="71">
        <f t="shared" ref="O130:O131" si="107">+N130+P130</f>
        <v>0</v>
      </c>
      <c r="P130" s="71">
        <v>0</v>
      </c>
      <c r="Q130" s="71">
        <v>0</v>
      </c>
      <c r="R130" s="71">
        <v>2675</v>
      </c>
      <c r="S130" s="72">
        <f t="shared" ref="S130:S131" si="108">+M130/J130*100</f>
        <v>100</v>
      </c>
      <c r="T130" s="72">
        <v>1</v>
      </c>
    </row>
    <row r="131" spans="2:21" ht="13.5" customHeight="1">
      <c r="B131" s="69">
        <v>340</v>
      </c>
      <c r="C131" s="39" t="s">
        <v>158</v>
      </c>
      <c r="D131" s="63">
        <v>0</v>
      </c>
      <c r="E131" s="63">
        <v>0</v>
      </c>
      <c r="F131" s="63">
        <f t="shared" si="103"/>
        <v>20000</v>
      </c>
      <c r="G131" s="63">
        <v>0</v>
      </c>
      <c r="H131" s="63">
        <v>20000</v>
      </c>
      <c r="I131" s="63">
        <v>20000</v>
      </c>
      <c r="J131" s="63">
        <v>20000</v>
      </c>
      <c r="K131" s="63">
        <v>0</v>
      </c>
      <c r="L131" s="63">
        <v>0</v>
      </c>
      <c r="M131" s="71">
        <v>0</v>
      </c>
      <c r="N131" s="63">
        <f t="shared" si="106"/>
        <v>20000</v>
      </c>
      <c r="O131" s="63">
        <f t="shared" si="107"/>
        <v>20000</v>
      </c>
      <c r="P131" s="63">
        <v>0</v>
      </c>
      <c r="Q131" s="63">
        <v>0</v>
      </c>
      <c r="R131" s="63">
        <v>0</v>
      </c>
      <c r="S131" s="70">
        <f t="shared" si="108"/>
        <v>0</v>
      </c>
      <c r="T131" s="70">
        <v>2</v>
      </c>
    </row>
    <row r="132" spans="2:21" ht="13.5" customHeight="1">
      <c r="B132" s="69">
        <v>350</v>
      </c>
      <c r="C132" s="39" t="s">
        <v>159</v>
      </c>
      <c r="D132" s="63">
        <v>0</v>
      </c>
      <c r="E132" s="63">
        <v>0</v>
      </c>
      <c r="F132" s="32">
        <f t="shared" si="103"/>
        <v>47116</v>
      </c>
      <c r="G132" s="63">
        <v>6861</v>
      </c>
      <c r="H132" s="32">
        <v>40255</v>
      </c>
      <c r="I132" s="63">
        <v>47116</v>
      </c>
      <c r="J132" s="63">
        <v>47116</v>
      </c>
      <c r="K132" s="63">
        <v>0</v>
      </c>
      <c r="L132" s="63">
        <v>5599.9</v>
      </c>
      <c r="M132" s="63">
        <v>8846.2800000000007</v>
      </c>
      <c r="N132" s="13">
        <f t="shared" si="106"/>
        <v>38269.72</v>
      </c>
      <c r="O132" s="13">
        <f>+N132+P132</f>
        <v>38269.72</v>
      </c>
      <c r="P132" s="63">
        <v>0</v>
      </c>
      <c r="Q132" s="13">
        <v>0</v>
      </c>
      <c r="R132" s="73">
        <v>8846.2800000000007</v>
      </c>
      <c r="S132" s="14">
        <f>+M132/J132*100</f>
        <v>18.775532727735804</v>
      </c>
      <c r="T132" s="14">
        <f>+M132/I132*100</f>
        <v>18.775532727735804</v>
      </c>
    </row>
    <row r="133" spans="2:21" ht="13.5" customHeight="1">
      <c r="B133" s="69">
        <v>370</v>
      </c>
      <c r="C133" s="39" t="s">
        <v>160</v>
      </c>
      <c r="D133" s="63">
        <v>0</v>
      </c>
      <c r="E133" s="63">
        <v>0</v>
      </c>
      <c r="F133" s="32">
        <f t="shared" si="103"/>
        <v>40000</v>
      </c>
      <c r="G133" s="63">
        <v>0</v>
      </c>
      <c r="H133" s="32">
        <v>40000</v>
      </c>
      <c r="I133" s="63">
        <v>40000</v>
      </c>
      <c r="J133" s="63">
        <v>40000</v>
      </c>
      <c r="K133" s="63">
        <v>0</v>
      </c>
      <c r="L133" s="63">
        <v>0</v>
      </c>
      <c r="M133" s="63">
        <v>0</v>
      </c>
      <c r="N133" s="13">
        <f t="shared" si="106"/>
        <v>40000</v>
      </c>
      <c r="O133" s="13">
        <f t="shared" ref="O133" si="109">+N133+P133</f>
        <v>40000</v>
      </c>
      <c r="P133" s="63">
        <v>0</v>
      </c>
      <c r="Q133" s="13">
        <v>0</v>
      </c>
      <c r="R133" s="73">
        <v>0</v>
      </c>
      <c r="S133" s="14">
        <f t="shared" ref="S133" si="110">+M133/J133*100</f>
        <v>0</v>
      </c>
      <c r="T133" s="14">
        <f t="shared" ref="T133" si="111">+M133/I133*100</f>
        <v>0</v>
      </c>
    </row>
    <row r="134" spans="2:21" ht="13.5" customHeight="1">
      <c r="B134" s="74">
        <v>6</v>
      </c>
      <c r="C134" s="42" t="s">
        <v>161</v>
      </c>
      <c r="D134" s="63">
        <f>+D135+D139+D145+D148</f>
        <v>119967</v>
      </c>
      <c r="E134" s="63">
        <f t="shared" ref="E134:G134" si="112">+E135+E139+E145+E148</f>
        <v>0</v>
      </c>
      <c r="F134" s="63">
        <f t="shared" si="112"/>
        <v>3385241</v>
      </c>
      <c r="G134" s="13">
        <f t="shared" si="112"/>
        <v>-35374</v>
      </c>
      <c r="H134" s="63">
        <f>+H135+H139+H145+H148</f>
        <v>3420615</v>
      </c>
      <c r="I134" s="63">
        <f>+I135+I139+I145+I148</f>
        <v>3505208</v>
      </c>
      <c r="J134" s="63">
        <f>+J135+J139+J145+J148</f>
        <v>3499708</v>
      </c>
      <c r="K134" s="63">
        <f t="shared" ref="K134:R134" si="113">+K135+K139+K145+K148</f>
        <v>0</v>
      </c>
      <c r="L134" s="63">
        <f t="shared" si="113"/>
        <v>632902.5</v>
      </c>
      <c r="M134" s="63">
        <f t="shared" si="113"/>
        <v>632902.5</v>
      </c>
      <c r="N134" s="63">
        <f t="shared" si="113"/>
        <v>2866805.5</v>
      </c>
      <c r="O134" s="63">
        <f t="shared" si="113"/>
        <v>2872305.5</v>
      </c>
      <c r="P134" s="63">
        <f t="shared" si="113"/>
        <v>5500</v>
      </c>
      <c r="Q134" s="63">
        <f t="shared" si="113"/>
        <v>0</v>
      </c>
      <c r="R134" s="63">
        <f t="shared" si="113"/>
        <v>632902.5</v>
      </c>
      <c r="S134" s="70">
        <f t="shared" si="73"/>
        <v>18.084437330200121</v>
      </c>
      <c r="T134" s="70">
        <f t="shared" si="74"/>
        <v>18.056061152433749</v>
      </c>
    </row>
    <row r="135" spans="2:21" s="3" customFormat="1" ht="13.5" customHeight="1">
      <c r="B135" s="74">
        <v>610</v>
      </c>
      <c r="C135" s="42" t="s">
        <v>162</v>
      </c>
      <c r="D135" s="63">
        <f t="shared" ref="D135:R135" si="114">SUM(D136:D136)</f>
        <v>100000</v>
      </c>
      <c r="E135" s="63">
        <f t="shared" si="114"/>
        <v>0</v>
      </c>
      <c r="F135" s="75">
        <f>SUM(F136:F138)</f>
        <v>1609326</v>
      </c>
      <c r="G135" s="75">
        <f>SUM(G136:G138)</f>
        <v>-35674</v>
      </c>
      <c r="H135" s="75">
        <f>SUM(H136:H138)</f>
        <v>1645000</v>
      </c>
      <c r="I135" s="63">
        <f>SUM(I136:I138)</f>
        <v>1709326</v>
      </c>
      <c r="J135" s="63">
        <f>SUM(J136:J138)</f>
        <v>1709326</v>
      </c>
      <c r="K135" s="63">
        <f t="shared" si="114"/>
        <v>0</v>
      </c>
      <c r="L135" s="63">
        <f t="shared" si="114"/>
        <v>620000</v>
      </c>
      <c r="M135" s="63">
        <f t="shared" si="114"/>
        <v>620000</v>
      </c>
      <c r="N135" s="63">
        <f>SUM(N136:N138)</f>
        <v>1089326</v>
      </c>
      <c r="O135" s="63">
        <f>SUM(O136:O138)</f>
        <v>1089326</v>
      </c>
      <c r="P135" s="63">
        <f t="shared" si="114"/>
        <v>0</v>
      </c>
      <c r="Q135" s="63">
        <f t="shared" si="114"/>
        <v>0</v>
      </c>
      <c r="R135" s="63">
        <f t="shared" si="114"/>
        <v>620000</v>
      </c>
      <c r="S135" s="14">
        <f t="shared" si="73"/>
        <v>36.271606469450532</v>
      </c>
      <c r="T135" s="14">
        <f t="shared" si="74"/>
        <v>36.271606469450532</v>
      </c>
    </row>
    <row r="136" spans="2:21" ht="13.5" customHeight="1">
      <c r="B136" s="76">
        <v>613</v>
      </c>
      <c r="C136" s="22" t="s">
        <v>163</v>
      </c>
      <c r="D136" s="23">
        <v>100000</v>
      </c>
      <c r="E136" s="23">
        <v>0</v>
      </c>
      <c r="F136" s="23">
        <f>+G136+H136</f>
        <v>584326</v>
      </c>
      <c r="G136" s="23">
        <v>-35674</v>
      </c>
      <c r="H136" s="23">
        <v>620000</v>
      </c>
      <c r="I136" s="71">
        <v>684326</v>
      </c>
      <c r="J136" s="36">
        <v>684326</v>
      </c>
      <c r="K136" s="23">
        <v>0</v>
      </c>
      <c r="L136" s="43">
        <v>620000</v>
      </c>
      <c r="M136" s="43">
        <v>620000</v>
      </c>
      <c r="N136" s="24">
        <f t="shared" ref="N136:N138" si="115">J136-M136</f>
        <v>64326</v>
      </c>
      <c r="O136" s="24">
        <f t="shared" ref="O136:O138" si="116">+N136+P136</f>
        <v>64326</v>
      </c>
      <c r="P136" s="24">
        <f>+I136-J136</f>
        <v>0</v>
      </c>
      <c r="Q136" s="23">
        <v>0</v>
      </c>
      <c r="R136" s="23">
        <v>620000</v>
      </c>
      <c r="S136" s="27">
        <f t="shared" si="73"/>
        <v>90.600094107194522</v>
      </c>
      <c r="T136" s="27">
        <f t="shared" si="74"/>
        <v>90.600094107194522</v>
      </c>
    </row>
    <row r="137" spans="2:21" ht="13.5" customHeight="1">
      <c r="B137" s="76">
        <v>614</v>
      </c>
      <c r="C137" s="22" t="s">
        <v>164</v>
      </c>
      <c r="D137" s="23">
        <v>0</v>
      </c>
      <c r="E137" s="23">
        <v>0</v>
      </c>
      <c r="F137" s="23">
        <f t="shared" ref="F137:F138" si="117">+G137+H137</f>
        <v>500000</v>
      </c>
      <c r="G137" s="23">
        <v>0</v>
      </c>
      <c r="H137" s="23">
        <v>500000</v>
      </c>
      <c r="I137" s="71">
        <v>500000</v>
      </c>
      <c r="J137" s="36">
        <v>500000</v>
      </c>
      <c r="K137" s="23">
        <v>0</v>
      </c>
      <c r="L137" s="43">
        <v>0</v>
      </c>
      <c r="M137" s="43">
        <v>0</v>
      </c>
      <c r="N137" s="24">
        <f t="shared" si="115"/>
        <v>500000</v>
      </c>
      <c r="O137" s="24">
        <f t="shared" si="116"/>
        <v>500000</v>
      </c>
      <c r="P137" s="24">
        <f t="shared" ref="P137:P138" si="118">+I137-J137</f>
        <v>0</v>
      </c>
      <c r="Q137" s="23">
        <v>0</v>
      </c>
      <c r="R137" s="23">
        <v>0</v>
      </c>
      <c r="S137" s="27">
        <f t="shared" ref="S137:S138" si="119">+M137/J137*100</f>
        <v>0</v>
      </c>
      <c r="T137" s="27">
        <f t="shared" ref="T137:T138" si="120">+M137/I137*100</f>
        <v>0</v>
      </c>
    </row>
    <row r="138" spans="2:21" ht="13.5" customHeight="1">
      <c r="B138" s="76">
        <v>615</v>
      </c>
      <c r="C138" s="22" t="s">
        <v>165</v>
      </c>
      <c r="D138" s="23">
        <v>0</v>
      </c>
      <c r="E138" s="23">
        <v>0</v>
      </c>
      <c r="F138" s="23">
        <f t="shared" si="117"/>
        <v>525000</v>
      </c>
      <c r="G138" s="23">
        <v>0</v>
      </c>
      <c r="H138" s="23">
        <v>525000</v>
      </c>
      <c r="I138" s="71">
        <v>525000</v>
      </c>
      <c r="J138" s="36">
        <v>525000</v>
      </c>
      <c r="K138" s="23">
        <v>0</v>
      </c>
      <c r="L138" s="43">
        <v>0</v>
      </c>
      <c r="M138" s="43">
        <v>0</v>
      </c>
      <c r="N138" s="24">
        <f t="shared" si="115"/>
        <v>525000</v>
      </c>
      <c r="O138" s="24">
        <f t="shared" si="116"/>
        <v>525000</v>
      </c>
      <c r="P138" s="24">
        <f t="shared" si="118"/>
        <v>0</v>
      </c>
      <c r="Q138" s="23">
        <v>0</v>
      </c>
      <c r="R138" s="23">
        <v>0</v>
      </c>
      <c r="S138" s="27">
        <f t="shared" si="119"/>
        <v>0</v>
      </c>
      <c r="T138" s="27">
        <f t="shared" si="120"/>
        <v>0</v>
      </c>
    </row>
    <row r="139" spans="2:21" s="4" customFormat="1" ht="13.5" customHeight="1">
      <c r="B139" s="77">
        <v>620</v>
      </c>
      <c r="C139" s="20" t="s">
        <v>166</v>
      </c>
      <c r="D139" s="63">
        <f>SUM(D140:D144)</f>
        <v>7000</v>
      </c>
      <c r="E139" s="63">
        <f t="shared" ref="E139:R139" si="121">SUM(E140:E144)</f>
        <v>0</v>
      </c>
      <c r="F139" s="63">
        <f t="shared" si="121"/>
        <v>551000</v>
      </c>
      <c r="G139" s="63">
        <f t="shared" si="121"/>
        <v>0</v>
      </c>
      <c r="H139" s="63">
        <f t="shared" si="121"/>
        <v>551000</v>
      </c>
      <c r="I139" s="63">
        <f t="shared" si="121"/>
        <v>558000</v>
      </c>
      <c r="J139" s="63">
        <f t="shared" si="121"/>
        <v>552500</v>
      </c>
      <c r="K139" s="63">
        <f t="shared" si="121"/>
        <v>0</v>
      </c>
      <c r="L139" s="63">
        <f t="shared" si="121"/>
        <v>802.5</v>
      </c>
      <c r="M139" s="63">
        <f t="shared" si="121"/>
        <v>802.5</v>
      </c>
      <c r="N139" s="63">
        <f t="shared" si="121"/>
        <v>551697.5</v>
      </c>
      <c r="O139" s="63">
        <f t="shared" si="121"/>
        <v>557197.5</v>
      </c>
      <c r="P139" s="63">
        <f t="shared" si="121"/>
        <v>5500</v>
      </c>
      <c r="Q139" s="63">
        <f t="shared" si="121"/>
        <v>0</v>
      </c>
      <c r="R139" s="63">
        <f t="shared" si="121"/>
        <v>802.5</v>
      </c>
      <c r="S139" s="14">
        <f>+M139/J139*100</f>
        <v>0.14524886877828053</v>
      </c>
      <c r="T139" s="14">
        <f t="shared" si="74"/>
        <v>0.14381720430107525</v>
      </c>
      <c r="U139" s="49"/>
    </row>
    <row r="140" spans="2:21" s="4" customFormat="1" ht="13.5" customHeight="1">
      <c r="B140" s="76">
        <v>621</v>
      </c>
      <c r="C140" s="29" t="s">
        <v>167</v>
      </c>
      <c r="D140" s="36">
        <v>500</v>
      </c>
      <c r="E140" s="71">
        <v>0</v>
      </c>
      <c r="F140" s="23">
        <f>+G140+H140</f>
        <v>9500</v>
      </c>
      <c r="G140" s="23">
        <v>0</v>
      </c>
      <c r="H140" s="23">
        <v>9500</v>
      </c>
      <c r="I140" s="36">
        <v>10000</v>
      </c>
      <c r="J140" s="23">
        <v>9500</v>
      </c>
      <c r="K140" s="23">
        <v>0</v>
      </c>
      <c r="L140" s="43">
        <v>0</v>
      </c>
      <c r="M140" s="43">
        <v>0</v>
      </c>
      <c r="N140" s="24">
        <f t="shared" ref="N140:N144" si="122">J140-M140</f>
        <v>9500</v>
      </c>
      <c r="O140" s="24">
        <f>+N140+P140</f>
        <v>10000</v>
      </c>
      <c r="P140" s="24">
        <f>+I140-J140</f>
        <v>500</v>
      </c>
      <c r="Q140" s="23">
        <v>0</v>
      </c>
      <c r="R140" s="24">
        <v>0</v>
      </c>
      <c r="S140" s="27">
        <f t="shared" ref="S140:S144" si="123">+M140/J140*100</f>
        <v>0</v>
      </c>
      <c r="T140" s="27">
        <f t="shared" si="74"/>
        <v>0</v>
      </c>
    </row>
    <row r="141" spans="2:21" s="4" customFormat="1" ht="13.5" customHeight="1">
      <c r="B141" s="76">
        <v>622</v>
      </c>
      <c r="C141" s="29" t="s">
        <v>168</v>
      </c>
      <c r="D141" s="36">
        <v>500</v>
      </c>
      <c r="E141" s="71">
        <v>0</v>
      </c>
      <c r="F141" s="23">
        <f>+G141+H141</f>
        <v>29500</v>
      </c>
      <c r="G141" s="23">
        <v>0</v>
      </c>
      <c r="H141" s="23">
        <v>29500</v>
      </c>
      <c r="I141" s="36">
        <v>30000</v>
      </c>
      <c r="J141" s="23">
        <v>29700</v>
      </c>
      <c r="K141" s="23">
        <v>0</v>
      </c>
      <c r="L141" s="43">
        <v>0</v>
      </c>
      <c r="M141" s="43">
        <v>0</v>
      </c>
      <c r="N141" s="24">
        <f t="shared" si="122"/>
        <v>29700</v>
      </c>
      <c r="O141" s="24">
        <f t="shared" ref="O141:O144" si="124">+N141+P141</f>
        <v>30000</v>
      </c>
      <c r="P141" s="24">
        <f>+I141-J141</f>
        <v>300</v>
      </c>
      <c r="Q141" s="23">
        <v>0</v>
      </c>
      <c r="R141" s="24">
        <v>0</v>
      </c>
      <c r="S141" s="27">
        <f t="shared" si="123"/>
        <v>0</v>
      </c>
      <c r="T141" s="27">
        <f t="shared" si="74"/>
        <v>0</v>
      </c>
    </row>
    <row r="142" spans="2:21" s="4" customFormat="1" ht="13.5" customHeight="1">
      <c r="B142" s="76">
        <v>623</v>
      </c>
      <c r="C142" s="29" t="s">
        <v>169</v>
      </c>
      <c r="D142" s="36">
        <v>500</v>
      </c>
      <c r="E142" s="71">
        <v>0</v>
      </c>
      <c r="F142" s="23">
        <f>+G142+H142</f>
        <v>94500</v>
      </c>
      <c r="G142" s="23">
        <v>0</v>
      </c>
      <c r="H142" s="23">
        <v>94500</v>
      </c>
      <c r="I142" s="36">
        <v>95000</v>
      </c>
      <c r="J142" s="23">
        <v>94800</v>
      </c>
      <c r="K142" s="23">
        <v>0</v>
      </c>
      <c r="L142" s="43">
        <v>0</v>
      </c>
      <c r="M142" s="43">
        <v>0</v>
      </c>
      <c r="N142" s="24">
        <f t="shared" si="122"/>
        <v>94800</v>
      </c>
      <c r="O142" s="24">
        <f t="shared" si="124"/>
        <v>95000</v>
      </c>
      <c r="P142" s="24">
        <f>+I142-J142</f>
        <v>200</v>
      </c>
      <c r="Q142" s="23">
        <v>0</v>
      </c>
      <c r="R142" s="24">
        <v>0</v>
      </c>
      <c r="S142" s="27">
        <f t="shared" si="123"/>
        <v>0</v>
      </c>
      <c r="T142" s="27">
        <f t="shared" si="74"/>
        <v>0</v>
      </c>
    </row>
    <row r="143" spans="2:21" ht="13.5" customHeight="1">
      <c r="B143" s="76">
        <v>624</v>
      </c>
      <c r="C143" s="29" t="s">
        <v>170</v>
      </c>
      <c r="D143" s="36">
        <v>5000</v>
      </c>
      <c r="E143" s="71">
        <v>0</v>
      </c>
      <c r="F143" s="23">
        <f>+G143+H143</f>
        <v>321000</v>
      </c>
      <c r="G143" s="23">
        <v>0</v>
      </c>
      <c r="H143" s="23">
        <v>321000</v>
      </c>
      <c r="I143" s="36">
        <v>326000</v>
      </c>
      <c r="J143" s="36">
        <v>322000</v>
      </c>
      <c r="K143" s="23">
        <v>0</v>
      </c>
      <c r="L143" s="43">
        <v>802.5</v>
      </c>
      <c r="M143" s="43">
        <v>802.5</v>
      </c>
      <c r="N143" s="24">
        <f t="shared" si="122"/>
        <v>321197.5</v>
      </c>
      <c r="O143" s="24">
        <f t="shared" si="124"/>
        <v>325197.5</v>
      </c>
      <c r="P143" s="24">
        <f>+I143-J143</f>
        <v>4000</v>
      </c>
      <c r="Q143" s="23">
        <v>0</v>
      </c>
      <c r="R143" s="24">
        <v>802.5</v>
      </c>
      <c r="S143" s="27">
        <f t="shared" si="123"/>
        <v>0.24922360248447206</v>
      </c>
      <c r="T143" s="27">
        <f t="shared" si="74"/>
        <v>0.24616564417177914</v>
      </c>
    </row>
    <row r="144" spans="2:21" ht="13.5" customHeight="1">
      <c r="B144" s="76">
        <v>629</v>
      </c>
      <c r="C144" s="29" t="s">
        <v>171</v>
      </c>
      <c r="D144" s="54">
        <v>500</v>
      </c>
      <c r="E144" s="71">
        <v>0</v>
      </c>
      <c r="F144" s="23">
        <f>+G144+H144</f>
        <v>96500</v>
      </c>
      <c r="G144" s="23">
        <v>0</v>
      </c>
      <c r="H144" s="23">
        <v>96500</v>
      </c>
      <c r="I144" s="36">
        <v>97000</v>
      </c>
      <c r="J144" s="23">
        <v>96500</v>
      </c>
      <c r="K144" s="23">
        <v>0</v>
      </c>
      <c r="L144" s="43">
        <v>0</v>
      </c>
      <c r="M144" s="43">
        <v>0</v>
      </c>
      <c r="N144" s="24">
        <f t="shared" si="122"/>
        <v>96500</v>
      </c>
      <c r="O144" s="24">
        <f t="shared" si="124"/>
        <v>97000</v>
      </c>
      <c r="P144" s="24">
        <f>+I144-J144</f>
        <v>500</v>
      </c>
      <c r="Q144" s="23">
        <v>0</v>
      </c>
      <c r="R144" s="24">
        <v>0</v>
      </c>
      <c r="S144" s="27">
        <f t="shared" si="123"/>
        <v>0</v>
      </c>
      <c r="T144" s="27">
        <f t="shared" si="74"/>
        <v>0</v>
      </c>
    </row>
    <row r="145" spans="1:1031" s="3" customFormat="1" ht="13.5" customHeight="1">
      <c r="B145" s="77">
        <v>660</v>
      </c>
      <c r="C145" s="20" t="s">
        <v>172</v>
      </c>
      <c r="D145" s="63">
        <f t="shared" ref="D145:R145" si="125">SUM(D146:D147)</f>
        <v>12967</v>
      </c>
      <c r="E145" s="63">
        <f t="shared" si="125"/>
        <v>0</v>
      </c>
      <c r="F145" s="63">
        <f t="shared" si="125"/>
        <v>300</v>
      </c>
      <c r="G145" s="63">
        <f t="shared" si="125"/>
        <v>300</v>
      </c>
      <c r="H145" s="63">
        <f t="shared" si="125"/>
        <v>0</v>
      </c>
      <c r="I145" s="63">
        <f>SUM(I146:I147)</f>
        <v>13267</v>
      </c>
      <c r="J145" s="63">
        <f t="shared" si="125"/>
        <v>13267</v>
      </c>
      <c r="K145" s="63">
        <f t="shared" si="125"/>
        <v>0</v>
      </c>
      <c r="L145" s="63">
        <f t="shared" si="125"/>
        <v>12100</v>
      </c>
      <c r="M145" s="63">
        <f t="shared" si="125"/>
        <v>12100</v>
      </c>
      <c r="N145" s="63">
        <f t="shared" si="125"/>
        <v>1167</v>
      </c>
      <c r="O145" s="63">
        <f t="shared" si="125"/>
        <v>1167</v>
      </c>
      <c r="P145" s="63">
        <f t="shared" si="125"/>
        <v>0</v>
      </c>
      <c r="Q145" s="63">
        <f>SUM(Q146:Q147)</f>
        <v>0</v>
      </c>
      <c r="R145" s="63">
        <f t="shared" si="125"/>
        <v>12100</v>
      </c>
      <c r="S145" s="14">
        <f t="shared" si="73"/>
        <v>91.203738599532684</v>
      </c>
      <c r="T145" s="14">
        <f t="shared" si="74"/>
        <v>91.203738599532684</v>
      </c>
    </row>
    <row r="146" spans="1:1031" ht="13.5" customHeight="1">
      <c r="B146" s="76">
        <v>662</v>
      </c>
      <c r="C146" s="29" t="s">
        <v>173</v>
      </c>
      <c r="D146" s="36">
        <v>4000</v>
      </c>
      <c r="E146" s="71">
        <v>0</v>
      </c>
      <c r="F146" s="23">
        <f>+G146+H146</f>
        <v>0</v>
      </c>
      <c r="G146" s="23">
        <v>0</v>
      </c>
      <c r="H146" s="23">
        <v>0</v>
      </c>
      <c r="I146" s="71">
        <v>4000</v>
      </c>
      <c r="J146" s="26">
        <v>4000</v>
      </c>
      <c r="K146" s="23">
        <v>0</v>
      </c>
      <c r="L146" s="43">
        <v>4000</v>
      </c>
      <c r="M146" s="43">
        <v>4000</v>
      </c>
      <c r="N146" s="24">
        <f>J146-M146</f>
        <v>0</v>
      </c>
      <c r="O146" s="24">
        <f t="shared" ref="O146:O149" si="126">+N146+P146</f>
        <v>0</v>
      </c>
      <c r="P146" s="24">
        <f>+I146-J146</f>
        <v>0</v>
      </c>
      <c r="Q146" s="23">
        <v>0</v>
      </c>
      <c r="R146" s="23">
        <v>4000</v>
      </c>
      <c r="S146" s="27">
        <f t="shared" si="73"/>
        <v>100</v>
      </c>
      <c r="T146" s="27">
        <f t="shared" si="74"/>
        <v>100</v>
      </c>
    </row>
    <row r="147" spans="1:1031" ht="13.5" customHeight="1">
      <c r="B147" s="76">
        <v>663</v>
      </c>
      <c r="C147" s="29" t="s">
        <v>174</v>
      </c>
      <c r="D147" s="54">
        <v>8967</v>
      </c>
      <c r="E147" s="71">
        <v>0</v>
      </c>
      <c r="F147" s="23">
        <f>+G147+H147</f>
        <v>300</v>
      </c>
      <c r="G147" s="23">
        <v>300</v>
      </c>
      <c r="H147" s="23">
        <v>0</v>
      </c>
      <c r="I147" s="71">
        <v>9267</v>
      </c>
      <c r="J147" s="36">
        <v>9267</v>
      </c>
      <c r="K147" s="23">
        <v>0</v>
      </c>
      <c r="L147" s="43">
        <v>8100</v>
      </c>
      <c r="M147" s="43">
        <v>8100</v>
      </c>
      <c r="N147" s="24">
        <f>J147-M147</f>
        <v>1167</v>
      </c>
      <c r="O147" s="24">
        <f t="shared" si="126"/>
        <v>1167</v>
      </c>
      <c r="P147" s="24">
        <f>+I147-J147</f>
        <v>0</v>
      </c>
      <c r="Q147" s="23">
        <v>0</v>
      </c>
      <c r="R147" s="24">
        <v>8100</v>
      </c>
      <c r="S147" s="27">
        <f t="shared" si="73"/>
        <v>87.406927808352222</v>
      </c>
      <c r="T147" s="27">
        <f t="shared" si="74"/>
        <v>87.406927808352222</v>
      </c>
    </row>
    <row r="148" spans="1:1031" ht="13.5" customHeight="1">
      <c r="B148" s="74">
        <v>690</v>
      </c>
      <c r="C148" s="42" t="s">
        <v>175</v>
      </c>
      <c r="D148" s="32">
        <f t="shared" ref="D148:G148" si="127">+D149</f>
        <v>0</v>
      </c>
      <c r="E148" s="32">
        <f t="shared" si="127"/>
        <v>0</v>
      </c>
      <c r="F148" s="32">
        <f t="shared" si="127"/>
        <v>1224615</v>
      </c>
      <c r="G148" s="32">
        <f t="shared" si="127"/>
        <v>0</v>
      </c>
      <c r="H148" s="32">
        <f>+H149</f>
        <v>1224615</v>
      </c>
      <c r="I148" s="32">
        <f t="shared" ref="I148:R148" si="128">+I149</f>
        <v>1224615</v>
      </c>
      <c r="J148" s="32">
        <f t="shared" si="128"/>
        <v>1224615</v>
      </c>
      <c r="K148" s="32">
        <f t="shared" si="128"/>
        <v>0</v>
      </c>
      <c r="L148" s="32">
        <f t="shared" si="128"/>
        <v>0</v>
      </c>
      <c r="M148" s="32">
        <f t="shared" si="128"/>
        <v>0</v>
      </c>
      <c r="N148" s="32">
        <f t="shared" si="128"/>
        <v>1224615</v>
      </c>
      <c r="O148" s="32">
        <f t="shared" si="128"/>
        <v>1224615</v>
      </c>
      <c r="P148" s="32">
        <f t="shared" si="128"/>
        <v>0</v>
      </c>
      <c r="Q148" s="32">
        <f t="shared" si="128"/>
        <v>0</v>
      </c>
      <c r="R148" s="32">
        <f t="shared" si="128"/>
        <v>0</v>
      </c>
      <c r="S148" s="27">
        <f t="shared" si="73"/>
        <v>0</v>
      </c>
      <c r="T148" s="27">
        <f t="shared" si="74"/>
        <v>0</v>
      </c>
    </row>
    <row r="149" spans="1:1031" ht="13.5" customHeight="1">
      <c r="B149" s="79">
        <v>692</v>
      </c>
      <c r="C149" s="22" t="s">
        <v>162</v>
      </c>
      <c r="D149" s="71">
        <v>0</v>
      </c>
      <c r="E149" s="71">
        <v>0</v>
      </c>
      <c r="F149" s="23">
        <f>+G149+H149</f>
        <v>1224615</v>
      </c>
      <c r="G149" s="23">
        <v>0</v>
      </c>
      <c r="H149" s="23">
        <v>1224615</v>
      </c>
      <c r="I149" s="71">
        <v>1224615</v>
      </c>
      <c r="J149" s="36">
        <v>1224615</v>
      </c>
      <c r="K149" s="23">
        <v>0</v>
      </c>
      <c r="L149" s="43">
        <v>0</v>
      </c>
      <c r="M149" s="43">
        <v>0</v>
      </c>
      <c r="N149" s="24">
        <f>J149-M149</f>
        <v>1224615</v>
      </c>
      <c r="O149" s="24">
        <f t="shared" si="126"/>
        <v>1224615</v>
      </c>
      <c r="P149" s="24">
        <f>+I149-J149</f>
        <v>0</v>
      </c>
      <c r="Q149" s="23">
        <v>0</v>
      </c>
      <c r="R149" s="24">
        <v>0</v>
      </c>
      <c r="S149" s="27">
        <f t="shared" ref="S149" si="129">+M149/J149*100</f>
        <v>0</v>
      </c>
      <c r="T149" s="27">
        <f t="shared" ref="T149" si="130">+M149/I149*100</f>
        <v>0</v>
      </c>
    </row>
    <row r="150" spans="1:1031" ht="13.5" customHeight="1">
      <c r="B150" s="74">
        <v>9</v>
      </c>
      <c r="C150" s="42" t="s">
        <v>176</v>
      </c>
      <c r="D150" s="13">
        <f t="shared" ref="D150:T150" si="131">+D151</f>
        <v>463</v>
      </c>
      <c r="E150" s="13">
        <f t="shared" si="131"/>
        <v>0</v>
      </c>
      <c r="F150" s="13">
        <f t="shared" si="131"/>
        <v>0</v>
      </c>
      <c r="G150" s="13">
        <f>+G151</f>
        <v>0</v>
      </c>
      <c r="H150" s="13">
        <f t="shared" si="131"/>
        <v>0</v>
      </c>
      <c r="I150" s="13">
        <f t="shared" si="131"/>
        <v>463</v>
      </c>
      <c r="J150" s="13">
        <f t="shared" si="131"/>
        <v>0</v>
      </c>
      <c r="K150" s="13">
        <f t="shared" si="131"/>
        <v>0</v>
      </c>
      <c r="L150" s="13">
        <f t="shared" si="131"/>
        <v>0</v>
      </c>
      <c r="M150" s="13">
        <f t="shared" si="131"/>
        <v>0</v>
      </c>
      <c r="N150" s="13">
        <f t="shared" si="131"/>
        <v>0</v>
      </c>
      <c r="O150" s="13">
        <f t="shared" si="131"/>
        <v>463</v>
      </c>
      <c r="P150" s="13">
        <f t="shared" si="131"/>
        <v>463</v>
      </c>
      <c r="Q150" s="13">
        <f t="shared" si="131"/>
        <v>0</v>
      </c>
      <c r="R150" s="13">
        <f t="shared" si="131"/>
        <v>0</v>
      </c>
      <c r="S150" s="13">
        <f t="shared" si="131"/>
        <v>0</v>
      </c>
      <c r="T150" s="13">
        <f t="shared" si="131"/>
        <v>0</v>
      </c>
    </row>
    <row r="151" spans="1:1031" s="4" customFormat="1" ht="13.5" customHeight="1">
      <c r="B151" s="79">
        <v>930</v>
      </c>
      <c r="C151" s="42" t="s">
        <v>177</v>
      </c>
      <c r="D151" s="59">
        <v>463</v>
      </c>
      <c r="E151" s="24">
        <v>0</v>
      </c>
      <c r="F151" s="23">
        <f>+G151+H151</f>
        <v>0</v>
      </c>
      <c r="G151" s="23">
        <v>0</v>
      </c>
      <c r="H151" s="23">
        <v>0</v>
      </c>
      <c r="I151" s="24">
        <v>463</v>
      </c>
      <c r="J151" s="71">
        <v>0</v>
      </c>
      <c r="K151" s="23">
        <v>0</v>
      </c>
      <c r="L151" s="24">
        <v>0</v>
      </c>
      <c r="M151" s="24">
        <v>0</v>
      </c>
      <c r="N151" s="24">
        <f>J151-M151</f>
        <v>0</v>
      </c>
      <c r="O151" s="24">
        <f t="shared" ref="O151" si="132">+N151+P151</f>
        <v>463</v>
      </c>
      <c r="P151" s="24">
        <f>+I151-J151</f>
        <v>463</v>
      </c>
      <c r="Q151" s="23">
        <v>0</v>
      </c>
      <c r="R151" s="24">
        <v>0</v>
      </c>
      <c r="S151" s="27">
        <v>0</v>
      </c>
      <c r="T151" s="27">
        <f t="shared" ref="T151" si="133">+M151/I151*100</f>
        <v>0</v>
      </c>
    </row>
    <row r="152" spans="1:1031" s="4" customFormat="1" ht="13.5" customHeight="1">
      <c r="B152" s="76"/>
      <c r="C152" s="29"/>
      <c r="D152" s="80"/>
      <c r="E152" s="80"/>
      <c r="F152" s="23" t="s">
        <v>178</v>
      </c>
      <c r="G152" s="80"/>
      <c r="H152" s="80"/>
      <c r="I152" s="80"/>
      <c r="J152" s="81"/>
      <c r="K152" s="81">
        <v>0</v>
      </c>
      <c r="L152" s="81"/>
      <c r="M152" s="81"/>
      <c r="N152" s="81"/>
      <c r="O152" s="81"/>
      <c r="P152" s="81"/>
      <c r="Q152" s="82"/>
      <c r="R152" s="81"/>
      <c r="S152" s="14"/>
      <c r="T152" s="14"/>
    </row>
    <row r="153" spans="1:1031" ht="13.5" customHeight="1">
      <c r="B153" s="83" t="s">
        <v>178</v>
      </c>
      <c r="C153" s="84" t="s">
        <v>179</v>
      </c>
      <c r="D153" s="17">
        <f>+D154+D163+D183+D194</f>
        <v>800000</v>
      </c>
      <c r="E153" s="17">
        <f t="shared" ref="E153" si="134">+E154+E163+E183</f>
        <v>0</v>
      </c>
      <c r="F153" s="17">
        <f>+F154+F163+F183+F194</f>
        <v>2707392</v>
      </c>
      <c r="G153" s="17">
        <f>+G154+G163+G183+G194</f>
        <v>118056</v>
      </c>
      <c r="H153" s="17">
        <f>+H154+H163+H183</f>
        <v>2589336</v>
      </c>
      <c r="I153" s="17">
        <f>+I154+I163+I183+I194</f>
        <v>3507392</v>
      </c>
      <c r="J153" s="17">
        <f>+J154+J163+J183+J194</f>
        <v>3507392</v>
      </c>
      <c r="K153" s="17">
        <f t="shared" ref="K153:R153" si="135">+K154+K163+K183+K194</f>
        <v>0</v>
      </c>
      <c r="L153" s="17">
        <f t="shared" si="135"/>
        <v>221087.24</v>
      </c>
      <c r="M153" s="17">
        <f t="shared" si="135"/>
        <v>460875.48</v>
      </c>
      <c r="N153" s="17">
        <f t="shared" si="135"/>
        <v>3046516.52</v>
      </c>
      <c r="O153" s="17">
        <f t="shared" si="135"/>
        <v>3046516.52</v>
      </c>
      <c r="P153" s="17">
        <f t="shared" si="135"/>
        <v>0</v>
      </c>
      <c r="Q153" s="17">
        <f t="shared" si="135"/>
        <v>15828.32</v>
      </c>
      <c r="R153" s="17">
        <f t="shared" si="135"/>
        <v>445047.16000000003</v>
      </c>
      <c r="S153" s="18">
        <f>+M153/J153*100</f>
        <v>13.140118925971207</v>
      </c>
      <c r="T153" s="18">
        <f>+M153/I153*100</f>
        <v>13.140118925971207</v>
      </c>
    </row>
    <row r="154" spans="1:1031" s="4" customFormat="1" ht="13.5" customHeight="1">
      <c r="B154" s="74">
        <v>1</v>
      </c>
      <c r="C154" s="85" t="s">
        <v>180</v>
      </c>
      <c r="D154" s="13">
        <f>+D159</f>
        <v>24726</v>
      </c>
      <c r="E154" s="13">
        <f t="shared" ref="E154" si="136">+E159</f>
        <v>0</v>
      </c>
      <c r="F154" s="13">
        <f>+F155+F157+F159+F161</f>
        <v>1306841</v>
      </c>
      <c r="G154" s="13">
        <f>+G155+G157+G159+G161</f>
        <v>92096</v>
      </c>
      <c r="H154" s="13">
        <f>+H155+H157+H159+H161</f>
        <v>1214745</v>
      </c>
      <c r="I154" s="13">
        <f>+I155+I157+I159+I161</f>
        <v>1331567</v>
      </c>
      <c r="J154" s="13">
        <f>+J155+J157+J159+J161</f>
        <v>1331567</v>
      </c>
      <c r="K154" s="13">
        <f t="shared" ref="K154:R154" si="137">+K155+K157+K159</f>
        <v>0</v>
      </c>
      <c r="L154" s="13">
        <f t="shared" si="137"/>
        <v>22836.639999999999</v>
      </c>
      <c r="M154" s="13">
        <f t="shared" si="137"/>
        <v>48269.47</v>
      </c>
      <c r="N154" s="13">
        <f>+N155+N157+N159+N161</f>
        <v>1283297.53</v>
      </c>
      <c r="O154" s="13">
        <f>+O155+O157+O159+O161</f>
        <v>1283297.53</v>
      </c>
      <c r="P154" s="13">
        <f t="shared" si="137"/>
        <v>0</v>
      </c>
      <c r="Q154" s="13">
        <f t="shared" si="137"/>
        <v>2128.5300000000002</v>
      </c>
      <c r="R154" s="13">
        <f t="shared" si="137"/>
        <v>46140.94</v>
      </c>
      <c r="S154" s="14">
        <f t="shared" si="73"/>
        <v>3.6250124852898877</v>
      </c>
      <c r="T154" s="14">
        <f t="shared" si="74"/>
        <v>3.6250124852898877</v>
      </c>
    </row>
    <row r="155" spans="1:1031" s="4" customFormat="1" ht="13.5" customHeight="1">
      <c r="B155" s="74">
        <v>140</v>
      </c>
      <c r="C155" s="85" t="s">
        <v>83</v>
      </c>
      <c r="D155" s="13">
        <f>+D156</f>
        <v>0</v>
      </c>
      <c r="E155" s="13">
        <f t="shared" ref="E155:F155" si="138">+E156</f>
        <v>0</v>
      </c>
      <c r="F155" s="13">
        <f t="shared" si="138"/>
        <v>25000</v>
      </c>
      <c r="G155" s="13">
        <f>+G156</f>
        <v>0</v>
      </c>
      <c r="H155" s="13">
        <f>+H156</f>
        <v>25000</v>
      </c>
      <c r="I155" s="13">
        <f t="shared" ref="I155:N155" si="139">+I156</f>
        <v>25000</v>
      </c>
      <c r="J155" s="13">
        <f t="shared" si="139"/>
        <v>25000</v>
      </c>
      <c r="K155" s="13">
        <f t="shared" si="139"/>
        <v>0</v>
      </c>
      <c r="L155" s="13">
        <f t="shared" si="139"/>
        <v>1932</v>
      </c>
      <c r="M155" s="13">
        <f t="shared" si="139"/>
        <v>1932</v>
      </c>
      <c r="N155" s="13">
        <f t="shared" si="139"/>
        <v>23068</v>
      </c>
      <c r="O155" s="13">
        <f t="shared" ref="O155:O156" si="140">+N155+P155</f>
        <v>23068</v>
      </c>
      <c r="P155" s="13">
        <f>+P156</f>
        <v>0</v>
      </c>
      <c r="Q155" s="13">
        <f t="shared" ref="Q155:R155" si="141">+Q156</f>
        <v>0</v>
      </c>
      <c r="R155" s="13">
        <f t="shared" si="141"/>
        <v>1932</v>
      </c>
      <c r="S155" s="14">
        <f t="shared" si="73"/>
        <v>7.7279999999999998</v>
      </c>
      <c r="T155" s="14">
        <f t="shared" si="74"/>
        <v>7.7279999999999998</v>
      </c>
    </row>
    <row r="156" spans="1:1031" s="4" customFormat="1" ht="13.5" customHeight="1">
      <c r="B156" s="79">
        <v>141</v>
      </c>
      <c r="C156" s="86" t="s">
        <v>181</v>
      </c>
      <c r="D156" s="24">
        <v>0</v>
      </c>
      <c r="E156" s="24">
        <v>0</v>
      </c>
      <c r="F156" s="24">
        <f>+G156+H156</f>
        <v>25000</v>
      </c>
      <c r="G156" s="24">
        <v>0</v>
      </c>
      <c r="H156" s="24">
        <v>25000</v>
      </c>
      <c r="I156" s="24">
        <v>25000</v>
      </c>
      <c r="J156" s="24">
        <v>25000</v>
      </c>
      <c r="K156" s="24">
        <v>0</v>
      </c>
      <c r="L156" s="13">
        <v>1932</v>
      </c>
      <c r="M156" s="13">
        <v>1932</v>
      </c>
      <c r="N156" s="13">
        <f>J156-M156</f>
        <v>23068</v>
      </c>
      <c r="O156" s="24">
        <f t="shared" si="140"/>
        <v>23068</v>
      </c>
      <c r="P156" s="24">
        <f>+I156-J156</f>
        <v>0</v>
      </c>
      <c r="Q156" s="24">
        <v>0</v>
      </c>
      <c r="R156" s="24">
        <v>1932</v>
      </c>
      <c r="S156" s="27">
        <f>+M156/J156*100</f>
        <v>7.7279999999999998</v>
      </c>
      <c r="T156" s="27">
        <f t="shared" si="74"/>
        <v>7.7279999999999998</v>
      </c>
    </row>
    <row r="157" spans="1:1031" s="4" customFormat="1" ht="13.5" customHeight="1">
      <c r="B157" s="74">
        <v>150</v>
      </c>
      <c r="C157" s="85" t="s">
        <v>87</v>
      </c>
      <c r="D157" s="13">
        <f>+D158</f>
        <v>0</v>
      </c>
      <c r="E157" s="13">
        <f t="shared" ref="E157:R157" si="142">+E158</f>
        <v>0</v>
      </c>
      <c r="F157" s="13">
        <f t="shared" si="142"/>
        <v>45000</v>
      </c>
      <c r="G157" s="13">
        <f t="shared" si="142"/>
        <v>0</v>
      </c>
      <c r="H157" s="13">
        <f t="shared" si="142"/>
        <v>45000</v>
      </c>
      <c r="I157" s="13">
        <f t="shared" si="142"/>
        <v>45000</v>
      </c>
      <c r="J157" s="13">
        <f t="shared" si="142"/>
        <v>45000</v>
      </c>
      <c r="K157" s="13">
        <f t="shared" si="142"/>
        <v>0</v>
      </c>
      <c r="L157" s="13">
        <f t="shared" si="142"/>
        <v>204</v>
      </c>
      <c r="M157" s="13">
        <f t="shared" si="142"/>
        <v>204</v>
      </c>
      <c r="N157" s="13">
        <f t="shared" si="142"/>
        <v>44796</v>
      </c>
      <c r="O157" s="13">
        <f t="shared" si="142"/>
        <v>44796</v>
      </c>
      <c r="P157" s="13">
        <f t="shared" si="142"/>
        <v>0</v>
      </c>
      <c r="Q157" s="13">
        <f t="shared" si="142"/>
        <v>0</v>
      </c>
      <c r="R157" s="13">
        <f t="shared" si="142"/>
        <v>204</v>
      </c>
      <c r="S157" s="14">
        <f t="shared" ref="S157:S158" si="143">+M157/J157*100</f>
        <v>0.45333333333333337</v>
      </c>
      <c r="T157" s="14">
        <f t="shared" si="74"/>
        <v>0.45333333333333337</v>
      </c>
    </row>
    <row r="158" spans="1:1031" s="4" customFormat="1" ht="13.5" customHeight="1">
      <c r="B158" s="79">
        <v>151</v>
      </c>
      <c r="C158" s="86" t="s">
        <v>182</v>
      </c>
      <c r="D158" s="24">
        <v>0</v>
      </c>
      <c r="E158" s="24">
        <v>0</v>
      </c>
      <c r="F158" s="24">
        <f>+G158+H158</f>
        <v>45000</v>
      </c>
      <c r="G158" s="24">
        <v>0</v>
      </c>
      <c r="H158" s="24">
        <v>45000</v>
      </c>
      <c r="I158" s="24">
        <v>45000</v>
      </c>
      <c r="J158" s="24">
        <v>45000</v>
      </c>
      <c r="K158" s="24">
        <v>0</v>
      </c>
      <c r="L158" s="24">
        <v>204</v>
      </c>
      <c r="M158" s="24">
        <v>204</v>
      </c>
      <c r="N158" s="24">
        <f>J158-M158</f>
        <v>44796</v>
      </c>
      <c r="O158" s="24">
        <f t="shared" ref="O158:O162" si="144">+N158+P158</f>
        <v>44796</v>
      </c>
      <c r="P158" s="24">
        <f>+I158-J158</f>
        <v>0</v>
      </c>
      <c r="Q158" s="24">
        <v>0</v>
      </c>
      <c r="R158" s="24">
        <v>204</v>
      </c>
      <c r="S158" s="27">
        <f t="shared" si="143"/>
        <v>0.45333333333333337</v>
      </c>
      <c r="T158" s="27">
        <f t="shared" si="74"/>
        <v>0.45333333333333337</v>
      </c>
    </row>
    <row r="159" spans="1:1031" s="87" customFormat="1" ht="13.5" customHeight="1">
      <c r="A159" s="3"/>
      <c r="B159" s="77">
        <v>160</v>
      </c>
      <c r="C159" s="20" t="s">
        <v>91</v>
      </c>
      <c r="D159" s="13">
        <f>D160</f>
        <v>24726</v>
      </c>
      <c r="E159" s="13">
        <f t="shared" ref="E159:R159" si="145">E160</f>
        <v>0</v>
      </c>
      <c r="F159" s="13">
        <f t="shared" si="145"/>
        <v>620021</v>
      </c>
      <c r="G159" s="13">
        <f t="shared" si="145"/>
        <v>92096</v>
      </c>
      <c r="H159" s="13">
        <f t="shared" si="145"/>
        <v>527925</v>
      </c>
      <c r="I159" s="13">
        <f t="shared" si="145"/>
        <v>644747</v>
      </c>
      <c r="J159" s="13">
        <f t="shared" si="145"/>
        <v>644747</v>
      </c>
      <c r="K159" s="13">
        <f t="shared" si="145"/>
        <v>0</v>
      </c>
      <c r="L159" s="13">
        <f t="shared" si="145"/>
        <v>20700.64</v>
      </c>
      <c r="M159" s="13">
        <f t="shared" si="145"/>
        <v>46133.47</v>
      </c>
      <c r="N159" s="13">
        <f t="shared" si="145"/>
        <v>598613.53</v>
      </c>
      <c r="O159" s="13">
        <f t="shared" si="145"/>
        <v>598613.53</v>
      </c>
      <c r="P159" s="13">
        <f t="shared" si="145"/>
        <v>0</v>
      </c>
      <c r="Q159" s="13">
        <f t="shared" si="145"/>
        <v>2128.5300000000002</v>
      </c>
      <c r="R159" s="13">
        <f t="shared" si="145"/>
        <v>44004.94</v>
      </c>
      <c r="S159" s="14">
        <f t="shared" si="73"/>
        <v>7.1552826147310498</v>
      </c>
      <c r="T159" s="14">
        <f t="shared" si="74"/>
        <v>7.1552826147310498</v>
      </c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  <c r="CW159" s="3"/>
      <c r="CX159" s="3"/>
      <c r="CY159" s="3"/>
      <c r="CZ159" s="3"/>
      <c r="DA159" s="3"/>
      <c r="DB159" s="3"/>
      <c r="DC159" s="3"/>
      <c r="DD159" s="3"/>
      <c r="DE159" s="3"/>
      <c r="DF159" s="3"/>
      <c r="DG159" s="3"/>
      <c r="DH159" s="3"/>
      <c r="DI159" s="3"/>
      <c r="DJ159" s="3"/>
      <c r="DK159" s="3"/>
      <c r="DL159" s="3"/>
      <c r="DM159" s="3"/>
      <c r="DN159" s="3"/>
      <c r="DO159" s="3"/>
      <c r="DP159" s="3"/>
      <c r="DQ159" s="3"/>
      <c r="DR159" s="3"/>
      <c r="DS159" s="3"/>
      <c r="DT159" s="3"/>
      <c r="DU159" s="3"/>
      <c r="DV159" s="3"/>
      <c r="DW159" s="3"/>
      <c r="DX159" s="3"/>
      <c r="DY159" s="3"/>
      <c r="DZ159" s="3"/>
      <c r="EA159" s="3"/>
      <c r="EB159" s="3"/>
      <c r="EC159" s="3"/>
      <c r="ED159" s="3"/>
      <c r="EE159" s="3"/>
      <c r="EF159" s="3"/>
      <c r="EG159" s="3"/>
      <c r="EH159" s="3"/>
      <c r="EI159" s="3"/>
      <c r="EJ159" s="3"/>
      <c r="EK159" s="3"/>
      <c r="EL159" s="3"/>
      <c r="EM159" s="3"/>
      <c r="EN159" s="3"/>
      <c r="EO159" s="3"/>
      <c r="EP159" s="3"/>
      <c r="EQ159" s="3"/>
      <c r="ER159" s="3"/>
      <c r="ES159" s="3"/>
      <c r="ET159" s="3"/>
      <c r="EU159" s="3"/>
      <c r="EV159" s="3"/>
      <c r="EW159" s="3"/>
      <c r="EX159" s="3"/>
      <c r="EY159" s="3"/>
      <c r="EZ159" s="3"/>
      <c r="FA159" s="3"/>
      <c r="FB159" s="3"/>
      <c r="FC159" s="3"/>
      <c r="FD159" s="3"/>
      <c r="FE159" s="3"/>
      <c r="FF159" s="3"/>
      <c r="FG159" s="3"/>
      <c r="FH159" s="3"/>
      <c r="FI159" s="3"/>
      <c r="FJ159" s="3"/>
      <c r="FK159" s="3"/>
      <c r="FL159" s="3"/>
      <c r="FM159" s="3"/>
      <c r="FN159" s="3"/>
      <c r="FO159" s="3"/>
      <c r="FP159" s="3"/>
      <c r="FQ159" s="3"/>
      <c r="FR159" s="3"/>
      <c r="FS159" s="3"/>
      <c r="FT159" s="3"/>
      <c r="FU159" s="3"/>
      <c r="FV159" s="3"/>
      <c r="FW159" s="3"/>
      <c r="FX159" s="3"/>
      <c r="FY159" s="3"/>
      <c r="FZ159" s="3"/>
      <c r="GA159" s="3"/>
      <c r="GB159" s="3"/>
      <c r="GC159" s="3"/>
      <c r="GD159" s="3"/>
      <c r="GE159" s="3"/>
      <c r="GF159" s="3"/>
      <c r="GG159" s="3"/>
      <c r="GH159" s="3"/>
      <c r="GI159" s="3"/>
      <c r="GJ159" s="3"/>
      <c r="GK159" s="3"/>
      <c r="GL159" s="3"/>
      <c r="GM159" s="3"/>
      <c r="GN159" s="3"/>
      <c r="GO159" s="3"/>
      <c r="GP159" s="3"/>
      <c r="GQ159" s="3"/>
      <c r="GR159" s="3"/>
      <c r="GS159" s="3"/>
      <c r="GT159" s="3"/>
      <c r="GU159" s="3"/>
      <c r="GV159" s="3"/>
      <c r="GW159" s="3"/>
      <c r="GX159" s="3"/>
      <c r="GY159" s="3"/>
      <c r="GZ159" s="3"/>
      <c r="HA159" s="3"/>
      <c r="HB159" s="3"/>
      <c r="HC159" s="3"/>
      <c r="HD159" s="3"/>
      <c r="HE159" s="3"/>
      <c r="HF159" s="3"/>
      <c r="HG159" s="3"/>
      <c r="HH159" s="3"/>
      <c r="HI159" s="3"/>
      <c r="HJ159" s="3"/>
      <c r="HK159" s="3"/>
      <c r="HL159" s="3"/>
      <c r="HM159" s="3"/>
      <c r="HN159" s="3"/>
      <c r="HO159" s="3"/>
      <c r="HP159" s="3"/>
      <c r="HQ159" s="3"/>
      <c r="HR159" s="3"/>
      <c r="HS159" s="3"/>
      <c r="HT159" s="3"/>
      <c r="HU159" s="3"/>
      <c r="HV159" s="3"/>
      <c r="HW159" s="3"/>
      <c r="HX159" s="3"/>
      <c r="HY159" s="3"/>
      <c r="HZ159" s="3"/>
      <c r="IA159" s="3"/>
      <c r="IB159" s="3"/>
      <c r="IC159" s="3"/>
      <c r="ID159" s="3"/>
      <c r="IE159" s="3"/>
      <c r="IF159" s="3"/>
      <c r="IG159" s="3"/>
      <c r="IH159" s="3"/>
      <c r="II159" s="3"/>
      <c r="IJ159" s="3"/>
      <c r="IK159" s="3"/>
      <c r="IL159" s="3"/>
      <c r="IM159" s="3"/>
      <c r="IN159" s="3"/>
      <c r="IO159" s="3"/>
      <c r="IP159" s="3"/>
      <c r="IQ159" s="3"/>
      <c r="IR159" s="3"/>
      <c r="IS159" s="3"/>
      <c r="IT159" s="3"/>
      <c r="IU159" s="3"/>
      <c r="IV159" s="3"/>
      <c r="IW159" s="3"/>
      <c r="IX159" s="3"/>
      <c r="IY159" s="3"/>
      <c r="IZ159" s="3"/>
      <c r="JA159" s="3"/>
      <c r="JB159" s="3"/>
      <c r="JC159" s="3"/>
      <c r="JD159" s="3"/>
      <c r="JE159" s="3"/>
      <c r="JF159" s="3"/>
      <c r="JG159" s="3"/>
      <c r="JH159" s="3"/>
      <c r="JI159" s="3"/>
      <c r="JJ159" s="3"/>
      <c r="JK159" s="3"/>
      <c r="JL159" s="3"/>
      <c r="JM159" s="3"/>
      <c r="JN159" s="3"/>
      <c r="JO159" s="3"/>
      <c r="JP159" s="3"/>
      <c r="JQ159" s="3"/>
      <c r="JR159" s="3"/>
      <c r="JS159" s="3"/>
      <c r="JT159" s="3"/>
      <c r="JU159" s="3"/>
      <c r="JV159" s="3"/>
      <c r="JW159" s="3"/>
      <c r="JX159" s="3"/>
      <c r="JY159" s="3"/>
      <c r="JZ159" s="3"/>
      <c r="KA159" s="3"/>
      <c r="KB159" s="3"/>
      <c r="KC159" s="3"/>
      <c r="KD159" s="3"/>
      <c r="KE159" s="3"/>
      <c r="KF159" s="3"/>
      <c r="KG159" s="3"/>
      <c r="KH159" s="3"/>
      <c r="KI159" s="3"/>
      <c r="KJ159" s="3"/>
      <c r="KK159" s="3"/>
      <c r="KL159" s="3"/>
      <c r="KM159" s="3"/>
      <c r="KN159" s="3"/>
      <c r="KO159" s="3"/>
      <c r="KP159" s="3"/>
      <c r="KQ159" s="3"/>
      <c r="KR159" s="3"/>
      <c r="KS159" s="3"/>
      <c r="KT159" s="3"/>
      <c r="KU159" s="3"/>
      <c r="KV159" s="3"/>
      <c r="KW159" s="3"/>
      <c r="KX159" s="3"/>
      <c r="KY159" s="3"/>
      <c r="KZ159" s="3"/>
      <c r="LA159" s="3"/>
      <c r="LB159" s="3"/>
      <c r="LC159" s="3"/>
      <c r="LD159" s="3"/>
      <c r="LE159" s="3"/>
      <c r="LF159" s="3"/>
      <c r="LG159" s="3"/>
      <c r="LH159" s="3"/>
      <c r="LI159" s="3"/>
      <c r="LJ159" s="3"/>
      <c r="LK159" s="3"/>
      <c r="LL159" s="3"/>
      <c r="LM159" s="3"/>
      <c r="LN159" s="3"/>
      <c r="LO159" s="3"/>
      <c r="LP159" s="3"/>
      <c r="LQ159" s="3"/>
      <c r="LR159" s="3"/>
      <c r="LS159" s="3"/>
      <c r="LT159" s="3"/>
      <c r="LU159" s="3"/>
      <c r="LV159" s="3"/>
      <c r="LW159" s="3"/>
      <c r="LX159" s="3"/>
      <c r="LY159" s="3"/>
      <c r="LZ159" s="3"/>
      <c r="MA159" s="3"/>
      <c r="MB159" s="3"/>
      <c r="MC159" s="3"/>
      <c r="MD159" s="3"/>
      <c r="ME159" s="3"/>
      <c r="MF159" s="3"/>
      <c r="MG159" s="3"/>
      <c r="MH159" s="3"/>
      <c r="MI159" s="3"/>
      <c r="MJ159" s="3"/>
      <c r="MK159" s="3"/>
      <c r="ML159" s="3"/>
      <c r="MM159" s="3"/>
      <c r="MN159" s="3"/>
      <c r="MO159" s="3"/>
      <c r="MP159" s="3"/>
      <c r="MQ159" s="3"/>
      <c r="MR159" s="3"/>
      <c r="MS159" s="3"/>
      <c r="MT159" s="3"/>
      <c r="MU159" s="3"/>
      <c r="MV159" s="3"/>
      <c r="MW159" s="3"/>
      <c r="MX159" s="3"/>
      <c r="MY159" s="3"/>
      <c r="MZ159" s="3"/>
      <c r="NA159" s="3"/>
      <c r="NB159" s="3"/>
      <c r="NC159" s="3"/>
      <c r="ND159" s="3"/>
      <c r="NE159" s="3"/>
      <c r="NF159" s="3"/>
      <c r="NG159" s="3"/>
      <c r="NH159" s="3"/>
      <c r="NI159" s="3"/>
      <c r="NJ159" s="3"/>
      <c r="NK159" s="3"/>
      <c r="NL159" s="3"/>
      <c r="NM159" s="3"/>
      <c r="NN159" s="3"/>
      <c r="NO159" s="3"/>
      <c r="NP159" s="3"/>
      <c r="NQ159" s="3"/>
      <c r="NR159" s="3"/>
      <c r="NS159" s="3"/>
      <c r="NT159" s="3"/>
      <c r="NU159" s="3"/>
      <c r="NV159" s="3"/>
      <c r="NW159" s="3"/>
      <c r="NX159" s="3"/>
      <c r="NY159" s="3"/>
      <c r="NZ159" s="3"/>
      <c r="OA159" s="3"/>
      <c r="OB159" s="3"/>
      <c r="OC159" s="3"/>
      <c r="OD159" s="3"/>
      <c r="OE159" s="3"/>
      <c r="OF159" s="3"/>
      <c r="OG159" s="3"/>
      <c r="OH159" s="3"/>
      <c r="OI159" s="3"/>
      <c r="OJ159" s="3"/>
      <c r="OK159" s="3"/>
      <c r="OL159" s="3"/>
      <c r="OM159" s="3"/>
      <c r="ON159" s="3"/>
      <c r="OO159" s="3"/>
      <c r="OP159" s="3"/>
      <c r="OQ159" s="3"/>
      <c r="OR159" s="3"/>
      <c r="OS159" s="3"/>
      <c r="OT159" s="3"/>
      <c r="OU159" s="3"/>
      <c r="OV159" s="3"/>
      <c r="OW159" s="3"/>
      <c r="OX159" s="3"/>
      <c r="OY159" s="3"/>
      <c r="OZ159" s="3"/>
      <c r="PA159" s="3"/>
      <c r="PB159" s="3"/>
      <c r="PC159" s="3"/>
      <c r="PD159" s="3"/>
      <c r="PE159" s="3"/>
      <c r="PF159" s="3"/>
      <c r="PG159" s="3"/>
      <c r="PH159" s="3"/>
      <c r="PI159" s="3"/>
      <c r="PJ159" s="3"/>
      <c r="PK159" s="3"/>
      <c r="PL159" s="3"/>
      <c r="PM159" s="3"/>
      <c r="PN159" s="3"/>
      <c r="PO159" s="3"/>
      <c r="PP159" s="3"/>
      <c r="PQ159" s="3"/>
      <c r="PR159" s="3"/>
      <c r="PS159" s="3"/>
      <c r="PT159" s="3"/>
      <c r="PU159" s="3"/>
      <c r="PV159" s="3"/>
      <c r="PW159" s="3"/>
      <c r="PX159" s="3"/>
      <c r="PY159" s="3"/>
      <c r="PZ159" s="3"/>
      <c r="QA159" s="3"/>
      <c r="QB159" s="3"/>
      <c r="QC159" s="3"/>
      <c r="QD159" s="3"/>
      <c r="QE159" s="3"/>
      <c r="QF159" s="3"/>
      <c r="QG159" s="3"/>
      <c r="QH159" s="3"/>
      <c r="QI159" s="3"/>
      <c r="QJ159" s="3"/>
      <c r="QK159" s="3"/>
      <c r="QL159" s="3"/>
      <c r="QM159" s="3"/>
      <c r="QN159" s="3"/>
      <c r="QO159" s="3"/>
      <c r="QP159" s="3"/>
      <c r="QQ159" s="3"/>
      <c r="QR159" s="3"/>
      <c r="QS159" s="3"/>
      <c r="QT159" s="3"/>
      <c r="QU159" s="3"/>
      <c r="QV159" s="3"/>
      <c r="QW159" s="3"/>
      <c r="QX159" s="3"/>
      <c r="QY159" s="3"/>
      <c r="QZ159" s="3"/>
      <c r="RA159" s="3"/>
      <c r="RB159" s="3"/>
      <c r="RC159" s="3"/>
      <c r="RD159" s="3"/>
      <c r="RE159" s="3"/>
      <c r="RF159" s="3"/>
      <c r="RG159" s="3"/>
      <c r="RH159" s="3"/>
      <c r="RI159" s="3"/>
      <c r="RJ159" s="3"/>
      <c r="RK159" s="3"/>
      <c r="RL159" s="3"/>
      <c r="RM159" s="3"/>
      <c r="RN159" s="3"/>
      <c r="RO159" s="3"/>
      <c r="RP159" s="3"/>
      <c r="RQ159" s="3"/>
      <c r="RR159" s="3"/>
      <c r="RS159" s="3"/>
      <c r="RT159" s="3"/>
      <c r="RU159" s="3"/>
      <c r="RV159" s="3"/>
      <c r="RW159" s="3"/>
      <c r="RX159" s="3"/>
      <c r="RY159" s="3"/>
      <c r="RZ159" s="3"/>
      <c r="SA159" s="3"/>
      <c r="SB159" s="3"/>
      <c r="SC159" s="3"/>
      <c r="SD159" s="3"/>
      <c r="SE159" s="3"/>
      <c r="SF159" s="3"/>
      <c r="SG159" s="3"/>
      <c r="SH159" s="3"/>
      <c r="SI159" s="3"/>
      <c r="SJ159" s="3"/>
      <c r="SK159" s="3"/>
      <c r="SL159" s="3"/>
      <c r="SM159" s="3"/>
      <c r="SN159" s="3"/>
      <c r="SO159" s="3"/>
      <c r="SP159" s="3"/>
      <c r="SQ159" s="3"/>
      <c r="SR159" s="3"/>
      <c r="SS159" s="3"/>
      <c r="ST159" s="3"/>
      <c r="SU159" s="3"/>
      <c r="SV159" s="3"/>
      <c r="SW159" s="3"/>
      <c r="SX159" s="3"/>
      <c r="SY159" s="3"/>
      <c r="SZ159" s="3"/>
      <c r="TA159" s="3"/>
      <c r="TB159" s="3"/>
      <c r="TC159" s="3"/>
      <c r="TD159" s="3"/>
      <c r="TE159" s="3"/>
      <c r="TF159" s="3"/>
      <c r="TG159" s="3"/>
      <c r="TH159" s="3"/>
      <c r="TI159" s="3"/>
      <c r="TJ159" s="3"/>
      <c r="TK159" s="3"/>
      <c r="TL159" s="3"/>
      <c r="TM159" s="3"/>
      <c r="TN159" s="3"/>
      <c r="TO159" s="3"/>
      <c r="TP159" s="3"/>
      <c r="TQ159" s="3"/>
      <c r="TR159" s="3"/>
      <c r="TS159" s="3"/>
      <c r="TT159" s="3"/>
      <c r="TU159" s="3"/>
      <c r="TV159" s="3"/>
      <c r="TW159" s="3"/>
      <c r="TX159" s="3"/>
      <c r="TY159" s="3"/>
      <c r="TZ159" s="3"/>
      <c r="UA159" s="3"/>
      <c r="UB159" s="3"/>
      <c r="UC159" s="3"/>
      <c r="UD159" s="3"/>
      <c r="UE159" s="3"/>
      <c r="UF159" s="3"/>
      <c r="UG159" s="3"/>
      <c r="UH159" s="3"/>
      <c r="UI159" s="3"/>
      <c r="UJ159" s="3"/>
      <c r="UK159" s="3"/>
      <c r="UL159" s="3"/>
      <c r="UM159" s="3"/>
      <c r="UN159" s="3"/>
      <c r="UO159" s="3"/>
      <c r="UP159" s="3"/>
      <c r="UQ159" s="3"/>
      <c r="UR159" s="3"/>
      <c r="US159" s="3"/>
      <c r="UT159" s="3"/>
      <c r="UU159" s="3"/>
      <c r="UV159" s="3"/>
      <c r="UW159" s="3"/>
      <c r="UX159" s="3"/>
      <c r="UY159" s="3"/>
      <c r="UZ159" s="3"/>
      <c r="VA159" s="3"/>
      <c r="VB159" s="3"/>
      <c r="VC159" s="3"/>
      <c r="VD159" s="3"/>
      <c r="VE159" s="3"/>
      <c r="VF159" s="3"/>
      <c r="VG159" s="3"/>
      <c r="VH159" s="3"/>
      <c r="VI159" s="3"/>
      <c r="VJ159" s="3"/>
      <c r="VK159" s="3"/>
      <c r="VL159" s="3"/>
      <c r="VM159" s="3"/>
      <c r="VN159" s="3"/>
      <c r="VO159" s="3"/>
      <c r="VP159" s="3"/>
      <c r="VQ159" s="3"/>
      <c r="VR159" s="3"/>
      <c r="VS159" s="3"/>
      <c r="VT159" s="3"/>
      <c r="VU159" s="3"/>
      <c r="VV159" s="3"/>
      <c r="VW159" s="3"/>
      <c r="VX159" s="3"/>
      <c r="VY159" s="3"/>
      <c r="VZ159" s="3"/>
      <c r="WA159" s="3"/>
      <c r="WB159" s="3"/>
      <c r="WC159" s="3"/>
      <c r="WD159" s="3"/>
      <c r="WE159" s="3"/>
      <c r="WF159" s="3"/>
      <c r="WG159" s="3"/>
      <c r="WH159" s="3"/>
      <c r="WI159" s="3"/>
      <c r="WJ159" s="3"/>
      <c r="WK159" s="3"/>
      <c r="WL159" s="3"/>
      <c r="WM159" s="3"/>
      <c r="WN159" s="3"/>
      <c r="WO159" s="3"/>
      <c r="WP159" s="3"/>
      <c r="WQ159" s="3"/>
      <c r="WR159" s="3"/>
      <c r="WS159" s="3"/>
      <c r="WT159" s="3"/>
      <c r="WU159" s="3"/>
      <c r="WV159" s="3"/>
      <c r="WW159" s="3"/>
      <c r="WX159" s="3"/>
      <c r="WY159" s="3"/>
      <c r="WZ159" s="3"/>
      <c r="XA159" s="3"/>
      <c r="XB159" s="3"/>
      <c r="XC159" s="3"/>
      <c r="XD159" s="3"/>
      <c r="XE159" s="3"/>
      <c r="XF159" s="3"/>
      <c r="XG159" s="3"/>
      <c r="XH159" s="3"/>
      <c r="XI159" s="3"/>
      <c r="XJ159" s="3"/>
      <c r="XK159" s="3"/>
      <c r="XL159" s="3"/>
      <c r="XM159" s="3"/>
      <c r="XN159" s="3"/>
      <c r="XO159" s="3"/>
      <c r="XP159" s="3"/>
      <c r="XQ159" s="3"/>
      <c r="XR159" s="3"/>
      <c r="XS159" s="3"/>
      <c r="XT159" s="3"/>
      <c r="XU159" s="3"/>
      <c r="XV159" s="3"/>
      <c r="XW159" s="3"/>
      <c r="XX159" s="3"/>
      <c r="XY159" s="3"/>
      <c r="XZ159" s="3"/>
      <c r="YA159" s="3"/>
      <c r="YB159" s="3"/>
      <c r="YC159" s="3"/>
      <c r="YD159" s="3"/>
      <c r="YE159" s="3"/>
      <c r="YF159" s="3"/>
      <c r="YG159" s="3"/>
      <c r="YH159" s="3"/>
      <c r="YI159" s="3"/>
      <c r="YJ159" s="3"/>
      <c r="YK159" s="3"/>
      <c r="YL159" s="3"/>
      <c r="YM159" s="3"/>
      <c r="YN159" s="3"/>
      <c r="YO159" s="3"/>
      <c r="YP159" s="3"/>
      <c r="YQ159" s="3"/>
      <c r="YR159" s="3"/>
      <c r="YS159" s="3"/>
      <c r="YT159" s="3"/>
      <c r="YU159" s="3"/>
      <c r="YV159" s="3"/>
      <c r="YW159" s="3"/>
      <c r="YX159" s="3"/>
      <c r="YY159" s="3"/>
      <c r="YZ159" s="3"/>
      <c r="ZA159" s="3"/>
      <c r="ZB159" s="3"/>
      <c r="ZC159" s="3"/>
      <c r="ZD159" s="3"/>
      <c r="ZE159" s="3"/>
      <c r="ZF159" s="3"/>
      <c r="ZG159" s="3"/>
      <c r="ZH159" s="3"/>
      <c r="ZI159" s="3"/>
      <c r="ZJ159" s="3"/>
      <c r="ZK159" s="3"/>
      <c r="ZL159" s="3"/>
      <c r="ZM159" s="3"/>
      <c r="ZN159" s="3"/>
      <c r="ZO159" s="3"/>
      <c r="ZP159" s="3"/>
      <c r="ZQ159" s="3"/>
      <c r="ZR159" s="3"/>
      <c r="ZS159" s="3"/>
      <c r="ZT159" s="3"/>
      <c r="ZU159" s="3"/>
      <c r="ZV159" s="3"/>
      <c r="ZW159" s="3"/>
      <c r="ZX159" s="3"/>
      <c r="ZY159" s="3"/>
      <c r="ZZ159" s="3"/>
      <c r="AAA159" s="3"/>
      <c r="AAB159" s="3"/>
      <c r="AAC159" s="3"/>
      <c r="AAD159" s="3"/>
      <c r="AAE159" s="3"/>
      <c r="AAF159" s="3"/>
      <c r="AAG159" s="3"/>
      <c r="AAH159" s="3"/>
      <c r="AAI159" s="3"/>
      <c r="AAJ159" s="3"/>
      <c r="AAK159" s="3"/>
      <c r="AAL159" s="3"/>
      <c r="AAM159" s="3"/>
      <c r="AAN159" s="3"/>
      <c r="AAO159" s="3"/>
      <c r="AAP159" s="3"/>
      <c r="AAQ159" s="3"/>
      <c r="AAR159" s="3"/>
      <c r="AAS159" s="3"/>
      <c r="AAT159" s="3"/>
      <c r="AAU159" s="3"/>
      <c r="AAV159" s="3"/>
      <c r="AAW159" s="3"/>
      <c r="AAX159" s="3"/>
      <c r="AAY159" s="3"/>
      <c r="AAZ159" s="3"/>
      <c r="ABA159" s="3"/>
      <c r="ABB159" s="3"/>
      <c r="ABC159" s="3"/>
      <c r="ABD159" s="3"/>
      <c r="ABE159" s="3"/>
      <c r="ABF159" s="3"/>
      <c r="ABG159" s="3"/>
      <c r="ABH159" s="3"/>
      <c r="ABI159" s="3"/>
      <c r="ABJ159" s="3"/>
      <c r="ABK159" s="3"/>
      <c r="ABL159" s="3"/>
      <c r="ABM159" s="3"/>
      <c r="ABN159" s="3"/>
      <c r="ABO159" s="3"/>
      <c r="ABP159" s="3"/>
      <c r="ABQ159" s="3"/>
      <c r="ABR159" s="3"/>
      <c r="ABS159" s="3"/>
      <c r="ABT159" s="3"/>
      <c r="ABU159" s="3"/>
      <c r="ABV159" s="3"/>
      <c r="ABW159" s="3"/>
      <c r="ABX159" s="3"/>
      <c r="ABY159" s="3"/>
      <c r="ABZ159" s="3"/>
      <c r="ACA159" s="3"/>
      <c r="ACB159" s="3"/>
      <c r="ACC159" s="3"/>
      <c r="ACD159" s="3"/>
      <c r="ACE159" s="3"/>
      <c r="ACF159" s="3"/>
      <c r="ACG159" s="3"/>
      <c r="ACH159" s="3"/>
      <c r="ACI159" s="3"/>
      <c r="ACJ159" s="3"/>
      <c r="ACK159" s="3"/>
      <c r="ACL159" s="3"/>
      <c r="ACM159" s="3"/>
      <c r="ACN159" s="3"/>
      <c r="ACO159" s="3"/>
      <c r="ACP159" s="3"/>
      <c r="ACQ159" s="3"/>
      <c r="ACR159" s="3"/>
      <c r="ACS159" s="3"/>
      <c r="ACT159" s="3"/>
      <c r="ACU159" s="3"/>
      <c r="ACV159" s="3"/>
      <c r="ACW159" s="3"/>
      <c r="ACX159" s="3"/>
      <c r="ACY159" s="3"/>
      <c r="ACZ159" s="3"/>
      <c r="ADA159" s="3"/>
      <c r="ADB159" s="3"/>
      <c r="ADC159" s="3"/>
      <c r="ADD159" s="3"/>
      <c r="ADE159" s="3"/>
      <c r="ADF159" s="3"/>
      <c r="ADG159" s="3"/>
      <c r="ADH159" s="3"/>
      <c r="ADI159" s="3"/>
      <c r="ADJ159" s="3"/>
      <c r="ADK159" s="3"/>
      <c r="ADL159" s="3"/>
      <c r="ADM159" s="3"/>
      <c r="ADN159" s="3"/>
      <c r="ADO159" s="3"/>
      <c r="ADP159" s="3"/>
      <c r="ADQ159" s="3"/>
      <c r="ADR159" s="3"/>
      <c r="ADS159" s="3"/>
      <c r="ADT159" s="3"/>
      <c r="ADU159" s="3"/>
      <c r="ADV159" s="3"/>
      <c r="ADW159" s="3"/>
      <c r="ADX159" s="3"/>
      <c r="ADY159" s="3"/>
      <c r="ADZ159" s="3"/>
      <c r="AEA159" s="3"/>
      <c r="AEB159" s="3"/>
      <c r="AEC159" s="3"/>
      <c r="AED159" s="3"/>
      <c r="AEE159" s="3"/>
      <c r="AEF159" s="3"/>
      <c r="AEG159" s="3"/>
      <c r="AEH159" s="3"/>
      <c r="AEI159" s="3"/>
      <c r="AEJ159" s="3"/>
      <c r="AEK159" s="3"/>
      <c r="AEL159" s="3"/>
      <c r="AEM159" s="3"/>
      <c r="AEN159" s="3"/>
      <c r="AEO159" s="3"/>
      <c r="AEP159" s="3"/>
      <c r="AEQ159" s="3"/>
      <c r="AER159" s="3"/>
      <c r="AES159" s="3"/>
      <c r="AET159" s="3"/>
      <c r="AEU159" s="3"/>
      <c r="AEV159" s="3"/>
      <c r="AEW159" s="3"/>
      <c r="AEX159" s="3"/>
      <c r="AEY159" s="3"/>
      <c r="AEZ159" s="3"/>
      <c r="AFA159" s="3"/>
      <c r="AFB159" s="3"/>
      <c r="AFC159" s="3"/>
      <c r="AFD159" s="3"/>
      <c r="AFE159" s="3"/>
      <c r="AFF159" s="3"/>
      <c r="AFG159" s="3"/>
      <c r="AFH159" s="3"/>
      <c r="AFI159" s="3"/>
      <c r="AFJ159" s="3"/>
      <c r="AFK159" s="3"/>
      <c r="AFL159" s="3"/>
      <c r="AFM159" s="3"/>
      <c r="AFN159" s="3"/>
      <c r="AFO159" s="3"/>
      <c r="AFP159" s="3"/>
      <c r="AFQ159" s="3"/>
      <c r="AFR159" s="3"/>
      <c r="AFS159" s="3"/>
      <c r="AFT159" s="3"/>
      <c r="AFU159" s="3"/>
      <c r="AFV159" s="3"/>
      <c r="AFW159" s="3"/>
      <c r="AFX159" s="3"/>
      <c r="AFY159" s="3"/>
      <c r="AFZ159" s="3"/>
      <c r="AGA159" s="3"/>
      <c r="AGB159" s="3"/>
      <c r="AGC159" s="3"/>
      <c r="AGD159" s="3"/>
      <c r="AGE159" s="3"/>
      <c r="AGF159" s="3"/>
      <c r="AGG159" s="3"/>
      <c r="AGH159" s="3"/>
      <c r="AGI159" s="3"/>
      <c r="AGJ159" s="3"/>
      <c r="AGK159" s="3"/>
      <c r="AGL159" s="3"/>
      <c r="AGM159" s="3"/>
      <c r="AGN159" s="3"/>
      <c r="AGO159" s="3"/>
      <c r="AGP159" s="3"/>
      <c r="AGQ159" s="3"/>
      <c r="AGR159" s="3"/>
      <c r="AGS159" s="3"/>
      <c r="AGT159" s="3"/>
      <c r="AGU159" s="3"/>
      <c r="AGV159" s="3"/>
      <c r="AGW159" s="3"/>
      <c r="AGX159" s="3"/>
      <c r="AGY159" s="3"/>
      <c r="AGZ159" s="3"/>
      <c r="AHA159" s="3"/>
      <c r="AHB159" s="3"/>
      <c r="AHC159" s="3"/>
      <c r="AHD159" s="3"/>
      <c r="AHE159" s="3"/>
      <c r="AHF159" s="3"/>
      <c r="AHG159" s="3"/>
      <c r="AHH159" s="3"/>
      <c r="AHI159" s="3"/>
      <c r="AHJ159" s="3"/>
      <c r="AHK159" s="3"/>
      <c r="AHL159" s="3"/>
      <c r="AHM159" s="3"/>
      <c r="AHN159" s="3"/>
      <c r="AHO159" s="3"/>
      <c r="AHP159" s="3"/>
      <c r="AHQ159" s="3"/>
      <c r="AHR159" s="3"/>
      <c r="AHS159" s="3"/>
      <c r="AHT159" s="3"/>
      <c r="AHU159" s="3"/>
      <c r="AHV159" s="3"/>
      <c r="AHW159" s="3"/>
      <c r="AHX159" s="3"/>
      <c r="AHY159" s="3"/>
      <c r="AHZ159" s="3"/>
      <c r="AIA159" s="3"/>
      <c r="AIB159" s="3"/>
      <c r="AIC159" s="3"/>
      <c r="AID159" s="3"/>
      <c r="AIE159" s="3"/>
      <c r="AIF159" s="3"/>
      <c r="AIG159" s="3"/>
      <c r="AIH159" s="3"/>
      <c r="AII159" s="3"/>
      <c r="AIJ159" s="3"/>
      <c r="AIK159" s="3"/>
      <c r="AIL159" s="3"/>
      <c r="AIM159" s="3"/>
      <c r="AIN159" s="3"/>
      <c r="AIO159" s="3"/>
      <c r="AIP159" s="3"/>
      <c r="AIQ159" s="3"/>
      <c r="AIR159" s="3"/>
      <c r="AIS159" s="3"/>
      <c r="AIT159" s="3"/>
      <c r="AIU159" s="3"/>
      <c r="AIV159" s="3"/>
      <c r="AIW159" s="3"/>
      <c r="AIX159" s="3"/>
      <c r="AIY159" s="3"/>
      <c r="AIZ159" s="3"/>
      <c r="AJA159" s="3"/>
      <c r="AJB159" s="3"/>
      <c r="AJC159" s="3"/>
      <c r="AJD159" s="3"/>
      <c r="AJE159" s="3"/>
      <c r="AJF159" s="3"/>
      <c r="AJG159" s="3"/>
      <c r="AJH159" s="3"/>
      <c r="AJI159" s="3"/>
      <c r="AJJ159" s="3"/>
      <c r="AJK159" s="3"/>
      <c r="AJL159" s="3"/>
      <c r="AJM159" s="3"/>
      <c r="AJN159" s="3"/>
      <c r="AJO159" s="3"/>
      <c r="AJP159" s="3"/>
      <c r="AJQ159" s="3"/>
      <c r="AJR159" s="3"/>
      <c r="AJS159" s="3"/>
      <c r="AJT159" s="3"/>
      <c r="AJU159" s="3"/>
      <c r="AJV159" s="3"/>
      <c r="AJW159" s="3"/>
      <c r="AJX159" s="3"/>
      <c r="AJY159" s="3"/>
      <c r="AJZ159" s="3"/>
      <c r="AKA159" s="3"/>
      <c r="AKB159" s="3"/>
      <c r="AKC159" s="3"/>
      <c r="AKD159" s="3"/>
      <c r="AKE159" s="3"/>
      <c r="AKF159" s="3"/>
      <c r="AKG159" s="3"/>
      <c r="AKH159" s="3"/>
      <c r="AKI159" s="3"/>
      <c r="AKJ159" s="3"/>
      <c r="AKK159" s="3"/>
      <c r="AKL159" s="3"/>
      <c r="AKM159" s="3"/>
      <c r="AKN159" s="3"/>
      <c r="AKO159" s="3"/>
      <c r="AKP159" s="3"/>
      <c r="AKQ159" s="3"/>
      <c r="AKR159" s="3"/>
      <c r="AKS159" s="3"/>
      <c r="AKT159" s="3"/>
      <c r="AKU159" s="3"/>
      <c r="AKV159" s="3"/>
      <c r="AKW159" s="3"/>
      <c r="AKX159" s="3"/>
      <c r="AKY159" s="3"/>
      <c r="AKZ159" s="3"/>
      <c r="ALA159" s="3"/>
      <c r="ALB159" s="3"/>
      <c r="ALC159" s="3"/>
      <c r="ALD159" s="3"/>
      <c r="ALE159" s="3"/>
      <c r="ALF159" s="3"/>
      <c r="ALG159" s="3"/>
      <c r="ALH159" s="3"/>
      <c r="ALI159" s="3"/>
      <c r="ALJ159" s="3"/>
      <c r="ALK159" s="3"/>
      <c r="ALL159" s="3"/>
      <c r="ALM159" s="3"/>
      <c r="ALN159" s="3"/>
      <c r="ALO159" s="3"/>
      <c r="ALP159" s="3"/>
      <c r="ALQ159" s="3"/>
      <c r="ALR159" s="3"/>
      <c r="ALS159" s="3"/>
      <c r="ALT159" s="3"/>
      <c r="ALU159" s="3"/>
      <c r="ALV159" s="3"/>
      <c r="ALW159" s="3"/>
      <c r="ALX159" s="3"/>
      <c r="ALY159" s="3"/>
      <c r="ALZ159" s="3"/>
      <c r="AMA159" s="3"/>
      <c r="AMB159" s="3"/>
      <c r="AMC159" s="3"/>
      <c r="AMD159" s="3"/>
      <c r="AME159" s="3"/>
      <c r="AMF159" s="3"/>
      <c r="AMG159" s="3"/>
      <c r="AMH159" s="3"/>
      <c r="AMI159" s="3"/>
      <c r="AMJ159" s="3"/>
      <c r="AMK159" s="3"/>
      <c r="AML159" s="3"/>
      <c r="AMM159" s="3"/>
      <c r="AMN159" s="3"/>
      <c r="AMO159" s="3"/>
      <c r="AMP159" s="3"/>
      <c r="AMQ159" s="3"/>
    </row>
    <row r="160" spans="1:1031" ht="13.5" customHeight="1">
      <c r="B160" s="76">
        <v>169</v>
      </c>
      <c r="C160" s="88" t="s">
        <v>96</v>
      </c>
      <c r="D160" s="24">
        <v>24726</v>
      </c>
      <c r="E160" s="24">
        <v>0</v>
      </c>
      <c r="F160" s="23">
        <f>+G160+H160</f>
        <v>620021</v>
      </c>
      <c r="G160" s="23">
        <v>92096</v>
      </c>
      <c r="H160" s="23">
        <v>527925</v>
      </c>
      <c r="I160" s="24">
        <v>644747</v>
      </c>
      <c r="J160" s="23">
        <v>644747</v>
      </c>
      <c r="K160" s="23">
        <v>0</v>
      </c>
      <c r="L160" s="60">
        <v>20700.64</v>
      </c>
      <c r="M160" s="64">
        <v>46133.47</v>
      </c>
      <c r="N160" s="24">
        <f>J160-M160</f>
        <v>598613.53</v>
      </c>
      <c r="O160" s="24">
        <f t="shared" si="144"/>
        <v>598613.53</v>
      </c>
      <c r="P160" s="24">
        <f>+I160-J160</f>
        <v>0</v>
      </c>
      <c r="Q160" s="23">
        <v>2128.5300000000002</v>
      </c>
      <c r="R160" s="26">
        <v>44004.94</v>
      </c>
      <c r="S160" s="27">
        <f t="shared" si="73"/>
        <v>7.1552826147310498</v>
      </c>
      <c r="T160" s="27">
        <f t="shared" si="74"/>
        <v>7.1552826147310498</v>
      </c>
      <c r="U160" s="62"/>
    </row>
    <row r="161" spans="2:21" ht="13.5" customHeight="1">
      <c r="B161" s="74">
        <v>170</v>
      </c>
      <c r="C161" s="89" t="s">
        <v>97</v>
      </c>
      <c r="D161" s="32">
        <f t="shared" ref="D161:E161" si="146">+D162</f>
        <v>0</v>
      </c>
      <c r="E161" s="32">
        <f t="shared" si="146"/>
        <v>0</v>
      </c>
      <c r="F161" s="32">
        <f>+F162</f>
        <v>616820</v>
      </c>
      <c r="G161" s="32">
        <f t="shared" ref="G161:R161" si="147">+G162</f>
        <v>0</v>
      </c>
      <c r="H161" s="32">
        <f t="shared" si="147"/>
        <v>616820</v>
      </c>
      <c r="I161" s="32">
        <f t="shared" si="147"/>
        <v>616820</v>
      </c>
      <c r="J161" s="32">
        <f t="shared" si="147"/>
        <v>616820</v>
      </c>
      <c r="K161" s="32">
        <f t="shared" si="147"/>
        <v>0</v>
      </c>
      <c r="L161" s="32">
        <f t="shared" si="147"/>
        <v>0</v>
      </c>
      <c r="M161" s="32">
        <f t="shared" si="147"/>
        <v>0</v>
      </c>
      <c r="N161" s="32">
        <f t="shared" si="147"/>
        <v>616820</v>
      </c>
      <c r="O161" s="32">
        <f t="shared" si="147"/>
        <v>616820</v>
      </c>
      <c r="P161" s="32">
        <f t="shared" si="147"/>
        <v>0</v>
      </c>
      <c r="Q161" s="32">
        <f t="shared" si="147"/>
        <v>0</v>
      </c>
      <c r="R161" s="32">
        <f t="shared" si="147"/>
        <v>0</v>
      </c>
      <c r="S161" s="14">
        <f t="shared" si="73"/>
        <v>0</v>
      </c>
      <c r="T161" s="14">
        <f t="shared" si="74"/>
        <v>0</v>
      </c>
      <c r="U161" s="62"/>
    </row>
    <row r="162" spans="2:21" ht="13.5" customHeight="1">
      <c r="B162" s="79">
        <v>171</v>
      </c>
      <c r="C162" s="90" t="s">
        <v>98</v>
      </c>
      <c r="D162" s="24">
        <v>0</v>
      </c>
      <c r="E162" s="24">
        <v>0</v>
      </c>
      <c r="F162" s="23">
        <f>+G162+H162</f>
        <v>616820</v>
      </c>
      <c r="G162" s="23">
        <v>0</v>
      </c>
      <c r="H162" s="23">
        <v>616820</v>
      </c>
      <c r="I162" s="24">
        <v>616820</v>
      </c>
      <c r="J162" s="23">
        <v>616820</v>
      </c>
      <c r="K162" s="23">
        <v>0</v>
      </c>
      <c r="L162" s="60">
        <v>0</v>
      </c>
      <c r="M162" s="64">
        <v>0</v>
      </c>
      <c r="N162" s="24">
        <f>J162-M162</f>
        <v>616820</v>
      </c>
      <c r="O162" s="24">
        <f t="shared" si="144"/>
        <v>616820</v>
      </c>
      <c r="P162" s="24">
        <f>+I162-J162</f>
        <v>0</v>
      </c>
      <c r="Q162" s="23">
        <v>0</v>
      </c>
      <c r="R162" s="23">
        <v>0</v>
      </c>
      <c r="S162" s="27">
        <f t="shared" si="73"/>
        <v>0</v>
      </c>
      <c r="T162" s="27">
        <f t="shared" si="74"/>
        <v>0</v>
      </c>
      <c r="U162" s="62"/>
    </row>
    <row r="163" spans="2:21" ht="12" customHeight="1">
      <c r="B163" s="74">
        <v>2</v>
      </c>
      <c r="C163" s="91" t="s">
        <v>107</v>
      </c>
      <c r="D163" s="13">
        <f>+D166+D169+D177+D180</f>
        <v>30000</v>
      </c>
      <c r="E163" s="13">
        <f t="shared" ref="E163" si="148">+E166+E169+E177+E180</f>
        <v>0</v>
      </c>
      <c r="F163" s="13">
        <f>+F164+F166+F169+F177+F180+F182</f>
        <v>456797</v>
      </c>
      <c r="G163" s="13">
        <f>+G166+G169+G177+G180+G182</f>
        <v>77797</v>
      </c>
      <c r="H163" s="13">
        <f>+H164+H166+H169+H177+H180+H182</f>
        <v>379000</v>
      </c>
      <c r="I163" s="13">
        <f>+I164+I166+I169+I177+I180+I182</f>
        <v>486797</v>
      </c>
      <c r="J163" s="13">
        <f>+J164+J166+J169+J177+J180+J182</f>
        <v>486797</v>
      </c>
      <c r="K163" s="13">
        <f t="shared" ref="K163" si="149">+K166+K169+K177+K180+K182</f>
        <v>0</v>
      </c>
      <c r="L163" s="13">
        <f>+L164+L166+L169+L177+L180+L182</f>
        <v>8109.77</v>
      </c>
      <c r="M163" s="13">
        <f t="shared" ref="M163:R163" si="150">+M164+M166+M169+M177+M180+M182</f>
        <v>26900.700000000004</v>
      </c>
      <c r="N163" s="13">
        <f t="shared" si="150"/>
        <v>459896.3</v>
      </c>
      <c r="O163" s="13">
        <f t="shared" si="150"/>
        <v>459896.3</v>
      </c>
      <c r="P163" s="13">
        <f t="shared" si="150"/>
        <v>0</v>
      </c>
      <c r="Q163" s="13">
        <f t="shared" si="150"/>
        <v>214.85000000000002</v>
      </c>
      <c r="R163" s="13">
        <f t="shared" si="150"/>
        <v>26685.850000000006</v>
      </c>
      <c r="S163" s="14">
        <f t="shared" si="73"/>
        <v>5.5260611712890597</v>
      </c>
      <c r="T163" s="14">
        <f t="shared" si="74"/>
        <v>5.5260611712890597</v>
      </c>
    </row>
    <row r="164" spans="2:21" ht="12" customHeight="1">
      <c r="B164" s="74">
        <v>200</v>
      </c>
      <c r="C164" s="91" t="s">
        <v>108</v>
      </c>
      <c r="D164" s="13">
        <f>+D165</f>
        <v>0</v>
      </c>
      <c r="E164" s="13">
        <f t="shared" ref="E164:R164" si="151">+E165</f>
        <v>0</v>
      </c>
      <c r="F164" s="13">
        <f t="shared" si="151"/>
        <v>45000</v>
      </c>
      <c r="G164" s="13">
        <f t="shared" si="151"/>
        <v>0</v>
      </c>
      <c r="H164" s="13">
        <f t="shared" si="151"/>
        <v>45000</v>
      </c>
      <c r="I164" s="13">
        <f t="shared" si="151"/>
        <v>45000</v>
      </c>
      <c r="J164" s="13">
        <f t="shared" si="151"/>
        <v>45000</v>
      </c>
      <c r="K164" s="13">
        <f t="shared" si="151"/>
        <v>0</v>
      </c>
      <c r="L164" s="13">
        <f t="shared" si="151"/>
        <v>94</v>
      </c>
      <c r="M164" s="13">
        <f t="shared" si="151"/>
        <v>94</v>
      </c>
      <c r="N164" s="13">
        <f t="shared" si="151"/>
        <v>44906</v>
      </c>
      <c r="O164" s="13">
        <f t="shared" si="151"/>
        <v>44906</v>
      </c>
      <c r="P164" s="13">
        <f t="shared" si="151"/>
        <v>0</v>
      </c>
      <c r="Q164" s="13">
        <f t="shared" si="151"/>
        <v>0</v>
      </c>
      <c r="R164" s="13">
        <f t="shared" si="151"/>
        <v>94</v>
      </c>
      <c r="S164" s="14">
        <f t="shared" si="73"/>
        <v>0.20888888888888887</v>
      </c>
      <c r="T164" s="14">
        <f t="shared" si="74"/>
        <v>0.20888888888888887</v>
      </c>
    </row>
    <row r="165" spans="2:21" ht="12" customHeight="1">
      <c r="B165" s="79">
        <v>201</v>
      </c>
      <c r="C165" s="92" t="s">
        <v>183</v>
      </c>
      <c r="D165" s="24">
        <v>0</v>
      </c>
      <c r="E165" s="24">
        <v>0</v>
      </c>
      <c r="F165" s="24">
        <f>+G165+H165</f>
        <v>45000</v>
      </c>
      <c r="G165" s="24">
        <v>0</v>
      </c>
      <c r="H165" s="24">
        <v>45000</v>
      </c>
      <c r="I165" s="24">
        <v>45000</v>
      </c>
      <c r="J165" s="24">
        <v>45000</v>
      </c>
      <c r="K165" s="24">
        <v>0</v>
      </c>
      <c r="L165" s="24">
        <v>94</v>
      </c>
      <c r="M165" s="24">
        <v>94</v>
      </c>
      <c r="N165" s="24">
        <f>J165-M165</f>
        <v>44906</v>
      </c>
      <c r="O165" s="24">
        <f t="shared" ref="O165" si="152">+N165+P165</f>
        <v>44906</v>
      </c>
      <c r="P165" s="13">
        <f>+I165-J165</f>
        <v>0</v>
      </c>
      <c r="Q165" s="24">
        <v>0</v>
      </c>
      <c r="R165" s="24">
        <v>94</v>
      </c>
      <c r="S165" s="27">
        <f t="shared" si="73"/>
        <v>0.20888888888888887</v>
      </c>
      <c r="T165" s="27">
        <f t="shared" si="74"/>
        <v>0.20888888888888887</v>
      </c>
    </row>
    <row r="166" spans="2:21" ht="13.5" customHeight="1">
      <c r="B166" s="45">
        <v>240</v>
      </c>
      <c r="C166" s="42" t="s">
        <v>126</v>
      </c>
      <c r="D166" s="13">
        <f t="shared" ref="D166:G166" si="153">SUM(D167:D168)</f>
        <v>0</v>
      </c>
      <c r="E166" s="13">
        <f t="shared" si="153"/>
        <v>0</v>
      </c>
      <c r="F166" s="13">
        <f t="shared" si="153"/>
        <v>20040</v>
      </c>
      <c r="G166" s="13">
        <f t="shared" si="153"/>
        <v>10040</v>
      </c>
      <c r="H166" s="13">
        <f>SUM(H167:H168)</f>
        <v>10000</v>
      </c>
      <c r="I166" s="13">
        <f t="shared" ref="I166:R166" si="154">SUM(I167:I168)</f>
        <v>20040</v>
      </c>
      <c r="J166" s="13">
        <f t="shared" si="154"/>
        <v>20040</v>
      </c>
      <c r="K166" s="13">
        <f t="shared" si="154"/>
        <v>0</v>
      </c>
      <c r="L166" s="13">
        <f t="shared" si="154"/>
        <v>779.26</v>
      </c>
      <c r="M166" s="13">
        <f t="shared" si="154"/>
        <v>5706.6100000000006</v>
      </c>
      <c r="N166" s="13">
        <f t="shared" si="154"/>
        <v>14333.39</v>
      </c>
      <c r="O166" s="13">
        <f t="shared" si="154"/>
        <v>14333.39</v>
      </c>
      <c r="P166" s="13">
        <f t="shared" si="154"/>
        <v>0</v>
      </c>
      <c r="Q166" s="13">
        <f t="shared" si="154"/>
        <v>46</v>
      </c>
      <c r="R166" s="13">
        <f t="shared" si="154"/>
        <v>5660.6100000000006</v>
      </c>
      <c r="S166" s="14">
        <f t="shared" si="73"/>
        <v>28.47609780439122</v>
      </c>
      <c r="T166" s="14">
        <f t="shared" si="74"/>
        <v>28.47609780439122</v>
      </c>
    </row>
    <row r="167" spans="2:21" ht="13.5" customHeight="1">
      <c r="B167" s="55">
        <v>243</v>
      </c>
      <c r="C167" s="22" t="s">
        <v>129</v>
      </c>
      <c r="D167" s="13">
        <v>0</v>
      </c>
      <c r="E167" s="13">
        <v>0</v>
      </c>
      <c r="F167" s="23">
        <f>+G167+H167</f>
        <v>12127</v>
      </c>
      <c r="G167" s="24">
        <v>2127</v>
      </c>
      <c r="H167" s="24">
        <v>10000</v>
      </c>
      <c r="I167" s="24">
        <v>12127</v>
      </c>
      <c r="J167" s="24">
        <v>12127</v>
      </c>
      <c r="K167" s="24">
        <v>0</v>
      </c>
      <c r="L167" s="24">
        <v>764.27</v>
      </c>
      <c r="M167" s="24">
        <v>764.27</v>
      </c>
      <c r="N167" s="24">
        <f>J167-M167</f>
        <v>11362.73</v>
      </c>
      <c r="O167" s="24">
        <f t="shared" ref="O167" si="155">+N167+P167</f>
        <v>11362.73</v>
      </c>
      <c r="P167" s="24">
        <f>+I167-J167</f>
        <v>0</v>
      </c>
      <c r="Q167" s="24">
        <v>46</v>
      </c>
      <c r="R167" s="27">
        <v>718.27</v>
      </c>
      <c r="S167" s="27">
        <f t="shared" si="73"/>
        <v>6.3022181908138863</v>
      </c>
      <c r="T167" s="27">
        <f t="shared" si="74"/>
        <v>6.3022181908138863</v>
      </c>
    </row>
    <row r="168" spans="2:21" ht="13.5" customHeight="1">
      <c r="B168" s="55">
        <v>249</v>
      </c>
      <c r="C168" s="22" t="s">
        <v>131</v>
      </c>
      <c r="D168" s="24">
        <v>0</v>
      </c>
      <c r="E168" s="24">
        <v>0</v>
      </c>
      <c r="F168" s="23">
        <f>+G168+H168</f>
        <v>7913</v>
      </c>
      <c r="G168" s="23">
        <v>7913</v>
      </c>
      <c r="H168" s="23">
        <v>0</v>
      </c>
      <c r="I168" s="24">
        <v>7913</v>
      </c>
      <c r="J168" s="23">
        <v>7913</v>
      </c>
      <c r="K168" s="23">
        <v>0</v>
      </c>
      <c r="L168" s="24">
        <v>14.99</v>
      </c>
      <c r="M168" s="24">
        <v>4942.34</v>
      </c>
      <c r="N168" s="24">
        <f>J168-M168</f>
        <v>2970.66</v>
      </c>
      <c r="O168" s="24">
        <f>+N168+P168</f>
        <v>2970.66</v>
      </c>
      <c r="P168" s="24">
        <f>+I168-J168</f>
        <v>0</v>
      </c>
      <c r="Q168" s="23">
        <v>0</v>
      </c>
      <c r="R168" s="24">
        <v>4942.34</v>
      </c>
      <c r="S168" s="27">
        <f t="shared" si="73"/>
        <v>62.458486035637563</v>
      </c>
      <c r="T168" s="27">
        <f t="shared" si="74"/>
        <v>62.458486035637563</v>
      </c>
    </row>
    <row r="169" spans="2:21" ht="13.5" customHeight="1">
      <c r="B169" s="53">
        <v>250</v>
      </c>
      <c r="C169" s="20" t="s">
        <v>132</v>
      </c>
      <c r="D169" s="13">
        <f>SUM(D170:D176)</f>
        <v>30000</v>
      </c>
      <c r="E169" s="13">
        <f t="shared" ref="E169:H169" si="156">SUM(E171:E176)</f>
        <v>0</v>
      </c>
      <c r="F169" s="13">
        <f>SUM(F170:F176)</f>
        <v>358207</v>
      </c>
      <c r="G169" s="13">
        <f>SUM(G170:G176)</f>
        <v>49207</v>
      </c>
      <c r="H169" s="13">
        <f t="shared" si="156"/>
        <v>309000</v>
      </c>
      <c r="I169" s="13">
        <f>SUM(I170:I176)</f>
        <v>388207</v>
      </c>
      <c r="J169" s="13">
        <f>SUM(J170:J176)</f>
        <v>388207</v>
      </c>
      <c r="K169" s="13">
        <f>SUM(K170:K176)</f>
        <v>0</v>
      </c>
      <c r="L169" s="13">
        <f t="shared" ref="L169:R169" si="157">SUM(L170:L176)</f>
        <v>7227.95</v>
      </c>
      <c r="M169" s="13">
        <f t="shared" si="157"/>
        <v>11613.89</v>
      </c>
      <c r="N169" s="13">
        <f t="shared" si="157"/>
        <v>376593.11</v>
      </c>
      <c r="O169" s="13">
        <f t="shared" si="157"/>
        <v>376593.11</v>
      </c>
      <c r="P169" s="13">
        <f t="shared" si="157"/>
        <v>0</v>
      </c>
      <c r="Q169" s="13">
        <f t="shared" si="157"/>
        <v>168.85000000000002</v>
      </c>
      <c r="R169" s="13">
        <f t="shared" si="157"/>
        <v>11445.039999999999</v>
      </c>
      <c r="S169" s="14">
        <f t="shared" si="73"/>
        <v>2.9916745447660653</v>
      </c>
      <c r="T169" s="14">
        <f t="shared" si="74"/>
        <v>2.9916745447660653</v>
      </c>
    </row>
    <row r="170" spans="2:21" ht="13.5" customHeight="1">
      <c r="B170" s="55">
        <v>252</v>
      </c>
      <c r="C170" s="22" t="s">
        <v>133</v>
      </c>
      <c r="D170" s="36">
        <v>5000</v>
      </c>
      <c r="E170" s="24">
        <v>0</v>
      </c>
      <c r="F170" s="23">
        <f t="shared" ref="F170:F176" si="158">+G170+H170</f>
        <v>90</v>
      </c>
      <c r="G170" s="24">
        <v>90</v>
      </c>
      <c r="H170" s="24">
        <v>0</v>
      </c>
      <c r="I170" s="36">
        <v>5090</v>
      </c>
      <c r="J170" s="36">
        <v>5090</v>
      </c>
      <c r="K170" s="24">
        <v>0</v>
      </c>
      <c r="L170" s="24">
        <v>95.55</v>
      </c>
      <c r="M170" s="24">
        <v>139.96</v>
      </c>
      <c r="N170" s="24">
        <f>J170-M170</f>
        <v>4950.04</v>
      </c>
      <c r="O170" s="24">
        <f>+N170+P170</f>
        <v>4950.04</v>
      </c>
      <c r="P170" s="24">
        <f t="shared" ref="P170:P178" si="159">+I170-J170</f>
        <v>0</v>
      </c>
      <c r="Q170" s="24">
        <v>139.96</v>
      </c>
      <c r="R170" s="24">
        <v>0</v>
      </c>
      <c r="S170" s="27">
        <f t="shared" si="73"/>
        <v>2.7497053045186641</v>
      </c>
      <c r="T170" s="27">
        <f t="shared" ref="T170:T185" si="160">+M170/I170*100</f>
        <v>2.7497053045186641</v>
      </c>
    </row>
    <row r="171" spans="2:21" ht="13.5" customHeight="1">
      <c r="B171" s="79">
        <v>253</v>
      </c>
      <c r="C171" s="90" t="s">
        <v>134</v>
      </c>
      <c r="D171" s="36">
        <v>5000</v>
      </c>
      <c r="E171" s="24">
        <v>0</v>
      </c>
      <c r="F171" s="23">
        <f t="shared" si="158"/>
        <v>28230</v>
      </c>
      <c r="G171" s="23">
        <v>10230</v>
      </c>
      <c r="H171" s="23">
        <v>18000</v>
      </c>
      <c r="I171" s="36">
        <v>33230</v>
      </c>
      <c r="J171" s="36">
        <v>33230</v>
      </c>
      <c r="K171" s="23">
        <v>0</v>
      </c>
      <c r="L171" s="24">
        <v>2606.52</v>
      </c>
      <c r="M171" s="24">
        <v>4725.12</v>
      </c>
      <c r="N171" s="24">
        <f t="shared" ref="N171:N176" si="161">J171-M171</f>
        <v>28504.880000000001</v>
      </c>
      <c r="O171" s="24">
        <f t="shared" ref="O171:O176" si="162">+N171+P171</f>
        <v>28504.880000000001</v>
      </c>
      <c r="P171" s="24">
        <f t="shared" si="159"/>
        <v>0</v>
      </c>
      <c r="Q171" s="23">
        <v>0</v>
      </c>
      <c r="R171" s="24">
        <v>4725.12</v>
      </c>
      <c r="S171" s="27">
        <f t="shared" ref="S171:S185" si="163">+M171/J171*100</f>
        <v>14.219440264820946</v>
      </c>
      <c r="T171" s="27">
        <f t="shared" si="160"/>
        <v>14.219440264820946</v>
      </c>
      <c r="U171" s="62"/>
    </row>
    <row r="172" spans="2:21" ht="13.5" customHeight="1">
      <c r="B172" s="79">
        <v>254</v>
      </c>
      <c r="C172" s="90" t="s">
        <v>135</v>
      </c>
      <c r="D172" s="36">
        <v>5000</v>
      </c>
      <c r="E172" s="24">
        <v>0</v>
      </c>
      <c r="F172" s="23">
        <f t="shared" si="158"/>
        <v>24099</v>
      </c>
      <c r="G172" s="23">
        <v>14099</v>
      </c>
      <c r="H172" s="23">
        <v>10000</v>
      </c>
      <c r="I172" s="36">
        <v>29099</v>
      </c>
      <c r="J172" s="36">
        <v>29099</v>
      </c>
      <c r="K172" s="23">
        <v>0</v>
      </c>
      <c r="L172" s="24">
        <v>3.74</v>
      </c>
      <c r="M172" s="24">
        <v>3.74</v>
      </c>
      <c r="N172" s="24">
        <f t="shared" si="161"/>
        <v>29095.26</v>
      </c>
      <c r="O172" s="24">
        <f>+N172+P172</f>
        <v>29095.26</v>
      </c>
      <c r="P172" s="24">
        <f t="shared" si="159"/>
        <v>0</v>
      </c>
      <c r="Q172" s="23">
        <v>0</v>
      </c>
      <c r="R172" s="24">
        <v>3.74</v>
      </c>
      <c r="S172" s="27">
        <f t="shared" si="163"/>
        <v>1.2852675349668373E-2</v>
      </c>
      <c r="T172" s="27">
        <f t="shared" si="160"/>
        <v>1.2852675349668373E-2</v>
      </c>
      <c r="U172" s="62"/>
    </row>
    <row r="173" spans="2:21" ht="13.5" customHeight="1">
      <c r="B173" s="79">
        <v>255</v>
      </c>
      <c r="C173" s="90" t="s">
        <v>136</v>
      </c>
      <c r="D173" s="36">
        <v>5000</v>
      </c>
      <c r="E173" s="24">
        <v>0</v>
      </c>
      <c r="F173" s="23">
        <f t="shared" si="158"/>
        <v>82749</v>
      </c>
      <c r="G173" s="23">
        <v>749</v>
      </c>
      <c r="H173" s="23">
        <v>82000</v>
      </c>
      <c r="I173" s="36">
        <v>87749</v>
      </c>
      <c r="J173" s="36">
        <v>87749</v>
      </c>
      <c r="K173" s="23">
        <v>0</v>
      </c>
      <c r="L173" s="24">
        <v>1573.59</v>
      </c>
      <c r="M173" s="24">
        <v>1915.99</v>
      </c>
      <c r="N173" s="24">
        <f t="shared" si="161"/>
        <v>85833.01</v>
      </c>
      <c r="O173" s="24">
        <f>+N173+P173</f>
        <v>85833.01</v>
      </c>
      <c r="P173" s="24">
        <f t="shared" si="159"/>
        <v>0</v>
      </c>
      <c r="Q173" s="23">
        <v>0</v>
      </c>
      <c r="R173" s="24">
        <v>1915.99</v>
      </c>
      <c r="S173" s="27">
        <f t="shared" si="163"/>
        <v>2.1834892705329976</v>
      </c>
      <c r="T173" s="27">
        <f t="shared" si="160"/>
        <v>2.1834892705329976</v>
      </c>
      <c r="U173" s="62"/>
    </row>
    <row r="174" spans="2:21" ht="13.5" customHeight="1">
      <c r="B174" s="79">
        <v>256</v>
      </c>
      <c r="C174" s="90" t="s">
        <v>137</v>
      </c>
      <c r="D174" s="36">
        <v>5000</v>
      </c>
      <c r="E174" s="24">
        <v>0</v>
      </c>
      <c r="F174" s="23">
        <f t="shared" si="158"/>
        <v>25704</v>
      </c>
      <c r="G174" s="23">
        <v>1704</v>
      </c>
      <c r="H174" s="23">
        <v>24000</v>
      </c>
      <c r="I174" s="36">
        <v>30704</v>
      </c>
      <c r="J174" s="36">
        <v>30704</v>
      </c>
      <c r="K174" s="23">
        <v>0</v>
      </c>
      <c r="L174" s="24">
        <v>1505.12</v>
      </c>
      <c r="M174" s="24">
        <v>1558.09</v>
      </c>
      <c r="N174" s="24">
        <f t="shared" si="161"/>
        <v>29145.91</v>
      </c>
      <c r="O174" s="24">
        <f t="shared" si="162"/>
        <v>29145.91</v>
      </c>
      <c r="P174" s="24">
        <f t="shared" si="159"/>
        <v>0</v>
      </c>
      <c r="Q174" s="23">
        <v>0</v>
      </c>
      <c r="R174" s="24">
        <v>1558.09</v>
      </c>
      <c r="S174" s="27">
        <f t="shared" si="163"/>
        <v>5.074550547159979</v>
      </c>
      <c r="T174" s="27">
        <f t="shared" si="160"/>
        <v>5.074550547159979</v>
      </c>
      <c r="U174" s="62"/>
    </row>
    <row r="175" spans="2:21" ht="13.5" customHeight="1">
      <c r="B175" s="79">
        <v>257</v>
      </c>
      <c r="C175" s="90" t="s">
        <v>138</v>
      </c>
      <c r="D175" s="54">
        <v>5000</v>
      </c>
      <c r="E175" s="24">
        <v>0</v>
      </c>
      <c r="F175" s="23">
        <f t="shared" si="158"/>
        <v>4000</v>
      </c>
      <c r="G175" s="23">
        <v>-1000</v>
      </c>
      <c r="H175" s="23">
        <v>5000</v>
      </c>
      <c r="I175" s="36">
        <v>9000</v>
      </c>
      <c r="J175" s="36">
        <v>9000</v>
      </c>
      <c r="K175" s="23">
        <v>0</v>
      </c>
      <c r="L175" s="24">
        <v>28.89</v>
      </c>
      <c r="M175" s="24">
        <v>28.89</v>
      </c>
      <c r="N175" s="24">
        <f t="shared" si="161"/>
        <v>8971.11</v>
      </c>
      <c r="O175" s="24">
        <f t="shared" si="162"/>
        <v>8971.11</v>
      </c>
      <c r="P175" s="24">
        <f t="shared" si="159"/>
        <v>0</v>
      </c>
      <c r="Q175" s="23">
        <v>28.89</v>
      </c>
      <c r="R175" s="24">
        <v>0</v>
      </c>
      <c r="S175" s="27">
        <f t="shared" si="163"/>
        <v>0.32100000000000001</v>
      </c>
      <c r="T175" s="27">
        <f t="shared" si="160"/>
        <v>0.32100000000000001</v>
      </c>
      <c r="U175" s="62"/>
    </row>
    <row r="176" spans="2:21" ht="13.5" customHeight="1">
      <c r="B176" s="79">
        <v>259</v>
      </c>
      <c r="C176" s="88" t="s">
        <v>139</v>
      </c>
      <c r="D176" s="24">
        <v>0</v>
      </c>
      <c r="E176" s="24">
        <v>0</v>
      </c>
      <c r="F176" s="23">
        <f t="shared" si="158"/>
        <v>193335</v>
      </c>
      <c r="G176" s="23">
        <v>23335</v>
      </c>
      <c r="H176" s="23">
        <v>170000</v>
      </c>
      <c r="I176" s="36">
        <v>193335</v>
      </c>
      <c r="J176" s="36">
        <v>193335</v>
      </c>
      <c r="K176" s="23">
        <v>0</v>
      </c>
      <c r="L176" s="24">
        <v>1414.54</v>
      </c>
      <c r="M176" s="24">
        <v>3242.1</v>
      </c>
      <c r="N176" s="24">
        <f t="shared" si="161"/>
        <v>190092.9</v>
      </c>
      <c r="O176" s="24">
        <f t="shared" si="162"/>
        <v>190092.9</v>
      </c>
      <c r="P176" s="24">
        <f t="shared" si="159"/>
        <v>0</v>
      </c>
      <c r="Q176" s="23">
        <v>0</v>
      </c>
      <c r="R176" s="24">
        <v>3242.1</v>
      </c>
      <c r="S176" s="27">
        <f t="shared" si="163"/>
        <v>1.6769338195360386</v>
      </c>
      <c r="T176" s="27">
        <f t="shared" si="160"/>
        <v>1.6769338195360386</v>
      </c>
    </row>
    <row r="177" spans="1:1031" ht="13.5" customHeight="1">
      <c r="B177" s="53">
        <v>260</v>
      </c>
      <c r="C177" s="20" t="s">
        <v>140</v>
      </c>
      <c r="D177" s="13">
        <f t="shared" ref="D177:G177" si="164">+D178+D179</f>
        <v>0</v>
      </c>
      <c r="E177" s="13">
        <f t="shared" si="164"/>
        <v>0</v>
      </c>
      <c r="F177" s="13">
        <f t="shared" si="164"/>
        <v>16252</v>
      </c>
      <c r="G177" s="13">
        <f t="shared" si="164"/>
        <v>1252</v>
      </c>
      <c r="H177" s="13">
        <f>+H178+H179</f>
        <v>15000</v>
      </c>
      <c r="I177" s="13">
        <f t="shared" ref="I177:R177" si="165">+I178+I179</f>
        <v>16252</v>
      </c>
      <c r="J177" s="13">
        <f t="shared" si="165"/>
        <v>16252</v>
      </c>
      <c r="K177" s="13">
        <f t="shared" si="165"/>
        <v>0</v>
      </c>
      <c r="L177" s="13">
        <f t="shared" si="165"/>
        <v>0</v>
      </c>
      <c r="M177" s="13">
        <f t="shared" si="165"/>
        <v>591.17999999999995</v>
      </c>
      <c r="N177" s="13">
        <f t="shared" si="165"/>
        <v>15660.82</v>
      </c>
      <c r="O177" s="13">
        <f t="shared" si="165"/>
        <v>15660.82</v>
      </c>
      <c r="P177" s="13">
        <f t="shared" si="165"/>
        <v>0</v>
      </c>
      <c r="Q177" s="13">
        <f t="shared" si="165"/>
        <v>0</v>
      </c>
      <c r="R177" s="13">
        <f t="shared" si="165"/>
        <v>591.17999999999995</v>
      </c>
      <c r="S177" s="14">
        <f t="shared" si="163"/>
        <v>3.6375830666994826</v>
      </c>
      <c r="T177" s="14">
        <f t="shared" si="160"/>
        <v>3.6375830666994826</v>
      </c>
    </row>
    <row r="178" spans="1:1031" ht="13.5" customHeight="1">
      <c r="B178" s="55">
        <v>262</v>
      </c>
      <c r="C178" s="22" t="s">
        <v>142</v>
      </c>
      <c r="D178" s="24">
        <v>0</v>
      </c>
      <c r="E178" s="24">
        <v>0</v>
      </c>
      <c r="F178" s="23">
        <f>+G178+H178</f>
        <v>16031</v>
      </c>
      <c r="G178" s="24">
        <v>1031</v>
      </c>
      <c r="H178" s="24">
        <v>15000</v>
      </c>
      <c r="I178" s="24">
        <v>16031</v>
      </c>
      <c r="J178" s="24">
        <v>16031</v>
      </c>
      <c r="K178" s="13">
        <v>0</v>
      </c>
      <c r="L178" s="24">
        <v>0</v>
      </c>
      <c r="M178" s="24">
        <v>452.08</v>
      </c>
      <c r="N178" s="24">
        <f>J178-M178</f>
        <v>15578.92</v>
      </c>
      <c r="O178" s="24">
        <f t="shared" ref="O178:O179" si="166">+N178+P178</f>
        <v>15578.92</v>
      </c>
      <c r="P178" s="24">
        <f t="shared" si="159"/>
        <v>0</v>
      </c>
      <c r="Q178" s="23">
        <v>0</v>
      </c>
      <c r="R178" s="24">
        <v>452.08</v>
      </c>
      <c r="S178" s="27">
        <f t="shared" si="163"/>
        <v>2.8200361799014408</v>
      </c>
      <c r="T178" s="27">
        <f t="shared" si="160"/>
        <v>2.8200361799014408</v>
      </c>
    </row>
    <row r="179" spans="1:1031" ht="13.5" customHeight="1">
      <c r="B179" s="79">
        <v>269</v>
      </c>
      <c r="C179" s="90" t="s">
        <v>145</v>
      </c>
      <c r="D179" s="24">
        <v>0</v>
      </c>
      <c r="E179" s="24">
        <v>0</v>
      </c>
      <c r="F179" s="23">
        <f>+G179+H179</f>
        <v>221</v>
      </c>
      <c r="G179" s="23">
        <v>221</v>
      </c>
      <c r="H179" s="23">
        <v>0</v>
      </c>
      <c r="I179" s="24">
        <v>221</v>
      </c>
      <c r="J179" s="24">
        <v>221</v>
      </c>
      <c r="K179" s="23">
        <v>0</v>
      </c>
      <c r="L179" s="24">
        <v>0</v>
      </c>
      <c r="M179" s="24">
        <v>139.1</v>
      </c>
      <c r="N179" s="24">
        <f>J179-M179</f>
        <v>81.900000000000006</v>
      </c>
      <c r="O179" s="24">
        <f t="shared" si="166"/>
        <v>81.900000000000006</v>
      </c>
      <c r="P179" s="24">
        <f>+I179-J179</f>
        <v>0</v>
      </c>
      <c r="Q179" s="23">
        <v>0</v>
      </c>
      <c r="R179" s="24">
        <v>139.1</v>
      </c>
      <c r="S179" s="27">
        <f t="shared" si="163"/>
        <v>62.941176470588232</v>
      </c>
      <c r="T179" s="27">
        <f t="shared" si="160"/>
        <v>62.941176470588232</v>
      </c>
    </row>
    <row r="180" spans="1:1031" s="87" customFormat="1" ht="13.5" customHeight="1">
      <c r="A180" s="3"/>
      <c r="B180" s="74">
        <v>270</v>
      </c>
      <c r="C180" s="89" t="s">
        <v>145</v>
      </c>
      <c r="D180" s="13">
        <f>+D181</f>
        <v>0</v>
      </c>
      <c r="E180" s="13">
        <f t="shared" ref="E180:R180" si="167">+E181</f>
        <v>0</v>
      </c>
      <c r="F180" s="13">
        <f t="shared" si="167"/>
        <v>375</v>
      </c>
      <c r="G180" s="13">
        <f t="shared" si="167"/>
        <v>375</v>
      </c>
      <c r="H180" s="13">
        <f>+H181</f>
        <v>0</v>
      </c>
      <c r="I180" s="13">
        <f t="shared" si="167"/>
        <v>375</v>
      </c>
      <c r="J180" s="13">
        <f t="shared" si="167"/>
        <v>375</v>
      </c>
      <c r="K180" s="13">
        <f t="shared" si="167"/>
        <v>0</v>
      </c>
      <c r="L180" s="13">
        <f t="shared" si="167"/>
        <v>0</v>
      </c>
      <c r="M180" s="13">
        <f t="shared" si="167"/>
        <v>235.4</v>
      </c>
      <c r="N180" s="13">
        <f t="shared" si="167"/>
        <v>139.6</v>
      </c>
      <c r="O180" s="13">
        <f t="shared" si="167"/>
        <v>139.6</v>
      </c>
      <c r="P180" s="13">
        <f t="shared" si="167"/>
        <v>0</v>
      </c>
      <c r="Q180" s="13">
        <f t="shared" si="167"/>
        <v>0</v>
      </c>
      <c r="R180" s="13">
        <f t="shared" si="167"/>
        <v>235.4</v>
      </c>
      <c r="S180" s="14">
        <f t="shared" si="163"/>
        <v>62.773333333333333</v>
      </c>
      <c r="T180" s="14">
        <f t="shared" si="160"/>
        <v>62.773333333333333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  <c r="CW180" s="3"/>
      <c r="CX180" s="3"/>
      <c r="CY180" s="3"/>
      <c r="CZ180" s="3"/>
      <c r="DA180" s="3"/>
      <c r="DB180" s="3"/>
      <c r="DC180" s="3"/>
      <c r="DD180" s="3"/>
      <c r="DE180" s="3"/>
      <c r="DF180" s="3"/>
      <c r="DG180" s="3"/>
      <c r="DH180" s="3"/>
      <c r="DI180" s="3"/>
      <c r="DJ180" s="3"/>
      <c r="DK180" s="3"/>
      <c r="DL180" s="3"/>
      <c r="DM180" s="3"/>
      <c r="DN180" s="3"/>
      <c r="DO180" s="3"/>
      <c r="DP180" s="3"/>
      <c r="DQ180" s="3"/>
      <c r="DR180" s="3"/>
      <c r="DS180" s="3"/>
      <c r="DT180" s="3"/>
      <c r="DU180" s="3"/>
      <c r="DV180" s="3"/>
      <c r="DW180" s="3"/>
      <c r="DX180" s="3"/>
      <c r="DY180" s="3"/>
      <c r="DZ180" s="3"/>
      <c r="EA180" s="3"/>
      <c r="EB180" s="3"/>
      <c r="EC180" s="3"/>
      <c r="ED180" s="3"/>
      <c r="EE180" s="3"/>
      <c r="EF180" s="3"/>
      <c r="EG180" s="3"/>
      <c r="EH180" s="3"/>
      <c r="EI180" s="3"/>
      <c r="EJ180" s="3"/>
      <c r="EK180" s="3"/>
      <c r="EL180" s="3"/>
      <c r="EM180" s="3"/>
      <c r="EN180" s="3"/>
      <c r="EO180" s="3"/>
      <c r="EP180" s="3"/>
      <c r="EQ180" s="3"/>
      <c r="ER180" s="3"/>
      <c r="ES180" s="3"/>
      <c r="ET180" s="3"/>
      <c r="EU180" s="3"/>
      <c r="EV180" s="3"/>
      <c r="EW180" s="3"/>
      <c r="EX180" s="3"/>
      <c r="EY180" s="3"/>
      <c r="EZ180" s="3"/>
      <c r="FA180" s="3"/>
      <c r="FB180" s="3"/>
      <c r="FC180" s="3"/>
      <c r="FD180" s="3"/>
      <c r="FE180" s="3"/>
      <c r="FF180" s="3"/>
      <c r="FG180" s="3"/>
      <c r="FH180" s="3"/>
      <c r="FI180" s="3"/>
      <c r="FJ180" s="3"/>
      <c r="FK180" s="3"/>
      <c r="FL180" s="3"/>
      <c r="FM180" s="3"/>
      <c r="FN180" s="3"/>
      <c r="FO180" s="3"/>
      <c r="FP180" s="3"/>
      <c r="FQ180" s="3"/>
      <c r="FR180" s="3"/>
      <c r="FS180" s="3"/>
      <c r="FT180" s="3"/>
      <c r="FU180" s="3"/>
      <c r="FV180" s="3"/>
      <c r="FW180" s="3"/>
      <c r="FX180" s="3"/>
      <c r="FY180" s="3"/>
      <c r="FZ180" s="3"/>
      <c r="GA180" s="3"/>
      <c r="GB180" s="3"/>
      <c r="GC180" s="3"/>
      <c r="GD180" s="3"/>
      <c r="GE180" s="3"/>
      <c r="GF180" s="3"/>
      <c r="GG180" s="3"/>
      <c r="GH180" s="3"/>
      <c r="GI180" s="3"/>
      <c r="GJ180" s="3"/>
      <c r="GK180" s="3"/>
      <c r="GL180" s="3"/>
      <c r="GM180" s="3"/>
      <c r="GN180" s="3"/>
      <c r="GO180" s="3"/>
      <c r="GP180" s="3"/>
      <c r="GQ180" s="3"/>
      <c r="GR180" s="3"/>
      <c r="GS180" s="3"/>
      <c r="GT180" s="3"/>
      <c r="GU180" s="3"/>
      <c r="GV180" s="3"/>
      <c r="GW180" s="3"/>
      <c r="GX180" s="3"/>
      <c r="GY180" s="3"/>
      <c r="GZ180" s="3"/>
      <c r="HA180" s="3"/>
      <c r="HB180" s="3"/>
      <c r="HC180" s="3"/>
      <c r="HD180" s="3"/>
      <c r="HE180" s="3"/>
      <c r="HF180" s="3"/>
      <c r="HG180" s="3"/>
      <c r="HH180" s="3"/>
      <c r="HI180" s="3"/>
      <c r="HJ180" s="3"/>
      <c r="HK180" s="3"/>
      <c r="HL180" s="3"/>
      <c r="HM180" s="3"/>
      <c r="HN180" s="3"/>
      <c r="HO180" s="3"/>
      <c r="HP180" s="3"/>
      <c r="HQ180" s="3"/>
      <c r="HR180" s="3"/>
      <c r="HS180" s="3"/>
      <c r="HT180" s="3"/>
      <c r="HU180" s="3"/>
      <c r="HV180" s="3"/>
      <c r="HW180" s="3"/>
      <c r="HX180" s="3"/>
      <c r="HY180" s="3"/>
      <c r="HZ180" s="3"/>
      <c r="IA180" s="3"/>
      <c r="IB180" s="3"/>
      <c r="IC180" s="3"/>
      <c r="ID180" s="3"/>
      <c r="IE180" s="3"/>
      <c r="IF180" s="3"/>
      <c r="IG180" s="3"/>
      <c r="IH180" s="3"/>
      <c r="II180" s="3"/>
      <c r="IJ180" s="3"/>
      <c r="IK180" s="3"/>
      <c r="IL180" s="3"/>
      <c r="IM180" s="3"/>
      <c r="IN180" s="3"/>
      <c r="IO180" s="3"/>
      <c r="IP180" s="3"/>
      <c r="IQ180" s="3"/>
      <c r="IR180" s="3"/>
      <c r="IS180" s="3"/>
      <c r="IT180" s="3"/>
      <c r="IU180" s="3"/>
      <c r="IV180" s="3"/>
      <c r="IW180" s="3"/>
      <c r="IX180" s="3"/>
      <c r="IY180" s="3"/>
      <c r="IZ180" s="3"/>
      <c r="JA180" s="3"/>
      <c r="JB180" s="3"/>
      <c r="JC180" s="3"/>
      <c r="JD180" s="3"/>
      <c r="JE180" s="3"/>
      <c r="JF180" s="3"/>
      <c r="JG180" s="3"/>
      <c r="JH180" s="3"/>
      <c r="JI180" s="3"/>
      <c r="JJ180" s="3"/>
      <c r="JK180" s="3"/>
      <c r="JL180" s="3"/>
      <c r="JM180" s="3"/>
      <c r="JN180" s="3"/>
      <c r="JO180" s="3"/>
      <c r="JP180" s="3"/>
      <c r="JQ180" s="3"/>
      <c r="JR180" s="3"/>
      <c r="JS180" s="3"/>
      <c r="JT180" s="3"/>
      <c r="JU180" s="3"/>
      <c r="JV180" s="3"/>
      <c r="JW180" s="3"/>
      <c r="JX180" s="3"/>
      <c r="JY180" s="3"/>
      <c r="JZ180" s="3"/>
      <c r="KA180" s="3"/>
      <c r="KB180" s="3"/>
      <c r="KC180" s="3"/>
      <c r="KD180" s="3"/>
      <c r="KE180" s="3"/>
      <c r="KF180" s="3"/>
      <c r="KG180" s="3"/>
      <c r="KH180" s="3"/>
      <c r="KI180" s="3"/>
      <c r="KJ180" s="3"/>
      <c r="KK180" s="3"/>
      <c r="KL180" s="3"/>
      <c r="KM180" s="3"/>
      <c r="KN180" s="3"/>
      <c r="KO180" s="3"/>
      <c r="KP180" s="3"/>
      <c r="KQ180" s="3"/>
      <c r="KR180" s="3"/>
      <c r="KS180" s="3"/>
      <c r="KT180" s="3"/>
      <c r="KU180" s="3"/>
      <c r="KV180" s="3"/>
      <c r="KW180" s="3"/>
      <c r="KX180" s="3"/>
      <c r="KY180" s="3"/>
      <c r="KZ180" s="3"/>
      <c r="LA180" s="3"/>
      <c r="LB180" s="3"/>
      <c r="LC180" s="3"/>
      <c r="LD180" s="3"/>
      <c r="LE180" s="3"/>
      <c r="LF180" s="3"/>
      <c r="LG180" s="3"/>
      <c r="LH180" s="3"/>
      <c r="LI180" s="3"/>
      <c r="LJ180" s="3"/>
      <c r="LK180" s="3"/>
      <c r="LL180" s="3"/>
      <c r="LM180" s="3"/>
      <c r="LN180" s="3"/>
      <c r="LO180" s="3"/>
      <c r="LP180" s="3"/>
      <c r="LQ180" s="3"/>
      <c r="LR180" s="3"/>
      <c r="LS180" s="3"/>
      <c r="LT180" s="3"/>
      <c r="LU180" s="3"/>
      <c r="LV180" s="3"/>
      <c r="LW180" s="3"/>
      <c r="LX180" s="3"/>
      <c r="LY180" s="3"/>
      <c r="LZ180" s="3"/>
      <c r="MA180" s="3"/>
      <c r="MB180" s="3"/>
      <c r="MC180" s="3"/>
      <c r="MD180" s="3"/>
      <c r="ME180" s="3"/>
      <c r="MF180" s="3"/>
      <c r="MG180" s="3"/>
      <c r="MH180" s="3"/>
      <c r="MI180" s="3"/>
      <c r="MJ180" s="3"/>
      <c r="MK180" s="3"/>
      <c r="ML180" s="3"/>
      <c r="MM180" s="3"/>
      <c r="MN180" s="3"/>
      <c r="MO180" s="3"/>
      <c r="MP180" s="3"/>
      <c r="MQ180" s="3"/>
      <c r="MR180" s="3"/>
      <c r="MS180" s="3"/>
      <c r="MT180" s="3"/>
      <c r="MU180" s="3"/>
      <c r="MV180" s="3"/>
      <c r="MW180" s="3"/>
      <c r="MX180" s="3"/>
      <c r="MY180" s="3"/>
      <c r="MZ180" s="3"/>
      <c r="NA180" s="3"/>
      <c r="NB180" s="3"/>
      <c r="NC180" s="3"/>
      <c r="ND180" s="3"/>
      <c r="NE180" s="3"/>
      <c r="NF180" s="3"/>
      <c r="NG180" s="3"/>
      <c r="NH180" s="3"/>
      <c r="NI180" s="3"/>
      <c r="NJ180" s="3"/>
      <c r="NK180" s="3"/>
      <c r="NL180" s="3"/>
      <c r="NM180" s="3"/>
      <c r="NN180" s="3"/>
      <c r="NO180" s="3"/>
      <c r="NP180" s="3"/>
      <c r="NQ180" s="3"/>
      <c r="NR180" s="3"/>
      <c r="NS180" s="3"/>
      <c r="NT180" s="3"/>
      <c r="NU180" s="3"/>
      <c r="NV180" s="3"/>
      <c r="NW180" s="3"/>
      <c r="NX180" s="3"/>
      <c r="NY180" s="3"/>
      <c r="NZ180" s="3"/>
      <c r="OA180" s="3"/>
      <c r="OB180" s="3"/>
      <c r="OC180" s="3"/>
      <c r="OD180" s="3"/>
      <c r="OE180" s="3"/>
      <c r="OF180" s="3"/>
      <c r="OG180" s="3"/>
      <c r="OH180" s="3"/>
      <c r="OI180" s="3"/>
      <c r="OJ180" s="3"/>
      <c r="OK180" s="3"/>
      <c r="OL180" s="3"/>
      <c r="OM180" s="3"/>
      <c r="ON180" s="3"/>
      <c r="OO180" s="3"/>
      <c r="OP180" s="3"/>
      <c r="OQ180" s="3"/>
      <c r="OR180" s="3"/>
      <c r="OS180" s="3"/>
      <c r="OT180" s="3"/>
      <c r="OU180" s="3"/>
      <c r="OV180" s="3"/>
      <c r="OW180" s="3"/>
      <c r="OX180" s="3"/>
      <c r="OY180" s="3"/>
      <c r="OZ180" s="3"/>
      <c r="PA180" s="3"/>
      <c r="PB180" s="3"/>
      <c r="PC180" s="3"/>
      <c r="PD180" s="3"/>
      <c r="PE180" s="3"/>
      <c r="PF180" s="3"/>
      <c r="PG180" s="3"/>
      <c r="PH180" s="3"/>
      <c r="PI180" s="3"/>
      <c r="PJ180" s="3"/>
      <c r="PK180" s="3"/>
      <c r="PL180" s="3"/>
      <c r="PM180" s="3"/>
      <c r="PN180" s="3"/>
      <c r="PO180" s="3"/>
      <c r="PP180" s="3"/>
      <c r="PQ180" s="3"/>
      <c r="PR180" s="3"/>
      <c r="PS180" s="3"/>
      <c r="PT180" s="3"/>
      <c r="PU180" s="3"/>
      <c r="PV180" s="3"/>
      <c r="PW180" s="3"/>
      <c r="PX180" s="3"/>
      <c r="PY180" s="3"/>
      <c r="PZ180" s="3"/>
      <c r="QA180" s="3"/>
      <c r="QB180" s="3"/>
      <c r="QC180" s="3"/>
      <c r="QD180" s="3"/>
      <c r="QE180" s="3"/>
      <c r="QF180" s="3"/>
      <c r="QG180" s="3"/>
      <c r="QH180" s="3"/>
      <c r="QI180" s="3"/>
      <c r="QJ180" s="3"/>
      <c r="QK180" s="3"/>
      <c r="QL180" s="3"/>
      <c r="QM180" s="3"/>
      <c r="QN180" s="3"/>
      <c r="QO180" s="3"/>
      <c r="QP180" s="3"/>
      <c r="QQ180" s="3"/>
      <c r="QR180" s="3"/>
      <c r="QS180" s="3"/>
      <c r="QT180" s="3"/>
      <c r="QU180" s="3"/>
      <c r="QV180" s="3"/>
      <c r="QW180" s="3"/>
      <c r="QX180" s="3"/>
      <c r="QY180" s="3"/>
      <c r="QZ180" s="3"/>
      <c r="RA180" s="3"/>
      <c r="RB180" s="3"/>
      <c r="RC180" s="3"/>
      <c r="RD180" s="3"/>
      <c r="RE180" s="3"/>
      <c r="RF180" s="3"/>
      <c r="RG180" s="3"/>
      <c r="RH180" s="3"/>
      <c r="RI180" s="3"/>
      <c r="RJ180" s="3"/>
      <c r="RK180" s="3"/>
      <c r="RL180" s="3"/>
      <c r="RM180" s="3"/>
      <c r="RN180" s="3"/>
      <c r="RO180" s="3"/>
      <c r="RP180" s="3"/>
      <c r="RQ180" s="3"/>
      <c r="RR180" s="3"/>
      <c r="RS180" s="3"/>
      <c r="RT180" s="3"/>
      <c r="RU180" s="3"/>
      <c r="RV180" s="3"/>
      <c r="RW180" s="3"/>
      <c r="RX180" s="3"/>
      <c r="RY180" s="3"/>
      <c r="RZ180" s="3"/>
      <c r="SA180" s="3"/>
      <c r="SB180" s="3"/>
      <c r="SC180" s="3"/>
      <c r="SD180" s="3"/>
      <c r="SE180" s="3"/>
      <c r="SF180" s="3"/>
      <c r="SG180" s="3"/>
      <c r="SH180" s="3"/>
      <c r="SI180" s="3"/>
      <c r="SJ180" s="3"/>
      <c r="SK180" s="3"/>
      <c r="SL180" s="3"/>
      <c r="SM180" s="3"/>
      <c r="SN180" s="3"/>
      <c r="SO180" s="3"/>
      <c r="SP180" s="3"/>
      <c r="SQ180" s="3"/>
      <c r="SR180" s="3"/>
      <c r="SS180" s="3"/>
      <c r="ST180" s="3"/>
      <c r="SU180" s="3"/>
      <c r="SV180" s="3"/>
      <c r="SW180" s="3"/>
      <c r="SX180" s="3"/>
      <c r="SY180" s="3"/>
      <c r="SZ180" s="3"/>
      <c r="TA180" s="3"/>
      <c r="TB180" s="3"/>
      <c r="TC180" s="3"/>
      <c r="TD180" s="3"/>
      <c r="TE180" s="3"/>
      <c r="TF180" s="3"/>
      <c r="TG180" s="3"/>
      <c r="TH180" s="3"/>
      <c r="TI180" s="3"/>
      <c r="TJ180" s="3"/>
      <c r="TK180" s="3"/>
      <c r="TL180" s="3"/>
      <c r="TM180" s="3"/>
      <c r="TN180" s="3"/>
      <c r="TO180" s="3"/>
      <c r="TP180" s="3"/>
      <c r="TQ180" s="3"/>
      <c r="TR180" s="3"/>
      <c r="TS180" s="3"/>
      <c r="TT180" s="3"/>
      <c r="TU180" s="3"/>
      <c r="TV180" s="3"/>
      <c r="TW180" s="3"/>
      <c r="TX180" s="3"/>
      <c r="TY180" s="3"/>
      <c r="TZ180" s="3"/>
      <c r="UA180" s="3"/>
      <c r="UB180" s="3"/>
      <c r="UC180" s="3"/>
      <c r="UD180" s="3"/>
      <c r="UE180" s="3"/>
      <c r="UF180" s="3"/>
      <c r="UG180" s="3"/>
      <c r="UH180" s="3"/>
      <c r="UI180" s="3"/>
      <c r="UJ180" s="3"/>
      <c r="UK180" s="3"/>
      <c r="UL180" s="3"/>
      <c r="UM180" s="3"/>
      <c r="UN180" s="3"/>
      <c r="UO180" s="3"/>
      <c r="UP180" s="3"/>
      <c r="UQ180" s="3"/>
      <c r="UR180" s="3"/>
      <c r="US180" s="3"/>
      <c r="UT180" s="3"/>
      <c r="UU180" s="3"/>
      <c r="UV180" s="3"/>
      <c r="UW180" s="3"/>
      <c r="UX180" s="3"/>
      <c r="UY180" s="3"/>
      <c r="UZ180" s="3"/>
      <c r="VA180" s="3"/>
      <c r="VB180" s="3"/>
      <c r="VC180" s="3"/>
      <c r="VD180" s="3"/>
      <c r="VE180" s="3"/>
      <c r="VF180" s="3"/>
      <c r="VG180" s="3"/>
      <c r="VH180" s="3"/>
      <c r="VI180" s="3"/>
      <c r="VJ180" s="3"/>
      <c r="VK180" s="3"/>
      <c r="VL180" s="3"/>
      <c r="VM180" s="3"/>
      <c r="VN180" s="3"/>
      <c r="VO180" s="3"/>
      <c r="VP180" s="3"/>
      <c r="VQ180" s="3"/>
      <c r="VR180" s="3"/>
      <c r="VS180" s="3"/>
      <c r="VT180" s="3"/>
      <c r="VU180" s="3"/>
      <c r="VV180" s="3"/>
      <c r="VW180" s="3"/>
      <c r="VX180" s="3"/>
      <c r="VY180" s="3"/>
      <c r="VZ180" s="3"/>
      <c r="WA180" s="3"/>
      <c r="WB180" s="3"/>
      <c r="WC180" s="3"/>
      <c r="WD180" s="3"/>
      <c r="WE180" s="3"/>
      <c r="WF180" s="3"/>
      <c r="WG180" s="3"/>
      <c r="WH180" s="3"/>
      <c r="WI180" s="3"/>
      <c r="WJ180" s="3"/>
      <c r="WK180" s="3"/>
      <c r="WL180" s="3"/>
      <c r="WM180" s="3"/>
      <c r="WN180" s="3"/>
      <c r="WO180" s="3"/>
      <c r="WP180" s="3"/>
      <c r="WQ180" s="3"/>
      <c r="WR180" s="3"/>
      <c r="WS180" s="3"/>
      <c r="WT180" s="3"/>
      <c r="WU180" s="3"/>
      <c r="WV180" s="3"/>
      <c r="WW180" s="3"/>
      <c r="WX180" s="3"/>
      <c r="WY180" s="3"/>
      <c r="WZ180" s="3"/>
      <c r="XA180" s="3"/>
      <c r="XB180" s="3"/>
      <c r="XC180" s="3"/>
      <c r="XD180" s="3"/>
      <c r="XE180" s="3"/>
      <c r="XF180" s="3"/>
      <c r="XG180" s="3"/>
      <c r="XH180" s="3"/>
      <c r="XI180" s="3"/>
      <c r="XJ180" s="3"/>
      <c r="XK180" s="3"/>
      <c r="XL180" s="3"/>
      <c r="XM180" s="3"/>
      <c r="XN180" s="3"/>
      <c r="XO180" s="3"/>
      <c r="XP180" s="3"/>
      <c r="XQ180" s="3"/>
      <c r="XR180" s="3"/>
      <c r="XS180" s="3"/>
      <c r="XT180" s="3"/>
      <c r="XU180" s="3"/>
      <c r="XV180" s="3"/>
      <c r="XW180" s="3"/>
      <c r="XX180" s="3"/>
      <c r="XY180" s="3"/>
      <c r="XZ180" s="3"/>
      <c r="YA180" s="3"/>
      <c r="YB180" s="3"/>
      <c r="YC180" s="3"/>
      <c r="YD180" s="3"/>
      <c r="YE180" s="3"/>
      <c r="YF180" s="3"/>
      <c r="YG180" s="3"/>
      <c r="YH180" s="3"/>
      <c r="YI180" s="3"/>
      <c r="YJ180" s="3"/>
      <c r="YK180" s="3"/>
      <c r="YL180" s="3"/>
      <c r="YM180" s="3"/>
      <c r="YN180" s="3"/>
      <c r="YO180" s="3"/>
      <c r="YP180" s="3"/>
      <c r="YQ180" s="3"/>
      <c r="YR180" s="3"/>
      <c r="YS180" s="3"/>
      <c r="YT180" s="3"/>
      <c r="YU180" s="3"/>
      <c r="YV180" s="3"/>
      <c r="YW180" s="3"/>
      <c r="YX180" s="3"/>
      <c r="YY180" s="3"/>
      <c r="YZ180" s="3"/>
      <c r="ZA180" s="3"/>
      <c r="ZB180" s="3"/>
      <c r="ZC180" s="3"/>
      <c r="ZD180" s="3"/>
      <c r="ZE180" s="3"/>
      <c r="ZF180" s="3"/>
      <c r="ZG180" s="3"/>
      <c r="ZH180" s="3"/>
      <c r="ZI180" s="3"/>
      <c r="ZJ180" s="3"/>
      <c r="ZK180" s="3"/>
      <c r="ZL180" s="3"/>
      <c r="ZM180" s="3"/>
      <c r="ZN180" s="3"/>
      <c r="ZO180" s="3"/>
      <c r="ZP180" s="3"/>
      <c r="ZQ180" s="3"/>
      <c r="ZR180" s="3"/>
      <c r="ZS180" s="3"/>
      <c r="ZT180" s="3"/>
      <c r="ZU180" s="3"/>
      <c r="ZV180" s="3"/>
      <c r="ZW180" s="3"/>
      <c r="ZX180" s="3"/>
      <c r="ZY180" s="3"/>
      <c r="ZZ180" s="3"/>
      <c r="AAA180" s="3"/>
      <c r="AAB180" s="3"/>
      <c r="AAC180" s="3"/>
      <c r="AAD180" s="3"/>
      <c r="AAE180" s="3"/>
      <c r="AAF180" s="3"/>
      <c r="AAG180" s="3"/>
      <c r="AAH180" s="3"/>
      <c r="AAI180" s="3"/>
      <c r="AAJ180" s="3"/>
      <c r="AAK180" s="3"/>
      <c r="AAL180" s="3"/>
      <c r="AAM180" s="3"/>
      <c r="AAN180" s="3"/>
      <c r="AAO180" s="3"/>
      <c r="AAP180" s="3"/>
      <c r="AAQ180" s="3"/>
      <c r="AAR180" s="3"/>
      <c r="AAS180" s="3"/>
      <c r="AAT180" s="3"/>
      <c r="AAU180" s="3"/>
      <c r="AAV180" s="3"/>
      <c r="AAW180" s="3"/>
      <c r="AAX180" s="3"/>
      <c r="AAY180" s="3"/>
      <c r="AAZ180" s="3"/>
      <c r="ABA180" s="3"/>
      <c r="ABB180" s="3"/>
      <c r="ABC180" s="3"/>
      <c r="ABD180" s="3"/>
      <c r="ABE180" s="3"/>
      <c r="ABF180" s="3"/>
      <c r="ABG180" s="3"/>
      <c r="ABH180" s="3"/>
      <c r="ABI180" s="3"/>
      <c r="ABJ180" s="3"/>
      <c r="ABK180" s="3"/>
      <c r="ABL180" s="3"/>
      <c r="ABM180" s="3"/>
      <c r="ABN180" s="3"/>
      <c r="ABO180" s="3"/>
      <c r="ABP180" s="3"/>
      <c r="ABQ180" s="3"/>
      <c r="ABR180" s="3"/>
      <c r="ABS180" s="3"/>
      <c r="ABT180" s="3"/>
      <c r="ABU180" s="3"/>
      <c r="ABV180" s="3"/>
      <c r="ABW180" s="3"/>
      <c r="ABX180" s="3"/>
      <c r="ABY180" s="3"/>
      <c r="ABZ180" s="3"/>
      <c r="ACA180" s="3"/>
      <c r="ACB180" s="3"/>
      <c r="ACC180" s="3"/>
      <c r="ACD180" s="3"/>
      <c r="ACE180" s="3"/>
      <c r="ACF180" s="3"/>
      <c r="ACG180" s="3"/>
      <c r="ACH180" s="3"/>
      <c r="ACI180" s="3"/>
      <c r="ACJ180" s="3"/>
      <c r="ACK180" s="3"/>
      <c r="ACL180" s="3"/>
      <c r="ACM180" s="3"/>
      <c r="ACN180" s="3"/>
      <c r="ACO180" s="3"/>
      <c r="ACP180" s="3"/>
      <c r="ACQ180" s="3"/>
      <c r="ACR180" s="3"/>
      <c r="ACS180" s="3"/>
      <c r="ACT180" s="3"/>
      <c r="ACU180" s="3"/>
      <c r="ACV180" s="3"/>
      <c r="ACW180" s="3"/>
      <c r="ACX180" s="3"/>
      <c r="ACY180" s="3"/>
      <c r="ACZ180" s="3"/>
      <c r="ADA180" s="3"/>
      <c r="ADB180" s="3"/>
      <c r="ADC180" s="3"/>
      <c r="ADD180" s="3"/>
      <c r="ADE180" s="3"/>
      <c r="ADF180" s="3"/>
      <c r="ADG180" s="3"/>
      <c r="ADH180" s="3"/>
      <c r="ADI180" s="3"/>
      <c r="ADJ180" s="3"/>
      <c r="ADK180" s="3"/>
      <c r="ADL180" s="3"/>
      <c r="ADM180" s="3"/>
      <c r="ADN180" s="3"/>
      <c r="ADO180" s="3"/>
      <c r="ADP180" s="3"/>
      <c r="ADQ180" s="3"/>
      <c r="ADR180" s="3"/>
      <c r="ADS180" s="3"/>
      <c r="ADT180" s="3"/>
      <c r="ADU180" s="3"/>
      <c r="ADV180" s="3"/>
      <c r="ADW180" s="3"/>
      <c r="ADX180" s="3"/>
      <c r="ADY180" s="3"/>
      <c r="ADZ180" s="3"/>
      <c r="AEA180" s="3"/>
      <c r="AEB180" s="3"/>
      <c r="AEC180" s="3"/>
      <c r="AED180" s="3"/>
      <c r="AEE180" s="3"/>
      <c r="AEF180" s="3"/>
      <c r="AEG180" s="3"/>
      <c r="AEH180" s="3"/>
      <c r="AEI180" s="3"/>
      <c r="AEJ180" s="3"/>
      <c r="AEK180" s="3"/>
      <c r="AEL180" s="3"/>
      <c r="AEM180" s="3"/>
      <c r="AEN180" s="3"/>
      <c r="AEO180" s="3"/>
      <c r="AEP180" s="3"/>
      <c r="AEQ180" s="3"/>
      <c r="AER180" s="3"/>
      <c r="AES180" s="3"/>
      <c r="AET180" s="3"/>
      <c r="AEU180" s="3"/>
      <c r="AEV180" s="3"/>
      <c r="AEW180" s="3"/>
      <c r="AEX180" s="3"/>
      <c r="AEY180" s="3"/>
      <c r="AEZ180" s="3"/>
      <c r="AFA180" s="3"/>
      <c r="AFB180" s="3"/>
      <c r="AFC180" s="3"/>
      <c r="AFD180" s="3"/>
      <c r="AFE180" s="3"/>
      <c r="AFF180" s="3"/>
      <c r="AFG180" s="3"/>
      <c r="AFH180" s="3"/>
      <c r="AFI180" s="3"/>
      <c r="AFJ180" s="3"/>
      <c r="AFK180" s="3"/>
      <c r="AFL180" s="3"/>
      <c r="AFM180" s="3"/>
      <c r="AFN180" s="3"/>
      <c r="AFO180" s="3"/>
      <c r="AFP180" s="3"/>
      <c r="AFQ180" s="3"/>
      <c r="AFR180" s="3"/>
      <c r="AFS180" s="3"/>
      <c r="AFT180" s="3"/>
      <c r="AFU180" s="3"/>
      <c r="AFV180" s="3"/>
      <c r="AFW180" s="3"/>
      <c r="AFX180" s="3"/>
      <c r="AFY180" s="3"/>
      <c r="AFZ180" s="3"/>
      <c r="AGA180" s="3"/>
      <c r="AGB180" s="3"/>
      <c r="AGC180" s="3"/>
      <c r="AGD180" s="3"/>
      <c r="AGE180" s="3"/>
      <c r="AGF180" s="3"/>
      <c r="AGG180" s="3"/>
      <c r="AGH180" s="3"/>
      <c r="AGI180" s="3"/>
      <c r="AGJ180" s="3"/>
      <c r="AGK180" s="3"/>
      <c r="AGL180" s="3"/>
      <c r="AGM180" s="3"/>
      <c r="AGN180" s="3"/>
      <c r="AGO180" s="3"/>
      <c r="AGP180" s="3"/>
      <c r="AGQ180" s="3"/>
      <c r="AGR180" s="3"/>
      <c r="AGS180" s="3"/>
      <c r="AGT180" s="3"/>
      <c r="AGU180" s="3"/>
      <c r="AGV180" s="3"/>
      <c r="AGW180" s="3"/>
      <c r="AGX180" s="3"/>
      <c r="AGY180" s="3"/>
      <c r="AGZ180" s="3"/>
      <c r="AHA180" s="3"/>
      <c r="AHB180" s="3"/>
      <c r="AHC180" s="3"/>
      <c r="AHD180" s="3"/>
      <c r="AHE180" s="3"/>
      <c r="AHF180" s="3"/>
      <c r="AHG180" s="3"/>
      <c r="AHH180" s="3"/>
      <c r="AHI180" s="3"/>
      <c r="AHJ180" s="3"/>
      <c r="AHK180" s="3"/>
      <c r="AHL180" s="3"/>
      <c r="AHM180" s="3"/>
      <c r="AHN180" s="3"/>
      <c r="AHO180" s="3"/>
      <c r="AHP180" s="3"/>
      <c r="AHQ180" s="3"/>
      <c r="AHR180" s="3"/>
      <c r="AHS180" s="3"/>
      <c r="AHT180" s="3"/>
      <c r="AHU180" s="3"/>
      <c r="AHV180" s="3"/>
      <c r="AHW180" s="3"/>
      <c r="AHX180" s="3"/>
      <c r="AHY180" s="3"/>
      <c r="AHZ180" s="3"/>
      <c r="AIA180" s="3"/>
      <c r="AIB180" s="3"/>
      <c r="AIC180" s="3"/>
      <c r="AID180" s="3"/>
      <c r="AIE180" s="3"/>
      <c r="AIF180" s="3"/>
      <c r="AIG180" s="3"/>
      <c r="AIH180" s="3"/>
      <c r="AII180" s="3"/>
      <c r="AIJ180" s="3"/>
      <c r="AIK180" s="3"/>
      <c r="AIL180" s="3"/>
      <c r="AIM180" s="3"/>
      <c r="AIN180" s="3"/>
      <c r="AIO180" s="3"/>
      <c r="AIP180" s="3"/>
      <c r="AIQ180" s="3"/>
      <c r="AIR180" s="3"/>
      <c r="AIS180" s="3"/>
      <c r="AIT180" s="3"/>
      <c r="AIU180" s="3"/>
      <c r="AIV180" s="3"/>
      <c r="AIW180" s="3"/>
      <c r="AIX180" s="3"/>
      <c r="AIY180" s="3"/>
      <c r="AIZ180" s="3"/>
      <c r="AJA180" s="3"/>
      <c r="AJB180" s="3"/>
      <c r="AJC180" s="3"/>
      <c r="AJD180" s="3"/>
      <c r="AJE180" s="3"/>
      <c r="AJF180" s="3"/>
      <c r="AJG180" s="3"/>
      <c r="AJH180" s="3"/>
      <c r="AJI180" s="3"/>
      <c r="AJJ180" s="3"/>
      <c r="AJK180" s="3"/>
      <c r="AJL180" s="3"/>
      <c r="AJM180" s="3"/>
      <c r="AJN180" s="3"/>
      <c r="AJO180" s="3"/>
      <c r="AJP180" s="3"/>
      <c r="AJQ180" s="3"/>
      <c r="AJR180" s="3"/>
      <c r="AJS180" s="3"/>
      <c r="AJT180" s="3"/>
      <c r="AJU180" s="3"/>
      <c r="AJV180" s="3"/>
      <c r="AJW180" s="3"/>
      <c r="AJX180" s="3"/>
      <c r="AJY180" s="3"/>
      <c r="AJZ180" s="3"/>
      <c r="AKA180" s="3"/>
      <c r="AKB180" s="3"/>
      <c r="AKC180" s="3"/>
      <c r="AKD180" s="3"/>
      <c r="AKE180" s="3"/>
      <c r="AKF180" s="3"/>
      <c r="AKG180" s="3"/>
      <c r="AKH180" s="3"/>
      <c r="AKI180" s="3"/>
      <c r="AKJ180" s="3"/>
      <c r="AKK180" s="3"/>
      <c r="AKL180" s="3"/>
      <c r="AKM180" s="3"/>
      <c r="AKN180" s="3"/>
      <c r="AKO180" s="3"/>
      <c r="AKP180" s="3"/>
      <c r="AKQ180" s="3"/>
      <c r="AKR180" s="3"/>
      <c r="AKS180" s="3"/>
      <c r="AKT180" s="3"/>
      <c r="AKU180" s="3"/>
      <c r="AKV180" s="3"/>
      <c r="AKW180" s="3"/>
      <c r="AKX180" s="3"/>
      <c r="AKY180" s="3"/>
      <c r="AKZ180" s="3"/>
      <c r="ALA180" s="3"/>
      <c r="ALB180" s="3"/>
      <c r="ALC180" s="3"/>
      <c r="ALD180" s="3"/>
      <c r="ALE180" s="3"/>
      <c r="ALF180" s="3"/>
      <c r="ALG180" s="3"/>
      <c r="ALH180" s="3"/>
      <c r="ALI180" s="3"/>
      <c r="ALJ180" s="3"/>
      <c r="ALK180" s="3"/>
      <c r="ALL180" s="3"/>
      <c r="ALM180" s="3"/>
      <c r="ALN180" s="3"/>
      <c r="ALO180" s="3"/>
      <c r="ALP180" s="3"/>
      <c r="ALQ180" s="3"/>
      <c r="ALR180" s="3"/>
      <c r="ALS180" s="3"/>
      <c r="ALT180" s="3"/>
      <c r="ALU180" s="3"/>
      <c r="ALV180" s="3"/>
      <c r="ALW180" s="3"/>
      <c r="ALX180" s="3"/>
      <c r="ALY180" s="3"/>
      <c r="ALZ180" s="3"/>
      <c r="AMA180" s="3"/>
      <c r="AMB180" s="3"/>
      <c r="AMC180" s="3"/>
      <c r="AMD180" s="3"/>
      <c r="AME180" s="3"/>
      <c r="AMF180" s="3"/>
      <c r="AMG180" s="3"/>
      <c r="AMH180" s="3"/>
      <c r="AMI180" s="3"/>
      <c r="AMJ180" s="3"/>
      <c r="AMK180" s="3"/>
      <c r="AML180" s="3"/>
      <c r="AMM180" s="3"/>
      <c r="AMN180" s="3"/>
      <c r="AMO180" s="3"/>
      <c r="AMP180" s="3"/>
      <c r="AMQ180" s="3"/>
    </row>
    <row r="181" spans="1:1031" s="87" customFormat="1" ht="13.5" customHeight="1">
      <c r="A181" s="3"/>
      <c r="B181" s="79">
        <v>279</v>
      </c>
      <c r="C181" s="90" t="s">
        <v>152</v>
      </c>
      <c r="D181" s="24">
        <v>0</v>
      </c>
      <c r="E181" s="24">
        <v>0</v>
      </c>
      <c r="F181" s="23">
        <f>+G181+H181</f>
        <v>375</v>
      </c>
      <c r="G181" s="24">
        <v>375</v>
      </c>
      <c r="H181" s="24">
        <v>0</v>
      </c>
      <c r="I181" s="24">
        <v>375</v>
      </c>
      <c r="J181" s="24">
        <v>375</v>
      </c>
      <c r="K181" s="24">
        <v>0</v>
      </c>
      <c r="L181" s="24">
        <v>0</v>
      </c>
      <c r="M181" s="24">
        <v>235.4</v>
      </c>
      <c r="N181" s="24">
        <f>J181-M181</f>
        <v>139.6</v>
      </c>
      <c r="O181" s="24">
        <f t="shared" ref="O181:O182" si="168">+N181+P181</f>
        <v>139.6</v>
      </c>
      <c r="P181" s="24">
        <f>+I181-J181</f>
        <v>0</v>
      </c>
      <c r="Q181" s="23">
        <v>0</v>
      </c>
      <c r="R181" s="24">
        <v>235.4</v>
      </c>
      <c r="S181" s="27">
        <f t="shared" si="163"/>
        <v>62.773333333333333</v>
      </c>
      <c r="T181" s="27">
        <f t="shared" si="160"/>
        <v>62.773333333333333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  <c r="CW181" s="3"/>
      <c r="CX181" s="3"/>
      <c r="CY181" s="3"/>
      <c r="CZ181" s="3"/>
      <c r="DA181" s="3"/>
      <c r="DB181" s="3"/>
      <c r="DC181" s="3"/>
      <c r="DD181" s="3"/>
      <c r="DE181" s="3"/>
      <c r="DF181" s="3"/>
      <c r="DG181" s="3"/>
      <c r="DH181" s="3"/>
      <c r="DI181" s="3"/>
      <c r="DJ181" s="3"/>
      <c r="DK181" s="3"/>
      <c r="DL181" s="3"/>
      <c r="DM181" s="3"/>
      <c r="DN181" s="3"/>
      <c r="DO181" s="3"/>
      <c r="DP181" s="3"/>
      <c r="DQ181" s="3"/>
      <c r="DR181" s="3"/>
      <c r="DS181" s="3"/>
      <c r="DT181" s="3"/>
      <c r="DU181" s="3"/>
      <c r="DV181" s="3"/>
      <c r="DW181" s="3"/>
      <c r="DX181" s="3"/>
      <c r="DY181" s="3"/>
      <c r="DZ181" s="3"/>
      <c r="EA181" s="3"/>
      <c r="EB181" s="3"/>
      <c r="EC181" s="3"/>
      <c r="ED181" s="3"/>
      <c r="EE181" s="3"/>
      <c r="EF181" s="3"/>
      <c r="EG181" s="3"/>
      <c r="EH181" s="3"/>
      <c r="EI181" s="3"/>
      <c r="EJ181" s="3"/>
      <c r="EK181" s="3"/>
      <c r="EL181" s="3"/>
      <c r="EM181" s="3"/>
      <c r="EN181" s="3"/>
      <c r="EO181" s="3"/>
      <c r="EP181" s="3"/>
      <c r="EQ181" s="3"/>
      <c r="ER181" s="3"/>
      <c r="ES181" s="3"/>
      <c r="ET181" s="3"/>
      <c r="EU181" s="3"/>
      <c r="EV181" s="3"/>
      <c r="EW181" s="3"/>
      <c r="EX181" s="3"/>
      <c r="EY181" s="3"/>
      <c r="EZ181" s="3"/>
      <c r="FA181" s="3"/>
      <c r="FB181" s="3"/>
      <c r="FC181" s="3"/>
      <c r="FD181" s="3"/>
      <c r="FE181" s="3"/>
      <c r="FF181" s="3"/>
      <c r="FG181" s="3"/>
      <c r="FH181" s="3"/>
      <c r="FI181" s="3"/>
      <c r="FJ181" s="3"/>
      <c r="FK181" s="3"/>
      <c r="FL181" s="3"/>
      <c r="FM181" s="3"/>
      <c r="FN181" s="3"/>
      <c r="FO181" s="3"/>
      <c r="FP181" s="3"/>
      <c r="FQ181" s="3"/>
      <c r="FR181" s="3"/>
      <c r="FS181" s="3"/>
      <c r="FT181" s="3"/>
      <c r="FU181" s="3"/>
      <c r="FV181" s="3"/>
      <c r="FW181" s="3"/>
      <c r="FX181" s="3"/>
      <c r="FY181" s="3"/>
      <c r="FZ181" s="3"/>
      <c r="GA181" s="3"/>
      <c r="GB181" s="3"/>
      <c r="GC181" s="3"/>
      <c r="GD181" s="3"/>
      <c r="GE181" s="3"/>
      <c r="GF181" s="3"/>
      <c r="GG181" s="3"/>
      <c r="GH181" s="3"/>
      <c r="GI181" s="3"/>
      <c r="GJ181" s="3"/>
      <c r="GK181" s="3"/>
      <c r="GL181" s="3"/>
      <c r="GM181" s="3"/>
      <c r="GN181" s="3"/>
      <c r="GO181" s="3"/>
      <c r="GP181" s="3"/>
      <c r="GQ181" s="3"/>
      <c r="GR181" s="3"/>
      <c r="GS181" s="3"/>
      <c r="GT181" s="3"/>
      <c r="GU181" s="3"/>
      <c r="GV181" s="3"/>
      <c r="GW181" s="3"/>
      <c r="GX181" s="3"/>
      <c r="GY181" s="3"/>
      <c r="GZ181" s="3"/>
      <c r="HA181" s="3"/>
      <c r="HB181" s="3"/>
      <c r="HC181" s="3"/>
      <c r="HD181" s="3"/>
      <c r="HE181" s="3"/>
      <c r="HF181" s="3"/>
      <c r="HG181" s="3"/>
      <c r="HH181" s="3"/>
      <c r="HI181" s="3"/>
      <c r="HJ181" s="3"/>
      <c r="HK181" s="3"/>
      <c r="HL181" s="3"/>
      <c r="HM181" s="3"/>
      <c r="HN181" s="3"/>
      <c r="HO181" s="3"/>
      <c r="HP181" s="3"/>
      <c r="HQ181" s="3"/>
      <c r="HR181" s="3"/>
      <c r="HS181" s="3"/>
      <c r="HT181" s="3"/>
      <c r="HU181" s="3"/>
      <c r="HV181" s="3"/>
      <c r="HW181" s="3"/>
      <c r="HX181" s="3"/>
      <c r="HY181" s="3"/>
      <c r="HZ181" s="3"/>
      <c r="IA181" s="3"/>
      <c r="IB181" s="3"/>
      <c r="IC181" s="3"/>
      <c r="ID181" s="3"/>
      <c r="IE181" s="3"/>
      <c r="IF181" s="3"/>
      <c r="IG181" s="3"/>
      <c r="IH181" s="3"/>
      <c r="II181" s="3"/>
      <c r="IJ181" s="3"/>
      <c r="IK181" s="3"/>
      <c r="IL181" s="3"/>
      <c r="IM181" s="3"/>
      <c r="IN181" s="3"/>
      <c r="IO181" s="3"/>
      <c r="IP181" s="3"/>
      <c r="IQ181" s="3"/>
      <c r="IR181" s="3"/>
      <c r="IS181" s="3"/>
      <c r="IT181" s="3"/>
      <c r="IU181" s="3"/>
      <c r="IV181" s="3"/>
      <c r="IW181" s="3"/>
      <c r="IX181" s="3"/>
      <c r="IY181" s="3"/>
      <c r="IZ181" s="3"/>
      <c r="JA181" s="3"/>
      <c r="JB181" s="3"/>
      <c r="JC181" s="3"/>
      <c r="JD181" s="3"/>
      <c r="JE181" s="3"/>
      <c r="JF181" s="3"/>
      <c r="JG181" s="3"/>
      <c r="JH181" s="3"/>
      <c r="JI181" s="3"/>
      <c r="JJ181" s="3"/>
      <c r="JK181" s="3"/>
      <c r="JL181" s="3"/>
      <c r="JM181" s="3"/>
      <c r="JN181" s="3"/>
      <c r="JO181" s="3"/>
      <c r="JP181" s="3"/>
      <c r="JQ181" s="3"/>
      <c r="JR181" s="3"/>
      <c r="JS181" s="3"/>
      <c r="JT181" s="3"/>
      <c r="JU181" s="3"/>
      <c r="JV181" s="3"/>
      <c r="JW181" s="3"/>
      <c r="JX181" s="3"/>
      <c r="JY181" s="3"/>
      <c r="JZ181" s="3"/>
      <c r="KA181" s="3"/>
      <c r="KB181" s="3"/>
      <c r="KC181" s="3"/>
      <c r="KD181" s="3"/>
      <c r="KE181" s="3"/>
      <c r="KF181" s="3"/>
      <c r="KG181" s="3"/>
      <c r="KH181" s="3"/>
      <c r="KI181" s="3"/>
      <c r="KJ181" s="3"/>
      <c r="KK181" s="3"/>
      <c r="KL181" s="3"/>
      <c r="KM181" s="3"/>
      <c r="KN181" s="3"/>
      <c r="KO181" s="3"/>
      <c r="KP181" s="3"/>
      <c r="KQ181" s="3"/>
      <c r="KR181" s="3"/>
      <c r="KS181" s="3"/>
      <c r="KT181" s="3"/>
      <c r="KU181" s="3"/>
      <c r="KV181" s="3"/>
      <c r="KW181" s="3"/>
      <c r="KX181" s="3"/>
      <c r="KY181" s="3"/>
      <c r="KZ181" s="3"/>
      <c r="LA181" s="3"/>
      <c r="LB181" s="3"/>
      <c r="LC181" s="3"/>
      <c r="LD181" s="3"/>
      <c r="LE181" s="3"/>
      <c r="LF181" s="3"/>
      <c r="LG181" s="3"/>
      <c r="LH181" s="3"/>
      <c r="LI181" s="3"/>
      <c r="LJ181" s="3"/>
      <c r="LK181" s="3"/>
      <c r="LL181" s="3"/>
      <c r="LM181" s="3"/>
      <c r="LN181" s="3"/>
      <c r="LO181" s="3"/>
      <c r="LP181" s="3"/>
      <c r="LQ181" s="3"/>
      <c r="LR181" s="3"/>
      <c r="LS181" s="3"/>
      <c r="LT181" s="3"/>
      <c r="LU181" s="3"/>
      <c r="LV181" s="3"/>
      <c r="LW181" s="3"/>
      <c r="LX181" s="3"/>
      <c r="LY181" s="3"/>
      <c r="LZ181" s="3"/>
      <c r="MA181" s="3"/>
      <c r="MB181" s="3"/>
      <c r="MC181" s="3"/>
      <c r="MD181" s="3"/>
      <c r="ME181" s="3"/>
      <c r="MF181" s="3"/>
      <c r="MG181" s="3"/>
      <c r="MH181" s="3"/>
      <c r="MI181" s="3"/>
      <c r="MJ181" s="3"/>
      <c r="MK181" s="3"/>
      <c r="ML181" s="3"/>
      <c r="MM181" s="3"/>
      <c r="MN181" s="3"/>
      <c r="MO181" s="3"/>
      <c r="MP181" s="3"/>
      <c r="MQ181" s="3"/>
      <c r="MR181" s="3"/>
      <c r="MS181" s="3"/>
      <c r="MT181" s="3"/>
      <c r="MU181" s="3"/>
      <c r="MV181" s="3"/>
      <c r="MW181" s="3"/>
      <c r="MX181" s="3"/>
      <c r="MY181" s="3"/>
      <c r="MZ181" s="3"/>
      <c r="NA181" s="3"/>
      <c r="NB181" s="3"/>
      <c r="NC181" s="3"/>
      <c r="ND181" s="3"/>
      <c r="NE181" s="3"/>
      <c r="NF181" s="3"/>
      <c r="NG181" s="3"/>
      <c r="NH181" s="3"/>
      <c r="NI181" s="3"/>
      <c r="NJ181" s="3"/>
      <c r="NK181" s="3"/>
      <c r="NL181" s="3"/>
      <c r="NM181" s="3"/>
      <c r="NN181" s="3"/>
      <c r="NO181" s="3"/>
      <c r="NP181" s="3"/>
      <c r="NQ181" s="3"/>
      <c r="NR181" s="3"/>
      <c r="NS181" s="3"/>
      <c r="NT181" s="3"/>
      <c r="NU181" s="3"/>
      <c r="NV181" s="3"/>
      <c r="NW181" s="3"/>
      <c r="NX181" s="3"/>
      <c r="NY181" s="3"/>
      <c r="NZ181" s="3"/>
      <c r="OA181" s="3"/>
      <c r="OB181" s="3"/>
      <c r="OC181" s="3"/>
      <c r="OD181" s="3"/>
      <c r="OE181" s="3"/>
      <c r="OF181" s="3"/>
      <c r="OG181" s="3"/>
      <c r="OH181" s="3"/>
      <c r="OI181" s="3"/>
      <c r="OJ181" s="3"/>
      <c r="OK181" s="3"/>
      <c r="OL181" s="3"/>
      <c r="OM181" s="3"/>
      <c r="ON181" s="3"/>
      <c r="OO181" s="3"/>
      <c r="OP181" s="3"/>
      <c r="OQ181" s="3"/>
      <c r="OR181" s="3"/>
      <c r="OS181" s="3"/>
      <c r="OT181" s="3"/>
      <c r="OU181" s="3"/>
      <c r="OV181" s="3"/>
      <c r="OW181" s="3"/>
      <c r="OX181" s="3"/>
      <c r="OY181" s="3"/>
      <c r="OZ181" s="3"/>
      <c r="PA181" s="3"/>
      <c r="PB181" s="3"/>
      <c r="PC181" s="3"/>
      <c r="PD181" s="3"/>
      <c r="PE181" s="3"/>
      <c r="PF181" s="3"/>
      <c r="PG181" s="3"/>
      <c r="PH181" s="3"/>
      <c r="PI181" s="3"/>
      <c r="PJ181" s="3"/>
      <c r="PK181" s="3"/>
      <c r="PL181" s="3"/>
      <c r="PM181" s="3"/>
      <c r="PN181" s="3"/>
      <c r="PO181" s="3"/>
      <c r="PP181" s="3"/>
      <c r="PQ181" s="3"/>
      <c r="PR181" s="3"/>
      <c r="PS181" s="3"/>
      <c r="PT181" s="3"/>
      <c r="PU181" s="3"/>
      <c r="PV181" s="3"/>
      <c r="PW181" s="3"/>
      <c r="PX181" s="3"/>
      <c r="PY181" s="3"/>
      <c r="PZ181" s="3"/>
      <c r="QA181" s="3"/>
      <c r="QB181" s="3"/>
      <c r="QC181" s="3"/>
      <c r="QD181" s="3"/>
      <c r="QE181" s="3"/>
      <c r="QF181" s="3"/>
      <c r="QG181" s="3"/>
      <c r="QH181" s="3"/>
      <c r="QI181" s="3"/>
      <c r="QJ181" s="3"/>
      <c r="QK181" s="3"/>
      <c r="QL181" s="3"/>
      <c r="QM181" s="3"/>
      <c r="QN181" s="3"/>
      <c r="QO181" s="3"/>
      <c r="QP181" s="3"/>
      <c r="QQ181" s="3"/>
      <c r="QR181" s="3"/>
      <c r="QS181" s="3"/>
      <c r="QT181" s="3"/>
      <c r="QU181" s="3"/>
      <c r="QV181" s="3"/>
      <c r="QW181" s="3"/>
      <c r="QX181" s="3"/>
      <c r="QY181" s="3"/>
      <c r="QZ181" s="3"/>
      <c r="RA181" s="3"/>
      <c r="RB181" s="3"/>
      <c r="RC181" s="3"/>
      <c r="RD181" s="3"/>
      <c r="RE181" s="3"/>
      <c r="RF181" s="3"/>
      <c r="RG181" s="3"/>
      <c r="RH181" s="3"/>
      <c r="RI181" s="3"/>
      <c r="RJ181" s="3"/>
      <c r="RK181" s="3"/>
      <c r="RL181" s="3"/>
      <c r="RM181" s="3"/>
      <c r="RN181" s="3"/>
      <c r="RO181" s="3"/>
      <c r="RP181" s="3"/>
      <c r="RQ181" s="3"/>
      <c r="RR181" s="3"/>
      <c r="RS181" s="3"/>
      <c r="RT181" s="3"/>
      <c r="RU181" s="3"/>
      <c r="RV181" s="3"/>
      <c r="RW181" s="3"/>
      <c r="RX181" s="3"/>
      <c r="RY181" s="3"/>
      <c r="RZ181" s="3"/>
      <c r="SA181" s="3"/>
      <c r="SB181" s="3"/>
      <c r="SC181" s="3"/>
      <c r="SD181" s="3"/>
      <c r="SE181" s="3"/>
      <c r="SF181" s="3"/>
      <c r="SG181" s="3"/>
      <c r="SH181" s="3"/>
      <c r="SI181" s="3"/>
      <c r="SJ181" s="3"/>
      <c r="SK181" s="3"/>
      <c r="SL181" s="3"/>
      <c r="SM181" s="3"/>
      <c r="SN181" s="3"/>
      <c r="SO181" s="3"/>
      <c r="SP181" s="3"/>
      <c r="SQ181" s="3"/>
      <c r="SR181" s="3"/>
      <c r="SS181" s="3"/>
      <c r="ST181" s="3"/>
      <c r="SU181" s="3"/>
      <c r="SV181" s="3"/>
      <c r="SW181" s="3"/>
      <c r="SX181" s="3"/>
      <c r="SY181" s="3"/>
      <c r="SZ181" s="3"/>
      <c r="TA181" s="3"/>
      <c r="TB181" s="3"/>
      <c r="TC181" s="3"/>
      <c r="TD181" s="3"/>
      <c r="TE181" s="3"/>
      <c r="TF181" s="3"/>
      <c r="TG181" s="3"/>
      <c r="TH181" s="3"/>
      <c r="TI181" s="3"/>
      <c r="TJ181" s="3"/>
      <c r="TK181" s="3"/>
      <c r="TL181" s="3"/>
      <c r="TM181" s="3"/>
      <c r="TN181" s="3"/>
      <c r="TO181" s="3"/>
      <c r="TP181" s="3"/>
      <c r="TQ181" s="3"/>
      <c r="TR181" s="3"/>
      <c r="TS181" s="3"/>
      <c r="TT181" s="3"/>
      <c r="TU181" s="3"/>
      <c r="TV181" s="3"/>
      <c r="TW181" s="3"/>
      <c r="TX181" s="3"/>
      <c r="TY181" s="3"/>
      <c r="TZ181" s="3"/>
      <c r="UA181" s="3"/>
      <c r="UB181" s="3"/>
      <c r="UC181" s="3"/>
      <c r="UD181" s="3"/>
      <c r="UE181" s="3"/>
      <c r="UF181" s="3"/>
      <c r="UG181" s="3"/>
      <c r="UH181" s="3"/>
      <c r="UI181" s="3"/>
      <c r="UJ181" s="3"/>
      <c r="UK181" s="3"/>
      <c r="UL181" s="3"/>
      <c r="UM181" s="3"/>
      <c r="UN181" s="3"/>
      <c r="UO181" s="3"/>
      <c r="UP181" s="3"/>
      <c r="UQ181" s="3"/>
      <c r="UR181" s="3"/>
      <c r="US181" s="3"/>
      <c r="UT181" s="3"/>
      <c r="UU181" s="3"/>
      <c r="UV181" s="3"/>
      <c r="UW181" s="3"/>
      <c r="UX181" s="3"/>
      <c r="UY181" s="3"/>
      <c r="UZ181" s="3"/>
      <c r="VA181" s="3"/>
      <c r="VB181" s="3"/>
      <c r="VC181" s="3"/>
      <c r="VD181" s="3"/>
      <c r="VE181" s="3"/>
      <c r="VF181" s="3"/>
      <c r="VG181" s="3"/>
      <c r="VH181" s="3"/>
      <c r="VI181" s="3"/>
      <c r="VJ181" s="3"/>
      <c r="VK181" s="3"/>
      <c r="VL181" s="3"/>
      <c r="VM181" s="3"/>
      <c r="VN181" s="3"/>
      <c r="VO181" s="3"/>
      <c r="VP181" s="3"/>
      <c r="VQ181" s="3"/>
      <c r="VR181" s="3"/>
      <c r="VS181" s="3"/>
      <c r="VT181" s="3"/>
      <c r="VU181" s="3"/>
      <c r="VV181" s="3"/>
      <c r="VW181" s="3"/>
      <c r="VX181" s="3"/>
      <c r="VY181" s="3"/>
      <c r="VZ181" s="3"/>
      <c r="WA181" s="3"/>
      <c r="WB181" s="3"/>
      <c r="WC181" s="3"/>
      <c r="WD181" s="3"/>
      <c r="WE181" s="3"/>
      <c r="WF181" s="3"/>
      <c r="WG181" s="3"/>
      <c r="WH181" s="3"/>
      <c r="WI181" s="3"/>
      <c r="WJ181" s="3"/>
      <c r="WK181" s="3"/>
      <c r="WL181" s="3"/>
      <c r="WM181" s="3"/>
      <c r="WN181" s="3"/>
      <c r="WO181" s="3"/>
      <c r="WP181" s="3"/>
      <c r="WQ181" s="3"/>
      <c r="WR181" s="3"/>
      <c r="WS181" s="3"/>
      <c r="WT181" s="3"/>
      <c r="WU181" s="3"/>
      <c r="WV181" s="3"/>
      <c r="WW181" s="3"/>
      <c r="WX181" s="3"/>
      <c r="WY181" s="3"/>
      <c r="WZ181" s="3"/>
      <c r="XA181" s="3"/>
      <c r="XB181" s="3"/>
      <c r="XC181" s="3"/>
      <c r="XD181" s="3"/>
      <c r="XE181" s="3"/>
      <c r="XF181" s="3"/>
      <c r="XG181" s="3"/>
      <c r="XH181" s="3"/>
      <c r="XI181" s="3"/>
      <c r="XJ181" s="3"/>
      <c r="XK181" s="3"/>
      <c r="XL181" s="3"/>
      <c r="XM181" s="3"/>
      <c r="XN181" s="3"/>
      <c r="XO181" s="3"/>
      <c r="XP181" s="3"/>
      <c r="XQ181" s="3"/>
      <c r="XR181" s="3"/>
      <c r="XS181" s="3"/>
      <c r="XT181" s="3"/>
      <c r="XU181" s="3"/>
      <c r="XV181" s="3"/>
      <c r="XW181" s="3"/>
      <c r="XX181" s="3"/>
      <c r="XY181" s="3"/>
      <c r="XZ181" s="3"/>
      <c r="YA181" s="3"/>
      <c r="YB181" s="3"/>
      <c r="YC181" s="3"/>
      <c r="YD181" s="3"/>
      <c r="YE181" s="3"/>
      <c r="YF181" s="3"/>
      <c r="YG181" s="3"/>
      <c r="YH181" s="3"/>
      <c r="YI181" s="3"/>
      <c r="YJ181" s="3"/>
      <c r="YK181" s="3"/>
      <c r="YL181" s="3"/>
      <c r="YM181" s="3"/>
      <c r="YN181" s="3"/>
      <c r="YO181" s="3"/>
      <c r="YP181" s="3"/>
      <c r="YQ181" s="3"/>
      <c r="YR181" s="3"/>
      <c r="YS181" s="3"/>
      <c r="YT181" s="3"/>
      <c r="YU181" s="3"/>
      <c r="YV181" s="3"/>
      <c r="YW181" s="3"/>
      <c r="YX181" s="3"/>
      <c r="YY181" s="3"/>
      <c r="YZ181" s="3"/>
      <c r="ZA181" s="3"/>
      <c r="ZB181" s="3"/>
      <c r="ZC181" s="3"/>
      <c r="ZD181" s="3"/>
      <c r="ZE181" s="3"/>
      <c r="ZF181" s="3"/>
      <c r="ZG181" s="3"/>
      <c r="ZH181" s="3"/>
      <c r="ZI181" s="3"/>
      <c r="ZJ181" s="3"/>
      <c r="ZK181" s="3"/>
      <c r="ZL181" s="3"/>
      <c r="ZM181" s="3"/>
      <c r="ZN181" s="3"/>
      <c r="ZO181" s="3"/>
      <c r="ZP181" s="3"/>
      <c r="ZQ181" s="3"/>
      <c r="ZR181" s="3"/>
      <c r="ZS181" s="3"/>
      <c r="ZT181" s="3"/>
      <c r="ZU181" s="3"/>
      <c r="ZV181" s="3"/>
      <c r="ZW181" s="3"/>
      <c r="ZX181" s="3"/>
      <c r="ZY181" s="3"/>
      <c r="ZZ181" s="3"/>
      <c r="AAA181" s="3"/>
      <c r="AAB181" s="3"/>
      <c r="AAC181" s="3"/>
      <c r="AAD181" s="3"/>
      <c r="AAE181" s="3"/>
      <c r="AAF181" s="3"/>
      <c r="AAG181" s="3"/>
      <c r="AAH181" s="3"/>
      <c r="AAI181" s="3"/>
      <c r="AAJ181" s="3"/>
      <c r="AAK181" s="3"/>
      <c r="AAL181" s="3"/>
      <c r="AAM181" s="3"/>
      <c r="AAN181" s="3"/>
      <c r="AAO181" s="3"/>
      <c r="AAP181" s="3"/>
      <c r="AAQ181" s="3"/>
      <c r="AAR181" s="3"/>
      <c r="AAS181" s="3"/>
      <c r="AAT181" s="3"/>
      <c r="AAU181" s="3"/>
      <c r="AAV181" s="3"/>
      <c r="AAW181" s="3"/>
      <c r="AAX181" s="3"/>
      <c r="AAY181" s="3"/>
      <c r="AAZ181" s="3"/>
      <c r="ABA181" s="3"/>
      <c r="ABB181" s="3"/>
      <c r="ABC181" s="3"/>
      <c r="ABD181" s="3"/>
      <c r="ABE181" s="3"/>
      <c r="ABF181" s="3"/>
      <c r="ABG181" s="3"/>
      <c r="ABH181" s="3"/>
      <c r="ABI181" s="3"/>
      <c r="ABJ181" s="3"/>
      <c r="ABK181" s="3"/>
      <c r="ABL181" s="3"/>
      <c r="ABM181" s="3"/>
      <c r="ABN181" s="3"/>
      <c r="ABO181" s="3"/>
      <c r="ABP181" s="3"/>
      <c r="ABQ181" s="3"/>
      <c r="ABR181" s="3"/>
      <c r="ABS181" s="3"/>
      <c r="ABT181" s="3"/>
      <c r="ABU181" s="3"/>
      <c r="ABV181" s="3"/>
      <c r="ABW181" s="3"/>
      <c r="ABX181" s="3"/>
      <c r="ABY181" s="3"/>
      <c r="ABZ181" s="3"/>
      <c r="ACA181" s="3"/>
      <c r="ACB181" s="3"/>
      <c r="ACC181" s="3"/>
      <c r="ACD181" s="3"/>
      <c r="ACE181" s="3"/>
      <c r="ACF181" s="3"/>
      <c r="ACG181" s="3"/>
      <c r="ACH181" s="3"/>
      <c r="ACI181" s="3"/>
      <c r="ACJ181" s="3"/>
      <c r="ACK181" s="3"/>
      <c r="ACL181" s="3"/>
      <c r="ACM181" s="3"/>
      <c r="ACN181" s="3"/>
      <c r="ACO181" s="3"/>
      <c r="ACP181" s="3"/>
      <c r="ACQ181" s="3"/>
      <c r="ACR181" s="3"/>
      <c r="ACS181" s="3"/>
      <c r="ACT181" s="3"/>
      <c r="ACU181" s="3"/>
      <c r="ACV181" s="3"/>
      <c r="ACW181" s="3"/>
      <c r="ACX181" s="3"/>
      <c r="ACY181" s="3"/>
      <c r="ACZ181" s="3"/>
      <c r="ADA181" s="3"/>
      <c r="ADB181" s="3"/>
      <c r="ADC181" s="3"/>
      <c r="ADD181" s="3"/>
      <c r="ADE181" s="3"/>
      <c r="ADF181" s="3"/>
      <c r="ADG181" s="3"/>
      <c r="ADH181" s="3"/>
      <c r="ADI181" s="3"/>
      <c r="ADJ181" s="3"/>
      <c r="ADK181" s="3"/>
      <c r="ADL181" s="3"/>
      <c r="ADM181" s="3"/>
      <c r="ADN181" s="3"/>
      <c r="ADO181" s="3"/>
      <c r="ADP181" s="3"/>
      <c r="ADQ181" s="3"/>
      <c r="ADR181" s="3"/>
      <c r="ADS181" s="3"/>
      <c r="ADT181" s="3"/>
      <c r="ADU181" s="3"/>
      <c r="ADV181" s="3"/>
      <c r="ADW181" s="3"/>
      <c r="ADX181" s="3"/>
      <c r="ADY181" s="3"/>
      <c r="ADZ181" s="3"/>
      <c r="AEA181" s="3"/>
      <c r="AEB181" s="3"/>
      <c r="AEC181" s="3"/>
      <c r="AED181" s="3"/>
      <c r="AEE181" s="3"/>
      <c r="AEF181" s="3"/>
      <c r="AEG181" s="3"/>
      <c r="AEH181" s="3"/>
      <c r="AEI181" s="3"/>
      <c r="AEJ181" s="3"/>
      <c r="AEK181" s="3"/>
      <c r="AEL181" s="3"/>
      <c r="AEM181" s="3"/>
      <c r="AEN181" s="3"/>
      <c r="AEO181" s="3"/>
      <c r="AEP181" s="3"/>
      <c r="AEQ181" s="3"/>
      <c r="AER181" s="3"/>
      <c r="AES181" s="3"/>
      <c r="AET181" s="3"/>
      <c r="AEU181" s="3"/>
      <c r="AEV181" s="3"/>
      <c r="AEW181" s="3"/>
      <c r="AEX181" s="3"/>
      <c r="AEY181" s="3"/>
      <c r="AEZ181" s="3"/>
      <c r="AFA181" s="3"/>
      <c r="AFB181" s="3"/>
      <c r="AFC181" s="3"/>
      <c r="AFD181" s="3"/>
      <c r="AFE181" s="3"/>
      <c r="AFF181" s="3"/>
      <c r="AFG181" s="3"/>
      <c r="AFH181" s="3"/>
      <c r="AFI181" s="3"/>
      <c r="AFJ181" s="3"/>
      <c r="AFK181" s="3"/>
      <c r="AFL181" s="3"/>
      <c r="AFM181" s="3"/>
      <c r="AFN181" s="3"/>
      <c r="AFO181" s="3"/>
      <c r="AFP181" s="3"/>
      <c r="AFQ181" s="3"/>
      <c r="AFR181" s="3"/>
      <c r="AFS181" s="3"/>
      <c r="AFT181" s="3"/>
      <c r="AFU181" s="3"/>
      <c r="AFV181" s="3"/>
      <c r="AFW181" s="3"/>
      <c r="AFX181" s="3"/>
      <c r="AFY181" s="3"/>
      <c r="AFZ181" s="3"/>
      <c r="AGA181" s="3"/>
      <c r="AGB181" s="3"/>
      <c r="AGC181" s="3"/>
      <c r="AGD181" s="3"/>
      <c r="AGE181" s="3"/>
      <c r="AGF181" s="3"/>
      <c r="AGG181" s="3"/>
      <c r="AGH181" s="3"/>
      <c r="AGI181" s="3"/>
      <c r="AGJ181" s="3"/>
      <c r="AGK181" s="3"/>
      <c r="AGL181" s="3"/>
      <c r="AGM181" s="3"/>
      <c r="AGN181" s="3"/>
      <c r="AGO181" s="3"/>
      <c r="AGP181" s="3"/>
      <c r="AGQ181" s="3"/>
      <c r="AGR181" s="3"/>
      <c r="AGS181" s="3"/>
      <c r="AGT181" s="3"/>
      <c r="AGU181" s="3"/>
      <c r="AGV181" s="3"/>
      <c r="AGW181" s="3"/>
      <c r="AGX181" s="3"/>
      <c r="AGY181" s="3"/>
      <c r="AGZ181" s="3"/>
      <c r="AHA181" s="3"/>
      <c r="AHB181" s="3"/>
      <c r="AHC181" s="3"/>
      <c r="AHD181" s="3"/>
      <c r="AHE181" s="3"/>
      <c r="AHF181" s="3"/>
      <c r="AHG181" s="3"/>
      <c r="AHH181" s="3"/>
      <c r="AHI181" s="3"/>
      <c r="AHJ181" s="3"/>
      <c r="AHK181" s="3"/>
      <c r="AHL181" s="3"/>
      <c r="AHM181" s="3"/>
      <c r="AHN181" s="3"/>
      <c r="AHO181" s="3"/>
      <c r="AHP181" s="3"/>
      <c r="AHQ181" s="3"/>
      <c r="AHR181" s="3"/>
      <c r="AHS181" s="3"/>
      <c r="AHT181" s="3"/>
      <c r="AHU181" s="3"/>
      <c r="AHV181" s="3"/>
      <c r="AHW181" s="3"/>
      <c r="AHX181" s="3"/>
      <c r="AHY181" s="3"/>
      <c r="AHZ181" s="3"/>
      <c r="AIA181" s="3"/>
      <c r="AIB181" s="3"/>
      <c r="AIC181" s="3"/>
      <c r="AID181" s="3"/>
      <c r="AIE181" s="3"/>
      <c r="AIF181" s="3"/>
      <c r="AIG181" s="3"/>
      <c r="AIH181" s="3"/>
      <c r="AII181" s="3"/>
      <c r="AIJ181" s="3"/>
      <c r="AIK181" s="3"/>
      <c r="AIL181" s="3"/>
      <c r="AIM181" s="3"/>
      <c r="AIN181" s="3"/>
      <c r="AIO181" s="3"/>
      <c r="AIP181" s="3"/>
      <c r="AIQ181" s="3"/>
      <c r="AIR181" s="3"/>
      <c r="AIS181" s="3"/>
      <c r="AIT181" s="3"/>
      <c r="AIU181" s="3"/>
      <c r="AIV181" s="3"/>
      <c r="AIW181" s="3"/>
      <c r="AIX181" s="3"/>
      <c r="AIY181" s="3"/>
      <c r="AIZ181" s="3"/>
      <c r="AJA181" s="3"/>
      <c r="AJB181" s="3"/>
      <c r="AJC181" s="3"/>
      <c r="AJD181" s="3"/>
      <c r="AJE181" s="3"/>
      <c r="AJF181" s="3"/>
      <c r="AJG181" s="3"/>
      <c r="AJH181" s="3"/>
      <c r="AJI181" s="3"/>
      <c r="AJJ181" s="3"/>
      <c r="AJK181" s="3"/>
      <c r="AJL181" s="3"/>
      <c r="AJM181" s="3"/>
      <c r="AJN181" s="3"/>
      <c r="AJO181" s="3"/>
      <c r="AJP181" s="3"/>
      <c r="AJQ181" s="3"/>
      <c r="AJR181" s="3"/>
      <c r="AJS181" s="3"/>
      <c r="AJT181" s="3"/>
      <c r="AJU181" s="3"/>
      <c r="AJV181" s="3"/>
      <c r="AJW181" s="3"/>
      <c r="AJX181" s="3"/>
      <c r="AJY181" s="3"/>
      <c r="AJZ181" s="3"/>
      <c r="AKA181" s="3"/>
      <c r="AKB181" s="3"/>
      <c r="AKC181" s="3"/>
      <c r="AKD181" s="3"/>
      <c r="AKE181" s="3"/>
      <c r="AKF181" s="3"/>
      <c r="AKG181" s="3"/>
      <c r="AKH181" s="3"/>
      <c r="AKI181" s="3"/>
      <c r="AKJ181" s="3"/>
      <c r="AKK181" s="3"/>
      <c r="AKL181" s="3"/>
      <c r="AKM181" s="3"/>
      <c r="AKN181" s="3"/>
      <c r="AKO181" s="3"/>
      <c r="AKP181" s="3"/>
      <c r="AKQ181" s="3"/>
      <c r="AKR181" s="3"/>
      <c r="AKS181" s="3"/>
      <c r="AKT181" s="3"/>
      <c r="AKU181" s="3"/>
      <c r="AKV181" s="3"/>
      <c r="AKW181" s="3"/>
      <c r="AKX181" s="3"/>
      <c r="AKY181" s="3"/>
      <c r="AKZ181" s="3"/>
      <c r="ALA181" s="3"/>
      <c r="ALB181" s="3"/>
      <c r="ALC181" s="3"/>
      <c r="ALD181" s="3"/>
      <c r="ALE181" s="3"/>
      <c r="ALF181" s="3"/>
      <c r="ALG181" s="3"/>
      <c r="ALH181" s="3"/>
      <c r="ALI181" s="3"/>
      <c r="ALJ181" s="3"/>
      <c r="ALK181" s="3"/>
      <c r="ALL181" s="3"/>
      <c r="ALM181" s="3"/>
      <c r="ALN181" s="3"/>
      <c r="ALO181" s="3"/>
      <c r="ALP181" s="3"/>
      <c r="ALQ181" s="3"/>
      <c r="ALR181" s="3"/>
      <c r="ALS181" s="3"/>
      <c r="ALT181" s="3"/>
      <c r="ALU181" s="3"/>
      <c r="ALV181" s="3"/>
      <c r="ALW181" s="3"/>
      <c r="ALX181" s="3"/>
      <c r="ALY181" s="3"/>
      <c r="ALZ181" s="3"/>
      <c r="AMA181" s="3"/>
      <c r="AMB181" s="3"/>
      <c r="AMC181" s="3"/>
      <c r="AMD181" s="3"/>
      <c r="AME181" s="3"/>
      <c r="AMF181" s="3"/>
      <c r="AMG181" s="3"/>
      <c r="AMH181" s="3"/>
      <c r="AMI181" s="3"/>
      <c r="AMJ181" s="3"/>
      <c r="AMK181" s="3"/>
      <c r="AML181" s="3"/>
      <c r="AMM181" s="3"/>
      <c r="AMN181" s="3"/>
      <c r="AMO181" s="3"/>
      <c r="AMP181" s="3"/>
      <c r="AMQ181" s="3"/>
    </row>
    <row r="182" spans="1:1031" s="87" customFormat="1" ht="13.5" customHeight="1">
      <c r="A182" s="3"/>
      <c r="B182" s="74">
        <v>280</v>
      </c>
      <c r="C182" s="89" t="s">
        <v>153</v>
      </c>
      <c r="D182" s="13">
        <v>0</v>
      </c>
      <c r="E182" s="13">
        <v>0</v>
      </c>
      <c r="F182" s="32">
        <f>+G182+H182</f>
        <v>16923</v>
      </c>
      <c r="G182" s="13">
        <v>16923</v>
      </c>
      <c r="H182" s="13">
        <v>0</v>
      </c>
      <c r="I182" s="13">
        <v>16923</v>
      </c>
      <c r="J182" s="13">
        <v>16923</v>
      </c>
      <c r="K182" s="13">
        <v>0</v>
      </c>
      <c r="L182" s="13">
        <v>8.56</v>
      </c>
      <c r="M182" s="13">
        <v>8659.6200000000008</v>
      </c>
      <c r="N182" s="13">
        <f>J182-M182</f>
        <v>8263.3799999999992</v>
      </c>
      <c r="O182" s="13">
        <f t="shared" si="168"/>
        <v>8263.3799999999992</v>
      </c>
      <c r="P182" s="13">
        <f>+I182-J182</f>
        <v>0</v>
      </c>
      <c r="Q182" s="32">
        <v>0</v>
      </c>
      <c r="R182" s="13">
        <v>8659.6200000000008</v>
      </c>
      <c r="S182" s="14">
        <f t="shared" si="163"/>
        <v>51.170714412338249</v>
      </c>
      <c r="T182" s="14">
        <f t="shared" si="160"/>
        <v>51.170714412338249</v>
      </c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  <c r="CW182" s="3"/>
      <c r="CX182" s="3"/>
      <c r="CY182" s="3"/>
      <c r="CZ182" s="3"/>
      <c r="DA182" s="3"/>
      <c r="DB182" s="3"/>
      <c r="DC182" s="3"/>
      <c r="DD182" s="3"/>
      <c r="DE182" s="3"/>
      <c r="DF182" s="3"/>
      <c r="DG182" s="3"/>
      <c r="DH182" s="3"/>
      <c r="DI182" s="3"/>
      <c r="DJ182" s="3"/>
      <c r="DK182" s="3"/>
      <c r="DL182" s="3"/>
      <c r="DM182" s="3"/>
      <c r="DN182" s="3"/>
      <c r="DO182" s="3"/>
      <c r="DP182" s="3"/>
      <c r="DQ182" s="3"/>
      <c r="DR182" s="3"/>
      <c r="DS182" s="3"/>
      <c r="DT182" s="3"/>
      <c r="DU182" s="3"/>
      <c r="DV182" s="3"/>
      <c r="DW182" s="3"/>
      <c r="DX182" s="3"/>
      <c r="DY182" s="3"/>
      <c r="DZ182" s="3"/>
      <c r="EA182" s="3"/>
      <c r="EB182" s="3"/>
      <c r="EC182" s="3"/>
      <c r="ED182" s="3"/>
      <c r="EE182" s="3"/>
      <c r="EF182" s="3"/>
      <c r="EG182" s="3"/>
      <c r="EH182" s="3"/>
      <c r="EI182" s="3"/>
      <c r="EJ182" s="3"/>
      <c r="EK182" s="3"/>
      <c r="EL182" s="3"/>
      <c r="EM182" s="3"/>
      <c r="EN182" s="3"/>
      <c r="EO182" s="3"/>
      <c r="EP182" s="3"/>
      <c r="EQ182" s="3"/>
      <c r="ER182" s="3"/>
      <c r="ES182" s="3"/>
      <c r="ET182" s="3"/>
      <c r="EU182" s="3"/>
      <c r="EV182" s="3"/>
      <c r="EW182" s="3"/>
      <c r="EX182" s="3"/>
      <c r="EY182" s="3"/>
      <c r="EZ182" s="3"/>
      <c r="FA182" s="3"/>
      <c r="FB182" s="3"/>
      <c r="FC182" s="3"/>
      <c r="FD182" s="3"/>
      <c r="FE182" s="3"/>
      <c r="FF182" s="3"/>
      <c r="FG182" s="3"/>
      <c r="FH182" s="3"/>
      <c r="FI182" s="3"/>
      <c r="FJ182" s="3"/>
      <c r="FK182" s="3"/>
      <c r="FL182" s="3"/>
      <c r="FM182" s="3"/>
      <c r="FN182" s="3"/>
      <c r="FO182" s="3"/>
      <c r="FP182" s="3"/>
      <c r="FQ182" s="3"/>
      <c r="FR182" s="3"/>
      <c r="FS182" s="3"/>
      <c r="FT182" s="3"/>
      <c r="FU182" s="3"/>
      <c r="FV182" s="3"/>
      <c r="FW182" s="3"/>
      <c r="FX182" s="3"/>
      <c r="FY182" s="3"/>
      <c r="FZ182" s="3"/>
      <c r="GA182" s="3"/>
      <c r="GB182" s="3"/>
      <c r="GC182" s="3"/>
      <c r="GD182" s="3"/>
      <c r="GE182" s="3"/>
      <c r="GF182" s="3"/>
      <c r="GG182" s="3"/>
      <c r="GH182" s="3"/>
      <c r="GI182" s="3"/>
      <c r="GJ182" s="3"/>
      <c r="GK182" s="3"/>
      <c r="GL182" s="3"/>
      <c r="GM182" s="3"/>
      <c r="GN182" s="3"/>
      <c r="GO182" s="3"/>
      <c r="GP182" s="3"/>
      <c r="GQ182" s="3"/>
      <c r="GR182" s="3"/>
      <c r="GS182" s="3"/>
      <c r="GT182" s="3"/>
      <c r="GU182" s="3"/>
      <c r="GV182" s="3"/>
      <c r="GW182" s="3"/>
      <c r="GX182" s="3"/>
      <c r="GY182" s="3"/>
      <c r="GZ182" s="3"/>
      <c r="HA182" s="3"/>
      <c r="HB182" s="3"/>
      <c r="HC182" s="3"/>
      <c r="HD182" s="3"/>
      <c r="HE182" s="3"/>
      <c r="HF182" s="3"/>
      <c r="HG182" s="3"/>
      <c r="HH182" s="3"/>
      <c r="HI182" s="3"/>
      <c r="HJ182" s="3"/>
      <c r="HK182" s="3"/>
      <c r="HL182" s="3"/>
      <c r="HM182" s="3"/>
      <c r="HN182" s="3"/>
      <c r="HO182" s="3"/>
      <c r="HP182" s="3"/>
      <c r="HQ182" s="3"/>
      <c r="HR182" s="3"/>
      <c r="HS182" s="3"/>
      <c r="HT182" s="3"/>
      <c r="HU182" s="3"/>
      <c r="HV182" s="3"/>
      <c r="HW182" s="3"/>
      <c r="HX182" s="3"/>
      <c r="HY182" s="3"/>
      <c r="HZ182" s="3"/>
      <c r="IA182" s="3"/>
      <c r="IB182" s="3"/>
      <c r="IC182" s="3"/>
      <c r="ID182" s="3"/>
      <c r="IE182" s="3"/>
      <c r="IF182" s="3"/>
      <c r="IG182" s="3"/>
      <c r="IH182" s="3"/>
      <c r="II182" s="3"/>
      <c r="IJ182" s="3"/>
      <c r="IK182" s="3"/>
      <c r="IL182" s="3"/>
      <c r="IM182" s="3"/>
      <c r="IN182" s="3"/>
      <c r="IO182" s="3"/>
      <c r="IP182" s="3"/>
      <c r="IQ182" s="3"/>
      <c r="IR182" s="3"/>
      <c r="IS182" s="3"/>
      <c r="IT182" s="3"/>
      <c r="IU182" s="3"/>
      <c r="IV182" s="3"/>
      <c r="IW182" s="3"/>
      <c r="IX182" s="3"/>
      <c r="IY182" s="3"/>
      <c r="IZ182" s="3"/>
      <c r="JA182" s="3"/>
      <c r="JB182" s="3"/>
      <c r="JC182" s="3"/>
      <c r="JD182" s="3"/>
      <c r="JE182" s="3"/>
      <c r="JF182" s="3"/>
      <c r="JG182" s="3"/>
      <c r="JH182" s="3"/>
      <c r="JI182" s="3"/>
      <c r="JJ182" s="3"/>
      <c r="JK182" s="3"/>
      <c r="JL182" s="3"/>
      <c r="JM182" s="3"/>
      <c r="JN182" s="3"/>
      <c r="JO182" s="3"/>
      <c r="JP182" s="3"/>
      <c r="JQ182" s="3"/>
      <c r="JR182" s="3"/>
      <c r="JS182" s="3"/>
      <c r="JT182" s="3"/>
      <c r="JU182" s="3"/>
      <c r="JV182" s="3"/>
      <c r="JW182" s="3"/>
      <c r="JX182" s="3"/>
      <c r="JY182" s="3"/>
      <c r="JZ182" s="3"/>
      <c r="KA182" s="3"/>
      <c r="KB182" s="3"/>
      <c r="KC182" s="3"/>
      <c r="KD182" s="3"/>
      <c r="KE182" s="3"/>
      <c r="KF182" s="3"/>
      <c r="KG182" s="3"/>
      <c r="KH182" s="3"/>
      <c r="KI182" s="3"/>
      <c r="KJ182" s="3"/>
      <c r="KK182" s="3"/>
      <c r="KL182" s="3"/>
      <c r="KM182" s="3"/>
      <c r="KN182" s="3"/>
      <c r="KO182" s="3"/>
      <c r="KP182" s="3"/>
      <c r="KQ182" s="3"/>
      <c r="KR182" s="3"/>
      <c r="KS182" s="3"/>
      <c r="KT182" s="3"/>
      <c r="KU182" s="3"/>
      <c r="KV182" s="3"/>
      <c r="KW182" s="3"/>
      <c r="KX182" s="3"/>
      <c r="KY182" s="3"/>
      <c r="KZ182" s="3"/>
      <c r="LA182" s="3"/>
      <c r="LB182" s="3"/>
      <c r="LC182" s="3"/>
      <c r="LD182" s="3"/>
      <c r="LE182" s="3"/>
      <c r="LF182" s="3"/>
      <c r="LG182" s="3"/>
      <c r="LH182" s="3"/>
      <c r="LI182" s="3"/>
      <c r="LJ182" s="3"/>
      <c r="LK182" s="3"/>
      <c r="LL182" s="3"/>
      <c r="LM182" s="3"/>
      <c r="LN182" s="3"/>
      <c r="LO182" s="3"/>
      <c r="LP182" s="3"/>
      <c r="LQ182" s="3"/>
      <c r="LR182" s="3"/>
      <c r="LS182" s="3"/>
      <c r="LT182" s="3"/>
      <c r="LU182" s="3"/>
      <c r="LV182" s="3"/>
      <c r="LW182" s="3"/>
      <c r="LX182" s="3"/>
      <c r="LY182" s="3"/>
      <c r="LZ182" s="3"/>
      <c r="MA182" s="3"/>
      <c r="MB182" s="3"/>
      <c r="MC182" s="3"/>
      <c r="MD182" s="3"/>
      <c r="ME182" s="3"/>
      <c r="MF182" s="3"/>
      <c r="MG182" s="3"/>
      <c r="MH182" s="3"/>
      <c r="MI182" s="3"/>
      <c r="MJ182" s="3"/>
      <c r="MK182" s="3"/>
      <c r="ML182" s="3"/>
      <c r="MM182" s="3"/>
      <c r="MN182" s="3"/>
      <c r="MO182" s="3"/>
      <c r="MP182" s="3"/>
      <c r="MQ182" s="3"/>
      <c r="MR182" s="3"/>
      <c r="MS182" s="3"/>
      <c r="MT182" s="3"/>
      <c r="MU182" s="3"/>
      <c r="MV182" s="3"/>
      <c r="MW182" s="3"/>
      <c r="MX182" s="3"/>
      <c r="MY182" s="3"/>
      <c r="MZ182" s="3"/>
      <c r="NA182" s="3"/>
      <c r="NB182" s="3"/>
      <c r="NC182" s="3"/>
      <c r="ND182" s="3"/>
      <c r="NE182" s="3"/>
      <c r="NF182" s="3"/>
      <c r="NG182" s="3"/>
      <c r="NH182" s="3"/>
      <c r="NI182" s="3"/>
      <c r="NJ182" s="3"/>
      <c r="NK182" s="3"/>
      <c r="NL182" s="3"/>
      <c r="NM182" s="3"/>
      <c r="NN182" s="3"/>
      <c r="NO182" s="3"/>
      <c r="NP182" s="3"/>
      <c r="NQ182" s="3"/>
      <c r="NR182" s="3"/>
      <c r="NS182" s="3"/>
      <c r="NT182" s="3"/>
      <c r="NU182" s="3"/>
      <c r="NV182" s="3"/>
      <c r="NW182" s="3"/>
      <c r="NX182" s="3"/>
      <c r="NY182" s="3"/>
      <c r="NZ182" s="3"/>
      <c r="OA182" s="3"/>
      <c r="OB182" s="3"/>
      <c r="OC182" s="3"/>
      <c r="OD182" s="3"/>
      <c r="OE182" s="3"/>
      <c r="OF182" s="3"/>
      <c r="OG182" s="3"/>
      <c r="OH182" s="3"/>
      <c r="OI182" s="3"/>
      <c r="OJ182" s="3"/>
      <c r="OK182" s="3"/>
      <c r="OL182" s="3"/>
      <c r="OM182" s="3"/>
      <c r="ON182" s="3"/>
      <c r="OO182" s="3"/>
      <c r="OP182" s="3"/>
      <c r="OQ182" s="3"/>
      <c r="OR182" s="3"/>
      <c r="OS182" s="3"/>
      <c r="OT182" s="3"/>
      <c r="OU182" s="3"/>
      <c r="OV182" s="3"/>
      <c r="OW182" s="3"/>
      <c r="OX182" s="3"/>
      <c r="OY182" s="3"/>
      <c r="OZ182" s="3"/>
      <c r="PA182" s="3"/>
      <c r="PB182" s="3"/>
      <c r="PC182" s="3"/>
      <c r="PD182" s="3"/>
      <c r="PE182" s="3"/>
      <c r="PF182" s="3"/>
      <c r="PG182" s="3"/>
      <c r="PH182" s="3"/>
      <c r="PI182" s="3"/>
      <c r="PJ182" s="3"/>
      <c r="PK182" s="3"/>
      <c r="PL182" s="3"/>
      <c r="PM182" s="3"/>
      <c r="PN182" s="3"/>
      <c r="PO182" s="3"/>
      <c r="PP182" s="3"/>
      <c r="PQ182" s="3"/>
      <c r="PR182" s="3"/>
      <c r="PS182" s="3"/>
      <c r="PT182" s="3"/>
      <c r="PU182" s="3"/>
      <c r="PV182" s="3"/>
      <c r="PW182" s="3"/>
      <c r="PX182" s="3"/>
      <c r="PY182" s="3"/>
      <c r="PZ182" s="3"/>
      <c r="QA182" s="3"/>
      <c r="QB182" s="3"/>
      <c r="QC182" s="3"/>
      <c r="QD182" s="3"/>
      <c r="QE182" s="3"/>
      <c r="QF182" s="3"/>
      <c r="QG182" s="3"/>
      <c r="QH182" s="3"/>
      <c r="QI182" s="3"/>
      <c r="QJ182" s="3"/>
      <c r="QK182" s="3"/>
      <c r="QL182" s="3"/>
      <c r="QM182" s="3"/>
      <c r="QN182" s="3"/>
      <c r="QO182" s="3"/>
      <c r="QP182" s="3"/>
      <c r="QQ182" s="3"/>
      <c r="QR182" s="3"/>
      <c r="QS182" s="3"/>
      <c r="QT182" s="3"/>
      <c r="QU182" s="3"/>
      <c r="QV182" s="3"/>
      <c r="QW182" s="3"/>
      <c r="QX182" s="3"/>
      <c r="QY182" s="3"/>
      <c r="QZ182" s="3"/>
      <c r="RA182" s="3"/>
      <c r="RB182" s="3"/>
      <c r="RC182" s="3"/>
      <c r="RD182" s="3"/>
      <c r="RE182" s="3"/>
      <c r="RF182" s="3"/>
      <c r="RG182" s="3"/>
      <c r="RH182" s="3"/>
      <c r="RI182" s="3"/>
      <c r="RJ182" s="3"/>
      <c r="RK182" s="3"/>
      <c r="RL182" s="3"/>
      <c r="RM182" s="3"/>
      <c r="RN182" s="3"/>
      <c r="RO182" s="3"/>
      <c r="RP182" s="3"/>
      <c r="RQ182" s="3"/>
      <c r="RR182" s="3"/>
      <c r="RS182" s="3"/>
      <c r="RT182" s="3"/>
      <c r="RU182" s="3"/>
      <c r="RV182" s="3"/>
      <c r="RW182" s="3"/>
      <c r="RX182" s="3"/>
      <c r="RY182" s="3"/>
      <c r="RZ182" s="3"/>
      <c r="SA182" s="3"/>
      <c r="SB182" s="3"/>
      <c r="SC182" s="3"/>
      <c r="SD182" s="3"/>
      <c r="SE182" s="3"/>
      <c r="SF182" s="3"/>
      <c r="SG182" s="3"/>
      <c r="SH182" s="3"/>
      <c r="SI182" s="3"/>
      <c r="SJ182" s="3"/>
      <c r="SK182" s="3"/>
      <c r="SL182" s="3"/>
      <c r="SM182" s="3"/>
      <c r="SN182" s="3"/>
      <c r="SO182" s="3"/>
      <c r="SP182" s="3"/>
      <c r="SQ182" s="3"/>
      <c r="SR182" s="3"/>
      <c r="SS182" s="3"/>
      <c r="ST182" s="3"/>
      <c r="SU182" s="3"/>
      <c r="SV182" s="3"/>
      <c r="SW182" s="3"/>
      <c r="SX182" s="3"/>
      <c r="SY182" s="3"/>
      <c r="SZ182" s="3"/>
      <c r="TA182" s="3"/>
      <c r="TB182" s="3"/>
      <c r="TC182" s="3"/>
      <c r="TD182" s="3"/>
      <c r="TE182" s="3"/>
      <c r="TF182" s="3"/>
      <c r="TG182" s="3"/>
      <c r="TH182" s="3"/>
      <c r="TI182" s="3"/>
      <c r="TJ182" s="3"/>
      <c r="TK182" s="3"/>
      <c r="TL182" s="3"/>
      <c r="TM182" s="3"/>
      <c r="TN182" s="3"/>
      <c r="TO182" s="3"/>
      <c r="TP182" s="3"/>
      <c r="TQ182" s="3"/>
      <c r="TR182" s="3"/>
      <c r="TS182" s="3"/>
      <c r="TT182" s="3"/>
      <c r="TU182" s="3"/>
      <c r="TV182" s="3"/>
      <c r="TW182" s="3"/>
      <c r="TX182" s="3"/>
      <c r="TY182" s="3"/>
      <c r="TZ182" s="3"/>
      <c r="UA182" s="3"/>
      <c r="UB182" s="3"/>
      <c r="UC182" s="3"/>
      <c r="UD182" s="3"/>
      <c r="UE182" s="3"/>
      <c r="UF182" s="3"/>
      <c r="UG182" s="3"/>
      <c r="UH182" s="3"/>
      <c r="UI182" s="3"/>
      <c r="UJ182" s="3"/>
      <c r="UK182" s="3"/>
      <c r="UL182" s="3"/>
      <c r="UM182" s="3"/>
      <c r="UN182" s="3"/>
      <c r="UO182" s="3"/>
      <c r="UP182" s="3"/>
      <c r="UQ182" s="3"/>
      <c r="UR182" s="3"/>
      <c r="US182" s="3"/>
      <c r="UT182" s="3"/>
      <c r="UU182" s="3"/>
      <c r="UV182" s="3"/>
      <c r="UW182" s="3"/>
      <c r="UX182" s="3"/>
      <c r="UY182" s="3"/>
      <c r="UZ182" s="3"/>
      <c r="VA182" s="3"/>
      <c r="VB182" s="3"/>
      <c r="VC182" s="3"/>
      <c r="VD182" s="3"/>
      <c r="VE182" s="3"/>
      <c r="VF182" s="3"/>
      <c r="VG182" s="3"/>
      <c r="VH182" s="3"/>
      <c r="VI182" s="3"/>
      <c r="VJ182" s="3"/>
      <c r="VK182" s="3"/>
      <c r="VL182" s="3"/>
      <c r="VM182" s="3"/>
      <c r="VN182" s="3"/>
      <c r="VO182" s="3"/>
      <c r="VP182" s="3"/>
      <c r="VQ182" s="3"/>
      <c r="VR182" s="3"/>
      <c r="VS182" s="3"/>
      <c r="VT182" s="3"/>
      <c r="VU182" s="3"/>
      <c r="VV182" s="3"/>
      <c r="VW182" s="3"/>
      <c r="VX182" s="3"/>
      <c r="VY182" s="3"/>
      <c r="VZ182" s="3"/>
      <c r="WA182" s="3"/>
      <c r="WB182" s="3"/>
      <c r="WC182" s="3"/>
      <c r="WD182" s="3"/>
      <c r="WE182" s="3"/>
      <c r="WF182" s="3"/>
      <c r="WG182" s="3"/>
      <c r="WH182" s="3"/>
      <c r="WI182" s="3"/>
      <c r="WJ182" s="3"/>
      <c r="WK182" s="3"/>
      <c r="WL182" s="3"/>
      <c r="WM182" s="3"/>
      <c r="WN182" s="3"/>
      <c r="WO182" s="3"/>
      <c r="WP182" s="3"/>
      <c r="WQ182" s="3"/>
      <c r="WR182" s="3"/>
      <c r="WS182" s="3"/>
      <c r="WT182" s="3"/>
      <c r="WU182" s="3"/>
      <c r="WV182" s="3"/>
      <c r="WW182" s="3"/>
      <c r="WX182" s="3"/>
      <c r="WY182" s="3"/>
      <c r="WZ182" s="3"/>
      <c r="XA182" s="3"/>
      <c r="XB182" s="3"/>
      <c r="XC182" s="3"/>
      <c r="XD182" s="3"/>
      <c r="XE182" s="3"/>
      <c r="XF182" s="3"/>
      <c r="XG182" s="3"/>
      <c r="XH182" s="3"/>
      <c r="XI182" s="3"/>
      <c r="XJ182" s="3"/>
      <c r="XK182" s="3"/>
      <c r="XL182" s="3"/>
      <c r="XM182" s="3"/>
      <c r="XN182" s="3"/>
      <c r="XO182" s="3"/>
      <c r="XP182" s="3"/>
      <c r="XQ182" s="3"/>
      <c r="XR182" s="3"/>
      <c r="XS182" s="3"/>
      <c r="XT182" s="3"/>
      <c r="XU182" s="3"/>
      <c r="XV182" s="3"/>
      <c r="XW182" s="3"/>
      <c r="XX182" s="3"/>
      <c r="XY182" s="3"/>
      <c r="XZ182" s="3"/>
      <c r="YA182" s="3"/>
      <c r="YB182" s="3"/>
      <c r="YC182" s="3"/>
      <c r="YD182" s="3"/>
      <c r="YE182" s="3"/>
      <c r="YF182" s="3"/>
      <c r="YG182" s="3"/>
      <c r="YH182" s="3"/>
      <c r="YI182" s="3"/>
      <c r="YJ182" s="3"/>
      <c r="YK182" s="3"/>
      <c r="YL182" s="3"/>
      <c r="YM182" s="3"/>
      <c r="YN182" s="3"/>
      <c r="YO182" s="3"/>
      <c r="YP182" s="3"/>
      <c r="YQ182" s="3"/>
      <c r="YR182" s="3"/>
      <c r="YS182" s="3"/>
      <c r="YT182" s="3"/>
      <c r="YU182" s="3"/>
      <c r="YV182" s="3"/>
      <c r="YW182" s="3"/>
      <c r="YX182" s="3"/>
      <c r="YY182" s="3"/>
      <c r="YZ182" s="3"/>
      <c r="ZA182" s="3"/>
      <c r="ZB182" s="3"/>
      <c r="ZC182" s="3"/>
      <c r="ZD182" s="3"/>
      <c r="ZE182" s="3"/>
      <c r="ZF182" s="3"/>
      <c r="ZG182" s="3"/>
      <c r="ZH182" s="3"/>
      <c r="ZI182" s="3"/>
      <c r="ZJ182" s="3"/>
      <c r="ZK182" s="3"/>
      <c r="ZL182" s="3"/>
      <c r="ZM182" s="3"/>
      <c r="ZN182" s="3"/>
      <c r="ZO182" s="3"/>
      <c r="ZP182" s="3"/>
      <c r="ZQ182" s="3"/>
      <c r="ZR182" s="3"/>
      <c r="ZS182" s="3"/>
      <c r="ZT182" s="3"/>
      <c r="ZU182" s="3"/>
      <c r="ZV182" s="3"/>
      <c r="ZW182" s="3"/>
      <c r="ZX182" s="3"/>
      <c r="ZY182" s="3"/>
      <c r="ZZ182" s="3"/>
      <c r="AAA182" s="3"/>
      <c r="AAB182" s="3"/>
      <c r="AAC182" s="3"/>
      <c r="AAD182" s="3"/>
      <c r="AAE182" s="3"/>
      <c r="AAF182" s="3"/>
      <c r="AAG182" s="3"/>
      <c r="AAH182" s="3"/>
      <c r="AAI182" s="3"/>
      <c r="AAJ182" s="3"/>
      <c r="AAK182" s="3"/>
      <c r="AAL182" s="3"/>
      <c r="AAM182" s="3"/>
      <c r="AAN182" s="3"/>
      <c r="AAO182" s="3"/>
      <c r="AAP182" s="3"/>
      <c r="AAQ182" s="3"/>
      <c r="AAR182" s="3"/>
      <c r="AAS182" s="3"/>
      <c r="AAT182" s="3"/>
      <c r="AAU182" s="3"/>
      <c r="AAV182" s="3"/>
      <c r="AAW182" s="3"/>
      <c r="AAX182" s="3"/>
      <c r="AAY182" s="3"/>
      <c r="AAZ182" s="3"/>
      <c r="ABA182" s="3"/>
      <c r="ABB182" s="3"/>
      <c r="ABC182" s="3"/>
      <c r="ABD182" s="3"/>
      <c r="ABE182" s="3"/>
      <c r="ABF182" s="3"/>
      <c r="ABG182" s="3"/>
      <c r="ABH182" s="3"/>
      <c r="ABI182" s="3"/>
      <c r="ABJ182" s="3"/>
      <c r="ABK182" s="3"/>
      <c r="ABL182" s="3"/>
      <c r="ABM182" s="3"/>
      <c r="ABN182" s="3"/>
      <c r="ABO182" s="3"/>
      <c r="ABP182" s="3"/>
      <c r="ABQ182" s="3"/>
      <c r="ABR182" s="3"/>
      <c r="ABS182" s="3"/>
      <c r="ABT182" s="3"/>
      <c r="ABU182" s="3"/>
      <c r="ABV182" s="3"/>
      <c r="ABW182" s="3"/>
      <c r="ABX182" s="3"/>
      <c r="ABY182" s="3"/>
      <c r="ABZ182" s="3"/>
      <c r="ACA182" s="3"/>
      <c r="ACB182" s="3"/>
      <c r="ACC182" s="3"/>
      <c r="ACD182" s="3"/>
      <c r="ACE182" s="3"/>
      <c r="ACF182" s="3"/>
      <c r="ACG182" s="3"/>
      <c r="ACH182" s="3"/>
      <c r="ACI182" s="3"/>
      <c r="ACJ182" s="3"/>
      <c r="ACK182" s="3"/>
      <c r="ACL182" s="3"/>
      <c r="ACM182" s="3"/>
      <c r="ACN182" s="3"/>
      <c r="ACO182" s="3"/>
      <c r="ACP182" s="3"/>
      <c r="ACQ182" s="3"/>
      <c r="ACR182" s="3"/>
      <c r="ACS182" s="3"/>
      <c r="ACT182" s="3"/>
      <c r="ACU182" s="3"/>
      <c r="ACV182" s="3"/>
      <c r="ACW182" s="3"/>
      <c r="ACX182" s="3"/>
      <c r="ACY182" s="3"/>
      <c r="ACZ182" s="3"/>
      <c r="ADA182" s="3"/>
      <c r="ADB182" s="3"/>
      <c r="ADC182" s="3"/>
      <c r="ADD182" s="3"/>
      <c r="ADE182" s="3"/>
      <c r="ADF182" s="3"/>
      <c r="ADG182" s="3"/>
      <c r="ADH182" s="3"/>
      <c r="ADI182" s="3"/>
      <c r="ADJ182" s="3"/>
      <c r="ADK182" s="3"/>
      <c r="ADL182" s="3"/>
      <c r="ADM182" s="3"/>
      <c r="ADN182" s="3"/>
      <c r="ADO182" s="3"/>
      <c r="ADP182" s="3"/>
      <c r="ADQ182" s="3"/>
      <c r="ADR182" s="3"/>
      <c r="ADS182" s="3"/>
      <c r="ADT182" s="3"/>
      <c r="ADU182" s="3"/>
      <c r="ADV182" s="3"/>
      <c r="ADW182" s="3"/>
      <c r="ADX182" s="3"/>
      <c r="ADY182" s="3"/>
      <c r="ADZ182" s="3"/>
      <c r="AEA182" s="3"/>
      <c r="AEB182" s="3"/>
      <c r="AEC182" s="3"/>
      <c r="AED182" s="3"/>
      <c r="AEE182" s="3"/>
      <c r="AEF182" s="3"/>
      <c r="AEG182" s="3"/>
      <c r="AEH182" s="3"/>
      <c r="AEI182" s="3"/>
      <c r="AEJ182" s="3"/>
      <c r="AEK182" s="3"/>
      <c r="AEL182" s="3"/>
      <c r="AEM182" s="3"/>
      <c r="AEN182" s="3"/>
      <c r="AEO182" s="3"/>
      <c r="AEP182" s="3"/>
      <c r="AEQ182" s="3"/>
      <c r="AER182" s="3"/>
      <c r="AES182" s="3"/>
      <c r="AET182" s="3"/>
      <c r="AEU182" s="3"/>
      <c r="AEV182" s="3"/>
      <c r="AEW182" s="3"/>
      <c r="AEX182" s="3"/>
      <c r="AEY182" s="3"/>
      <c r="AEZ182" s="3"/>
      <c r="AFA182" s="3"/>
      <c r="AFB182" s="3"/>
      <c r="AFC182" s="3"/>
      <c r="AFD182" s="3"/>
      <c r="AFE182" s="3"/>
      <c r="AFF182" s="3"/>
      <c r="AFG182" s="3"/>
      <c r="AFH182" s="3"/>
      <c r="AFI182" s="3"/>
      <c r="AFJ182" s="3"/>
      <c r="AFK182" s="3"/>
      <c r="AFL182" s="3"/>
      <c r="AFM182" s="3"/>
      <c r="AFN182" s="3"/>
      <c r="AFO182" s="3"/>
      <c r="AFP182" s="3"/>
      <c r="AFQ182" s="3"/>
      <c r="AFR182" s="3"/>
      <c r="AFS182" s="3"/>
      <c r="AFT182" s="3"/>
      <c r="AFU182" s="3"/>
      <c r="AFV182" s="3"/>
      <c r="AFW182" s="3"/>
      <c r="AFX182" s="3"/>
      <c r="AFY182" s="3"/>
      <c r="AFZ182" s="3"/>
      <c r="AGA182" s="3"/>
      <c r="AGB182" s="3"/>
      <c r="AGC182" s="3"/>
      <c r="AGD182" s="3"/>
      <c r="AGE182" s="3"/>
      <c r="AGF182" s="3"/>
      <c r="AGG182" s="3"/>
      <c r="AGH182" s="3"/>
      <c r="AGI182" s="3"/>
      <c r="AGJ182" s="3"/>
      <c r="AGK182" s="3"/>
      <c r="AGL182" s="3"/>
      <c r="AGM182" s="3"/>
      <c r="AGN182" s="3"/>
      <c r="AGO182" s="3"/>
      <c r="AGP182" s="3"/>
      <c r="AGQ182" s="3"/>
      <c r="AGR182" s="3"/>
      <c r="AGS182" s="3"/>
      <c r="AGT182" s="3"/>
      <c r="AGU182" s="3"/>
      <c r="AGV182" s="3"/>
      <c r="AGW182" s="3"/>
      <c r="AGX182" s="3"/>
      <c r="AGY182" s="3"/>
      <c r="AGZ182" s="3"/>
      <c r="AHA182" s="3"/>
      <c r="AHB182" s="3"/>
      <c r="AHC182" s="3"/>
      <c r="AHD182" s="3"/>
      <c r="AHE182" s="3"/>
      <c r="AHF182" s="3"/>
      <c r="AHG182" s="3"/>
      <c r="AHH182" s="3"/>
      <c r="AHI182" s="3"/>
      <c r="AHJ182" s="3"/>
      <c r="AHK182" s="3"/>
      <c r="AHL182" s="3"/>
      <c r="AHM182" s="3"/>
      <c r="AHN182" s="3"/>
      <c r="AHO182" s="3"/>
      <c r="AHP182" s="3"/>
      <c r="AHQ182" s="3"/>
      <c r="AHR182" s="3"/>
      <c r="AHS182" s="3"/>
      <c r="AHT182" s="3"/>
      <c r="AHU182" s="3"/>
      <c r="AHV182" s="3"/>
      <c r="AHW182" s="3"/>
      <c r="AHX182" s="3"/>
      <c r="AHY182" s="3"/>
      <c r="AHZ182" s="3"/>
      <c r="AIA182" s="3"/>
      <c r="AIB182" s="3"/>
      <c r="AIC182" s="3"/>
      <c r="AID182" s="3"/>
      <c r="AIE182" s="3"/>
      <c r="AIF182" s="3"/>
      <c r="AIG182" s="3"/>
      <c r="AIH182" s="3"/>
      <c r="AII182" s="3"/>
      <c r="AIJ182" s="3"/>
      <c r="AIK182" s="3"/>
      <c r="AIL182" s="3"/>
      <c r="AIM182" s="3"/>
      <c r="AIN182" s="3"/>
      <c r="AIO182" s="3"/>
      <c r="AIP182" s="3"/>
      <c r="AIQ182" s="3"/>
      <c r="AIR182" s="3"/>
      <c r="AIS182" s="3"/>
      <c r="AIT182" s="3"/>
      <c r="AIU182" s="3"/>
      <c r="AIV182" s="3"/>
      <c r="AIW182" s="3"/>
      <c r="AIX182" s="3"/>
      <c r="AIY182" s="3"/>
      <c r="AIZ182" s="3"/>
      <c r="AJA182" s="3"/>
      <c r="AJB182" s="3"/>
      <c r="AJC182" s="3"/>
      <c r="AJD182" s="3"/>
      <c r="AJE182" s="3"/>
      <c r="AJF182" s="3"/>
      <c r="AJG182" s="3"/>
      <c r="AJH182" s="3"/>
      <c r="AJI182" s="3"/>
      <c r="AJJ182" s="3"/>
      <c r="AJK182" s="3"/>
      <c r="AJL182" s="3"/>
      <c r="AJM182" s="3"/>
      <c r="AJN182" s="3"/>
      <c r="AJO182" s="3"/>
      <c r="AJP182" s="3"/>
      <c r="AJQ182" s="3"/>
      <c r="AJR182" s="3"/>
      <c r="AJS182" s="3"/>
      <c r="AJT182" s="3"/>
      <c r="AJU182" s="3"/>
      <c r="AJV182" s="3"/>
      <c r="AJW182" s="3"/>
      <c r="AJX182" s="3"/>
      <c r="AJY182" s="3"/>
      <c r="AJZ182" s="3"/>
      <c r="AKA182" s="3"/>
      <c r="AKB182" s="3"/>
      <c r="AKC182" s="3"/>
      <c r="AKD182" s="3"/>
      <c r="AKE182" s="3"/>
      <c r="AKF182" s="3"/>
      <c r="AKG182" s="3"/>
      <c r="AKH182" s="3"/>
      <c r="AKI182" s="3"/>
      <c r="AKJ182" s="3"/>
      <c r="AKK182" s="3"/>
      <c r="AKL182" s="3"/>
      <c r="AKM182" s="3"/>
      <c r="AKN182" s="3"/>
      <c r="AKO182" s="3"/>
      <c r="AKP182" s="3"/>
      <c r="AKQ182" s="3"/>
      <c r="AKR182" s="3"/>
      <c r="AKS182" s="3"/>
      <c r="AKT182" s="3"/>
      <c r="AKU182" s="3"/>
      <c r="AKV182" s="3"/>
      <c r="AKW182" s="3"/>
      <c r="AKX182" s="3"/>
      <c r="AKY182" s="3"/>
      <c r="AKZ182" s="3"/>
      <c r="ALA182" s="3"/>
      <c r="ALB182" s="3"/>
      <c r="ALC182" s="3"/>
      <c r="ALD182" s="3"/>
      <c r="ALE182" s="3"/>
      <c r="ALF182" s="3"/>
      <c r="ALG182" s="3"/>
      <c r="ALH182" s="3"/>
      <c r="ALI182" s="3"/>
      <c r="ALJ182" s="3"/>
      <c r="ALK182" s="3"/>
      <c r="ALL182" s="3"/>
      <c r="ALM182" s="3"/>
      <c r="ALN182" s="3"/>
      <c r="ALO182" s="3"/>
      <c r="ALP182" s="3"/>
      <c r="ALQ182" s="3"/>
      <c r="ALR182" s="3"/>
      <c r="ALS182" s="3"/>
      <c r="ALT182" s="3"/>
      <c r="ALU182" s="3"/>
      <c r="ALV182" s="3"/>
      <c r="ALW182" s="3"/>
      <c r="ALX182" s="3"/>
      <c r="ALY182" s="3"/>
      <c r="ALZ182" s="3"/>
      <c r="AMA182" s="3"/>
      <c r="AMB182" s="3"/>
      <c r="AMC182" s="3"/>
      <c r="AMD182" s="3"/>
      <c r="AME182" s="3"/>
      <c r="AMF182" s="3"/>
      <c r="AMG182" s="3"/>
      <c r="AMH182" s="3"/>
      <c r="AMI182" s="3"/>
      <c r="AMJ182" s="3"/>
      <c r="AMK182" s="3"/>
      <c r="AML182" s="3"/>
      <c r="AMM182" s="3"/>
      <c r="AMN182" s="3"/>
      <c r="AMO182" s="3"/>
      <c r="AMP182" s="3"/>
      <c r="AMQ182" s="3"/>
    </row>
    <row r="183" spans="1:1031" ht="13.5" customHeight="1">
      <c r="B183" s="74">
        <v>3</v>
      </c>
      <c r="C183" s="91" t="s">
        <v>184</v>
      </c>
      <c r="D183" s="13">
        <f>D184+D187+D189+D190+D191+D192+D193</f>
        <v>659264</v>
      </c>
      <c r="E183" s="13">
        <f t="shared" ref="E183:R183" si="169">E184+E187+E189+E190+E191+E192+E193</f>
        <v>0</v>
      </c>
      <c r="F183" s="13">
        <f t="shared" si="169"/>
        <v>1029764</v>
      </c>
      <c r="G183" s="13">
        <f t="shared" si="169"/>
        <v>34173</v>
      </c>
      <c r="H183" s="13">
        <f t="shared" si="169"/>
        <v>995591</v>
      </c>
      <c r="I183" s="13">
        <f t="shared" si="169"/>
        <v>1689028</v>
      </c>
      <c r="J183" s="13">
        <f t="shared" si="169"/>
        <v>1689028</v>
      </c>
      <c r="K183" s="13">
        <f t="shared" si="169"/>
        <v>0</v>
      </c>
      <c r="L183" s="13">
        <f t="shared" si="169"/>
        <v>190140.83</v>
      </c>
      <c r="M183" s="13">
        <f t="shared" si="169"/>
        <v>385705.31</v>
      </c>
      <c r="N183" s="13">
        <f t="shared" si="169"/>
        <v>1303322.69</v>
      </c>
      <c r="O183" s="13">
        <f t="shared" si="169"/>
        <v>1303322.69</v>
      </c>
      <c r="P183" s="13">
        <f t="shared" si="169"/>
        <v>0</v>
      </c>
      <c r="Q183" s="13">
        <f t="shared" si="169"/>
        <v>13484.939999999999</v>
      </c>
      <c r="R183" s="13">
        <f t="shared" si="169"/>
        <v>372220.37</v>
      </c>
      <c r="S183" s="14">
        <f t="shared" si="163"/>
        <v>22.835933448113352</v>
      </c>
      <c r="T183" s="14">
        <f t="shared" si="160"/>
        <v>22.835933448113352</v>
      </c>
    </row>
    <row r="184" spans="1:1031" ht="13.5" customHeight="1">
      <c r="B184" s="74">
        <v>300</v>
      </c>
      <c r="C184" s="91" t="s">
        <v>185</v>
      </c>
      <c r="D184" s="13">
        <f>+D185+D186</f>
        <v>0</v>
      </c>
      <c r="E184" s="13">
        <f t="shared" ref="E184:R184" si="170">+E185+E186</f>
        <v>0</v>
      </c>
      <c r="F184" s="13">
        <f t="shared" si="170"/>
        <v>214642</v>
      </c>
      <c r="G184" s="13">
        <f t="shared" si="170"/>
        <v>0</v>
      </c>
      <c r="H184" s="13">
        <f t="shared" si="170"/>
        <v>214642</v>
      </c>
      <c r="I184" s="13">
        <f t="shared" si="170"/>
        <v>214642</v>
      </c>
      <c r="J184" s="13">
        <f t="shared" si="170"/>
        <v>214642</v>
      </c>
      <c r="K184" s="13">
        <f t="shared" si="170"/>
        <v>0</v>
      </c>
      <c r="L184" s="13">
        <f t="shared" si="170"/>
        <v>0</v>
      </c>
      <c r="M184" s="13">
        <f t="shared" si="170"/>
        <v>0</v>
      </c>
      <c r="N184" s="13">
        <f t="shared" si="170"/>
        <v>214642</v>
      </c>
      <c r="O184" s="13">
        <f t="shared" si="170"/>
        <v>214642</v>
      </c>
      <c r="P184" s="13">
        <f t="shared" si="170"/>
        <v>0</v>
      </c>
      <c r="Q184" s="13">
        <f t="shared" si="170"/>
        <v>0</v>
      </c>
      <c r="R184" s="13">
        <f t="shared" si="170"/>
        <v>0</v>
      </c>
      <c r="S184" s="14">
        <f t="shared" si="163"/>
        <v>0</v>
      </c>
      <c r="T184" s="14">
        <f t="shared" si="160"/>
        <v>0</v>
      </c>
    </row>
    <row r="185" spans="1:1031" ht="13.5" customHeight="1">
      <c r="B185" s="79">
        <v>301</v>
      </c>
      <c r="C185" s="92" t="s">
        <v>186</v>
      </c>
      <c r="D185" s="24">
        <v>0</v>
      </c>
      <c r="E185" s="24">
        <v>0</v>
      </c>
      <c r="F185" s="24">
        <f t="shared" ref="F185:F186" si="171">+G185+H185</f>
        <v>114554</v>
      </c>
      <c r="G185" s="24">
        <v>0</v>
      </c>
      <c r="H185" s="24">
        <v>114554</v>
      </c>
      <c r="I185" s="24">
        <v>114554</v>
      </c>
      <c r="J185" s="24">
        <v>114554</v>
      </c>
      <c r="K185" s="24">
        <v>0</v>
      </c>
      <c r="L185" s="24">
        <v>0</v>
      </c>
      <c r="M185" s="24">
        <v>0</v>
      </c>
      <c r="N185" s="24">
        <f t="shared" ref="N185:N186" si="172">J185-M185</f>
        <v>114554</v>
      </c>
      <c r="O185" s="24">
        <f t="shared" ref="O185:O186" si="173">+N185+P185</f>
        <v>114554</v>
      </c>
      <c r="P185" s="24">
        <f>+I185-J185</f>
        <v>0</v>
      </c>
      <c r="Q185" s="24">
        <v>0</v>
      </c>
      <c r="R185" s="24">
        <v>0</v>
      </c>
      <c r="S185" s="27">
        <f t="shared" si="163"/>
        <v>0</v>
      </c>
      <c r="T185" s="27">
        <f t="shared" si="160"/>
        <v>0</v>
      </c>
    </row>
    <row r="186" spans="1:1031" ht="13.5" customHeight="1">
      <c r="B186" s="79">
        <v>308</v>
      </c>
      <c r="C186" s="92" t="s">
        <v>187</v>
      </c>
      <c r="D186" s="24">
        <v>0</v>
      </c>
      <c r="E186" s="24">
        <v>0</v>
      </c>
      <c r="F186" s="24">
        <f t="shared" si="171"/>
        <v>100088</v>
      </c>
      <c r="G186" s="24">
        <v>0</v>
      </c>
      <c r="H186" s="24">
        <v>100088</v>
      </c>
      <c r="I186" s="24">
        <v>100088</v>
      </c>
      <c r="J186" s="24">
        <v>100088</v>
      </c>
      <c r="K186" s="24">
        <v>0</v>
      </c>
      <c r="L186" s="24">
        <v>0</v>
      </c>
      <c r="M186" s="24">
        <v>0</v>
      </c>
      <c r="N186" s="24">
        <f t="shared" si="172"/>
        <v>100088</v>
      </c>
      <c r="O186" s="24">
        <f t="shared" si="173"/>
        <v>100088</v>
      </c>
      <c r="P186" s="24">
        <f>+I186-J186</f>
        <v>0</v>
      </c>
      <c r="Q186" s="24">
        <v>0</v>
      </c>
      <c r="R186" s="24">
        <v>0</v>
      </c>
      <c r="S186" s="27">
        <f t="shared" ref="S186:S193" si="174">+M186/J186*100</f>
        <v>0</v>
      </c>
      <c r="T186" s="27">
        <f t="shared" ref="T186:T193" si="175">+M186/I186*100</f>
        <v>0</v>
      </c>
    </row>
    <row r="187" spans="1:1031" s="4" customFormat="1" ht="13.5" customHeight="1">
      <c r="B187" s="74">
        <v>310</v>
      </c>
      <c r="C187" s="89" t="s">
        <v>188</v>
      </c>
      <c r="D187" s="13">
        <f>+D188</f>
        <v>200000</v>
      </c>
      <c r="E187" s="13">
        <v>0</v>
      </c>
      <c r="F187" s="32">
        <f>+G187+H187</f>
        <v>-89374</v>
      </c>
      <c r="G187" s="32">
        <f>+G188</f>
        <v>-89374</v>
      </c>
      <c r="H187" s="32">
        <v>0</v>
      </c>
      <c r="I187" s="13">
        <f>+I188</f>
        <v>110626</v>
      </c>
      <c r="J187" s="13">
        <f t="shared" ref="J187:O187" si="176">+J188</f>
        <v>110626</v>
      </c>
      <c r="K187" s="13">
        <f t="shared" si="176"/>
        <v>0</v>
      </c>
      <c r="L187" s="13">
        <f t="shared" si="176"/>
        <v>0</v>
      </c>
      <c r="M187" s="13">
        <f t="shared" si="176"/>
        <v>0</v>
      </c>
      <c r="N187" s="13">
        <f t="shared" si="176"/>
        <v>110626</v>
      </c>
      <c r="O187" s="13">
        <f t="shared" si="176"/>
        <v>110626</v>
      </c>
      <c r="P187" s="13">
        <f>+I187-J187</f>
        <v>0</v>
      </c>
      <c r="Q187" s="32">
        <v>0</v>
      </c>
      <c r="R187" s="32">
        <v>0</v>
      </c>
      <c r="S187" s="27">
        <f t="shared" si="174"/>
        <v>0</v>
      </c>
      <c r="T187" s="27">
        <f t="shared" si="175"/>
        <v>0</v>
      </c>
    </row>
    <row r="188" spans="1:1031" s="4" customFormat="1" ht="13.5" customHeight="1">
      <c r="B188" s="79">
        <v>314</v>
      </c>
      <c r="C188" s="90" t="s">
        <v>189</v>
      </c>
      <c r="D188" s="24">
        <v>200000</v>
      </c>
      <c r="E188" s="24">
        <v>0</v>
      </c>
      <c r="F188" s="23">
        <f>+G188+H188</f>
        <v>-89374</v>
      </c>
      <c r="G188" s="23">
        <v>-89374</v>
      </c>
      <c r="H188" s="23">
        <v>0</v>
      </c>
      <c r="I188" s="24">
        <v>110626</v>
      </c>
      <c r="J188" s="24">
        <v>110626</v>
      </c>
      <c r="K188" s="23">
        <v>0</v>
      </c>
      <c r="L188" s="24">
        <v>0</v>
      </c>
      <c r="M188" s="24">
        <v>0</v>
      </c>
      <c r="N188" s="24">
        <f t="shared" ref="N188:N195" si="177">J188-M188</f>
        <v>110626</v>
      </c>
      <c r="O188" s="24">
        <f t="shared" ref="O188:O195" si="178">+N188+P188</f>
        <v>110626</v>
      </c>
      <c r="P188" s="24">
        <f t="shared" ref="P188:P195" si="179">+I188-J188</f>
        <v>0</v>
      </c>
      <c r="Q188" s="23">
        <v>0</v>
      </c>
      <c r="R188" s="23">
        <v>0</v>
      </c>
      <c r="S188" s="27">
        <f t="shared" si="174"/>
        <v>0</v>
      </c>
      <c r="T188" s="27">
        <f t="shared" si="175"/>
        <v>0</v>
      </c>
    </row>
    <row r="189" spans="1:1031" s="4" customFormat="1" ht="13.5" customHeight="1">
      <c r="B189" s="74">
        <v>320</v>
      </c>
      <c r="C189" s="89" t="s">
        <v>190</v>
      </c>
      <c r="D189" s="13">
        <v>0</v>
      </c>
      <c r="E189" s="13">
        <v>0</v>
      </c>
      <c r="F189" s="32">
        <f t="shared" ref="F189:F195" si="180">+G189+H189</f>
        <v>65475</v>
      </c>
      <c r="G189" s="32">
        <v>0</v>
      </c>
      <c r="H189" s="32">
        <v>65475</v>
      </c>
      <c r="I189" s="13">
        <v>65475</v>
      </c>
      <c r="J189" s="13">
        <v>65475</v>
      </c>
      <c r="K189" s="32">
        <v>0</v>
      </c>
      <c r="L189" s="13">
        <v>0</v>
      </c>
      <c r="M189" s="13">
        <v>0</v>
      </c>
      <c r="N189" s="13">
        <f>J189-M189</f>
        <v>65475</v>
      </c>
      <c r="O189" s="13">
        <f t="shared" si="178"/>
        <v>65475</v>
      </c>
      <c r="P189" s="13">
        <f t="shared" si="179"/>
        <v>0</v>
      </c>
      <c r="Q189" s="32">
        <v>0</v>
      </c>
      <c r="R189" s="32">
        <v>0</v>
      </c>
      <c r="S189" s="27">
        <f t="shared" si="174"/>
        <v>0</v>
      </c>
      <c r="T189" s="27">
        <f t="shared" si="175"/>
        <v>0</v>
      </c>
    </row>
    <row r="190" spans="1:1031" s="4" customFormat="1" ht="13.5" customHeight="1">
      <c r="B190" s="74">
        <v>340</v>
      </c>
      <c r="C190" s="89" t="s">
        <v>158</v>
      </c>
      <c r="D190" s="13">
        <v>0</v>
      </c>
      <c r="E190" s="13">
        <v>0</v>
      </c>
      <c r="F190" s="32">
        <f t="shared" si="180"/>
        <v>1723</v>
      </c>
      <c r="G190" s="32">
        <v>1723</v>
      </c>
      <c r="H190" s="32">
        <v>0</v>
      </c>
      <c r="I190" s="13">
        <v>1723</v>
      </c>
      <c r="J190" s="13">
        <v>1723</v>
      </c>
      <c r="K190" s="32">
        <v>0</v>
      </c>
      <c r="L190" s="13">
        <v>1230.5</v>
      </c>
      <c r="M190" s="13">
        <v>1230.5</v>
      </c>
      <c r="N190" s="13">
        <f t="shared" si="177"/>
        <v>492.5</v>
      </c>
      <c r="O190" s="13">
        <f t="shared" si="178"/>
        <v>492.5</v>
      </c>
      <c r="P190" s="13">
        <f t="shared" si="179"/>
        <v>0</v>
      </c>
      <c r="Q190" s="32">
        <v>0</v>
      </c>
      <c r="R190" s="32">
        <v>1230.5</v>
      </c>
      <c r="S190" s="14">
        <f t="shared" si="174"/>
        <v>71.416134648868251</v>
      </c>
      <c r="T190" s="14">
        <f t="shared" si="175"/>
        <v>71.416134648868251</v>
      </c>
    </row>
    <row r="191" spans="1:1031" ht="13.5" customHeight="1">
      <c r="B191" s="74">
        <v>350</v>
      </c>
      <c r="C191" s="93" t="s">
        <v>159</v>
      </c>
      <c r="D191" s="13">
        <v>15000</v>
      </c>
      <c r="E191" s="13">
        <v>0</v>
      </c>
      <c r="F191" s="32">
        <f t="shared" si="180"/>
        <v>35000</v>
      </c>
      <c r="G191" s="32">
        <v>-5000</v>
      </c>
      <c r="H191" s="32">
        <v>40000</v>
      </c>
      <c r="I191" s="13">
        <v>50000</v>
      </c>
      <c r="J191" s="32">
        <v>50000</v>
      </c>
      <c r="K191" s="32">
        <v>0</v>
      </c>
      <c r="L191" s="13">
        <v>1353.35</v>
      </c>
      <c r="M191" s="13">
        <v>1353.35</v>
      </c>
      <c r="N191" s="13">
        <f t="shared" si="177"/>
        <v>48646.65</v>
      </c>
      <c r="O191" s="13">
        <f t="shared" si="178"/>
        <v>48646.65</v>
      </c>
      <c r="P191" s="13">
        <f t="shared" si="179"/>
        <v>0</v>
      </c>
      <c r="Q191" s="32">
        <v>0</v>
      </c>
      <c r="R191" s="13">
        <v>1353.35</v>
      </c>
      <c r="S191" s="14">
        <f t="shared" si="174"/>
        <v>2.7066999999999997</v>
      </c>
      <c r="T191" s="14">
        <f t="shared" si="175"/>
        <v>2.7066999999999997</v>
      </c>
    </row>
    <row r="192" spans="1:1031" s="94" customFormat="1" ht="13.5" customHeight="1">
      <c r="B192" s="77">
        <v>370</v>
      </c>
      <c r="C192" s="93" t="s">
        <v>160</v>
      </c>
      <c r="D192" s="13">
        <v>144264</v>
      </c>
      <c r="E192" s="13">
        <v>0</v>
      </c>
      <c r="F192" s="32">
        <f t="shared" si="180"/>
        <v>341344</v>
      </c>
      <c r="G192" s="32">
        <v>79978</v>
      </c>
      <c r="H192" s="32">
        <v>261366</v>
      </c>
      <c r="I192" s="13">
        <v>485608</v>
      </c>
      <c r="J192" s="34">
        <v>485608</v>
      </c>
      <c r="K192" s="32">
        <v>0</v>
      </c>
      <c r="L192" s="13">
        <v>148956.82999999999</v>
      </c>
      <c r="M192" s="13">
        <v>200748.93</v>
      </c>
      <c r="N192" s="13">
        <f t="shared" si="177"/>
        <v>284859.07</v>
      </c>
      <c r="O192" s="13">
        <f t="shared" si="178"/>
        <v>284859.07</v>
      </c>
      <c r="P192" s="13">
        <f t="shared" si="179"/>
        <v>0</v>
      </c>
      <c r="Q192" s="32">
        <v>2320.56</v>
      </c>
      <c r="R192" s="34">
        <v>198428.37</v>
      </c>
      <c r="S192" s="14">
        <f t="shared" si="174"/>
        <v>41.339708159667879</v>
      </c>
      <c r="T192" s="14">
        <f t="shared" si="175"/>
        <v>41.339708159667879</v>
      </c>
    </row>
    <row r="193" spans="2:20" s="94" customFormat="1" ht="13.5" customHeight="1">
      <c r="B193" s="77">
        <v>380</v>
      </c>
      <c r="C193" s="20" t="s">
        <v>191</v>
      </c>
      <c r="D193" s="13">
        <v>300000</v>
      </c>
      <c r="E193" s="13">
        <v>0</v>
      </c>
      <c r="F193" s="32">
        <f t="shared" si="180"/>
        <v>460954</v>
      </c>
      <c r="G193" s="32">
        <v>46846</v>
      </c>
      <c r="H193" s="32">
        <v>414108</v>
      </c>
      <c r="I193" s="13">
        <v>760954</v>
      </c>
      <c r="J193" s="34">
        <v>760954</v>
      </c>
      <c r="K193" s="32">
        <v>0</v>
      </c>
      <c r="L193" s="32">
        <v>38600.15</v>
      </c>
      <c r="M193" s="32">
        <v>182372.53</v>
      </c>
      <c r="N193" s="13">
        <f t="shared" si="177"/>
        <v>578581.47</v>
      </c>
      <c r="O193" s="13">
        <f t="shared" si="178"/>
        <v>578581.47</v>
      </c>
      <c r="P193" s="13">
        <f t="shared" si="179"/>
        <v>0</v>
      </c>
      <c r="Q193" s="32">
        <v>11164.38</v>
      </c>
      <c r="R193" s="34">
        <v>171208.15</v>
      </c>
      <c r="S193" s="14">
        <f t="shared" si="174"/>
        <v>23.966301510998036</v>
      </c>
      <c r="T193" s="14">
        <f t="shared" si="175"/>
        <v>23.966301510998036</v>
      </c>
    </row>
    <row r="194" spans="2:20" s="94" customFormat="1" ht="13.5" customHeight="1">
      <c r="B194" s="77">
        <v>500</v>
      </c>
      <c r="C194" s="93" t="s">
        <v>192</v>
      </c>
      <c r="D194" s="13">
        <f>+D195</f>
        <v>86010</v>
      </c>
      <c r="E194" s="13">
        <f t="shared" ref="E194:H194" si="181">+E195</f>
        <v>0</v>
      </c>
      <c r="F194" s="13">
        <f t="shared" si="181"/>
        <v>-86010</v>
      </c>
      <c r="G194" s="13">
        <f>+G195</f>
        <v>-86010</v>
      </c>
      <c r="H194" s="13">
        <f t="shared" si="181"/>
        <v>0</v>
      </c>
      <c r="I194" s="13">
        <f>+I195</f>
        <v>0</v>
      </c>
      <c r="J194" s="32">
        <v>0</v>
      </c>
      <c r="K194" s="32">
        <f>+K195</f>
        <v>0</v>
      </c>
      <c r="L194" s="13">
        <v>0</v>
      </c>
      <c r="M194" s="13">
        <v>0</v>
      </c>
      <c r="N194" s="13">
        <f>+N195</f>
        <v>0</v>
      </c>
      <c r="O194" s="13">
        <f t="shared" si="178"/>
        <v>0</v>
      </c>
      <c r="P194" s="13">
        <f>+P195</f>
        <v>0</v>
      </c>
      <c r="Q194" s="13">
        <f t="shared" ref="Q194:T194" si="182">+Q195</f>
        <v>0</v>
      </c>
      <c r="R194" s="13">
        <f t="shared" si="182"/>
        <v>0</v>
      </c>
      <c r="S194" s="13">
        <f t="shared" si="182"/>
        <v>0</v>
      </c>
      <c r="T194" s="13">
        <f t="shared" si="182"/>
        <v>0</v>
      </c>
    </row>
    <row r="195" spans="2:20" s="94" customFormat="1" ht="13.5" customHeight="1">
      <c r="B195" s="76">
        <v>511</v>
      </c>
      <c r="C195" s="29" t="s">
        <v>193</v>
      </c>
      <c r="D195" s="24">
        <v>86010</v>
      </c>
      <c r="E195" s="24">
        <v>0</v>
      </c>
      <c r="F195" s="23">
        <f t="shared" si="180"/>
        <v>-86010</v>
      </c>
      <c r="G195" s="23">
        <v>-86010</v>
      </c>
      <c r="H195" s="23">
        <v>0</v>
      </c>
      <c r="I195" s="24">
        <v>0</v>
      </c>
      <c r="J195" s="23">
        <v>0</v>
      </c>
      <c r="K195" s="23">
        <v>0</v>
      </c>
      <c r="L195" s="23">
        <v>0</v>
      </c>
      <c r="M195" s="23">
        <v>0</v>
      </c>
      <c r="N195" s="24">
        <f t="shared" si="177"/>
        <v>0</v>
      </c>
      <c r="O195" s="24">
        <f t="shared" si="178"/>
        <v>0</v>
      </c>
      <c r="P195" s="24">
        <f t="shared" si="179"/>
        <v>0</v>
      </c>
      <c r="Q195" s="23">
        <v>0</v>
      </c>
      <c r="R195" s="23">
        <v>0</v>
      </c>
      <c r="S195" s="27">
        <v>0</v>
      </c>
      <c r="T195" s="27">
        <v>0</v>
      </c>
    </row>
    <row r="196" spans="2:20" s="4" customFormat="1" ht="14.25" hidden="1" customHeight="1">
      <c r="B196" s="95">
        <v>519</v>
      </c>
      <c r="C196" s="96" t="s">
        <v>194</v>
      </c>
      <c r="D196" s="97">
        <v>0</v>
      </c>
      <c r="E196" s="97"/>
      <c r="F196" s="97"/>
      <c r="G196" s="97"/>
      <c r="H196" s="97"/>
      <c r="I196" s="97">
        <v>0</v>
      </c>
      <c r="J196" s="97">
        <v>0</v>
      </c>
      <c r="K196" s="97"/>
      <c r="L196" s="97">
        <v>0</v>
      </c>
      <c r="M196" s="97">
        <v>0</v>
      </c>
      <c r="N196" s="97"/>
      <c r="O196" s="97"/>
      <c r="P196" s="97"/>
      <c r="Q196" s="97">
        <v>0</v>
      </c>
      <c r="R196" s="97">
        <v>0</v>
      </c>
      <c r="S196" s="97">
        <v>0</v>
      </c>
      <c r="T196" s="98">
        <v>0</v>
      </c>
    </row>
    <row r="197" spans="2:20" s="4" customFormat="1" ht="18" hidden="1" customHeight="1">
      <c r="B197" s="95">
        <v>624</v>
      </c>
      <c r="C197" s="96" t="s">
        <v>195</v>
      </c>
      <c r="D197" s="99"/>
      <c r="E197" s="99"/>
      <c r="F197" s="99"/>
      <c r="G197" s="99"/>
      <c r="H197" s="99"/>
      <c r="I197" s="99"/>
      <c r="J197" s="99"/>
      <c r="K197" s="99"/>
      <c r="L197" s="99"/>
      <c r="M197" s="99"/>
      <c r="N197" s="99"/>
      <c r="O197" s="99"/>
      <c r="P197" s="99"/>
      <c r="Q197" s="99"/>
      <c r="R197" s="99"/>
      <c r="S197" s="99"/>
      <c r="T197" s="100"/>
    </row>
    <row r="198" spans="2:20" s="4" customFormat="1" ht="27" hidden="1" customHeight="1">
      <c r="B198" s="101">
        <v>629</v>
      </c>
      <c r="C198" s="102" t="s">
        <v>196</v>
      </c>
      <c r="D198" s="99"/>
      <c r="E198" s="99"/>
      <c r="F198" s="99"/>
      <c r="G198" s="99"/>
      <c r="H198" s="99"/>
      <c r="I198" s="99"/>
      <c r="J198" s="99"/>
      <c r="K198" s="99"/>
      <c r="L198" s="97"/>
      <c r="M198" s="99"/>
      <c r="N198" s="99"/>
      <c r="O198" s="99"/>
      <c r="P198" s="99"/>
      <c r="Q198" s="99"/>
      <c r="R198" s="99"/>
      <c r="S198" s="99"/>
      <c r="T198" s="100"/>
    </row>
    <row r="199" spans="2:20" s="4" customFormat="1" ht="36" hidden="1" customHeight="1">
      <c r="B199" s="103">
        <v>693</v>
      </c>
      <c r="C199" s="104" t="s">
        <v>166</v>
      </c>
      <c r="D199" s="105"/>
      <c r="E199" s="105"/>
      <c r="F199" s="105"/>
      <c r="G199" s="105"/>
      <c r="H199" s="105"/>
      <c r="I199" s="105"/>
      <c r="J199" s="105"/>
      <c r="K199" s="105"/>
      <c r="L199" s="105"/>
      <c r="M199" s="105"/>
      <c r="N199" s="105"/>
      <c r="O199" s="105"/>
      <c r="P199" s="105"/>
      <c r="Q199" s="105"/>
      <c r="R199" s="105"/>
      <c r="S199" s="105"/>
      <c r="T199" s="106"/>
    </row>
    <row r="200" spans="2:20">
      <c r="B200" s="107" t="s">
        <v>197</v>
      </c>
      <c r="C200" s="108"/>
      <c r="D200" s="108"/>
      <c r="E200" s="108"/>
      <c r="F200" s="108"/>
      <c r="G200" s="108"/>
      <c r="H200" s="108"/>
      <c r="I200" s="108"/>
      <c r="J200" s="108"/>
      <c r="K200" s="108"/>
      <c r="L200" s="7"/>
      <c r="M200" s="108"/>
      <c r="N200" s="7"/>
      <c r="O200" s="7"/>
      <c r="P200" s="7"/>
      <c r="Q200" s="108"/>
      <c r="R200" s="7"/>
    </row>
  </sheetData>
  <mergeCells count="23">
    <mergeCell ref="M6:M7"/>
    <mergeCell ref="B1:T1"/>
    <mergeCell ref="B2:T2"/>
    <mergeCell ref="B3:T3"/>
    <mergeCell ref="B4:J4"/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T6:T7"/>
    <mergeCell ref="N6:N7"/>
    <mergeCell ref="O6:O7"/>
    <mergeCell ref="P6:P7"/>
    <mergeCell ref="Q6:Q7"/>
    <mergeCell ref="R6:R7"/>
    <mergeCell ref="S6:S7"/>
  </mergeCells>
  <printOptions horizontalCentered="1"/>
  <pageMargins left="0.35433070866141736" right="0.35433070866141736" top="0.28999999999999998" bottom="0.59055118110236227" header="0.51181102362204722" footer="0.26"/>
  <pageSetup scale="55" firstPageNumber="0" orientation="landscape" r:id="rId1"/>
  <ignoredErrors>
    <ignoredError sqref="B10:B195" numberStoredAsText="1"/>
    <ignoredError sqref="F14:F195 H9:M37 N14:P37 P10 H39:M118 H38:J38 N39:P118 H120:M195 N120:P195 T150" formula="1"/>
    <ignoredError sqref="N38:P38 K38:M38 N119:P119 H119:M119" formula="1" formulaRange="1"/>
    <ignoredError sqref="Q38:R38 Q119:R119 G119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ANTAI</vt:lpstr>
      <vt:lpstr>ANTAI!__xlnm.Print_Area_1</vt:lpstr>
      <vt:lpstr>ANTAI!Área_de_impresión</vt:lpstr>
      <vt:lpstr>ANTAI!Títulos_a_imprimir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AIDA MORENO (DAEF)</dc:creator>
  <cp:lastModifiedBy>ERIC PEREZ</cp:lastModifiedBy>
  <cp:lastPrinted>2026-04-06T15:56:25Z</cp:lastPrinted>
  <dcterms:created xsi:type="dcterms:W3CDTF">2026-04-02T16:14:29Z</dcterms:created>
  <dcterms:modified xsi:type="dcterms:W3CDTF">2026-04-06T15:58:13Z</dcterms:modified>
</cp:coreProperties>
</file>