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2025-2029\Página Web 2025\10.2 Ejecución Presupuestaria\2026\"/>
    </mc:Choice>
  </mc:AlternateContent>
  <bookViews>
    <workbookView xWindow="-105" yWindow="-105" windowWidth="23250" windowHeight="12570"/>
  </bookViews>
  <sheets>
    <sheet name="ANTAI" sheetId="1" r:id="rId1"/>
  </sheets>
  <definedNames>
    <definedName name="__xlnm.Print_Area_1" localSheetId="0">ANTAI!$B$1:$R$168</definedName>
    <definedName name="__xlnm.Print_Area_1">#REF!</definedName>
    <definedName name="__xlnm.Print_Area_3" localSheetId="0">#REF!</definedName>
    <definedName name="__xlnm.Print_Area_3">#REF!</definedName>
    <definedName name="__xlnm.Print_Area_7" localSheetId="0">#REF!</definedName>
    <definedName name="__xlnm.Print_Area_7">#REF!</definedName>
    <definedName name="__xlnm.Print_Area_8" localSheetId="0">#REF!</definedName>
    <definedName name="__xlnm.Print_Area_8">#REF!</definedName>
    <definedName name="__xlnm.Print_Area_9" localSheetId="0">#REF!</definedName>
    <definedName name="__xlnm.Print_Area_9">#REF!</definedName>
    <definedName name="__xlnm.Print_Titles_3" localSheetId="0">#REF!</definedName>
    <definedName name="__xlnm.Print_Titles_3">#REF!</definedName>
    <definedName name="__xlnm.Print_Titles_7" localSheetId="0">#REF!</definedName>
    <definedName name="__xlnm.Print_Titles_7">#REF!</definedName>
    <definedName name="A_IMPRESIÓN_IM" localSheetId="0">#REF!</definedName>
    <definedName name="A_IMPRESIÓN_IM">#REF!</definedName>
    <definedName name="_xlnm.Print_Area" localSheetId="0">ANTAI!$B$1:$T$168</definedName>
    <definedName name="DOD" localSheetId="0">#REF!</definedName>
    <definedName name="DOD">#REF!</definedName>
    <definedName name="INVERSION" localSheetId="0">#REF!</definedName>
    <definedName name="INVERSION">#REF!</definedName>
    <definedName name="JULIO" localSheetId="0">#REF!</definedName>
    <definedName name="JULIO">#REF!</definedName>
    <definedName name="memo" localSheetId="0">#REF!</definedName>
    <definedName name="memo">#REF!</definedName>
    <definedName name="_xlnm.Print_Titles" localSheetId="0">ANTAI!$1:$7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55" i="1" l="1"/>
  <c r="D155" i="1"/>
  <c r="D134" i="1" s="1"/>
  <c r="D8" i="1" s="1"/>
  <c r="S161" i="1"/>
  <c r="S160" i="1"/>
  <c r="S158" i="1"/>
  <c r="S157" i="1"/>
  <c r="S156" i="1"/>
  <c r="S155" i="1"/>
  <c r="S154" i="1"/>
  <c r="S153" i="1"/>
  <c r="S152" i="1"/>
  <c r="S151" i="1"/>
  <c r="S150" i="1"/>
  <c r="S149" i="1"/>
  <c r="S148" i="1"/>
  <c r="S147" i="1"/>
  <c r="S146" i="1"/>
  <c r="S145" i="1"/>
  <c r="S144" i="1"/>
  <c r="S143" i="1"/>
  <c r="S142" i="1"/>
  <c r="S141" i="1"/>
  <c r="S140" i="1"/>
  <c r="S139" i="1"/>
  <c r="S138" i="1"/>
  <c r="S137" i="1"/>
  <c r="S136" i="1"/>
  <c r="S135" i="1"/>
  <c r="S134" i="1"/>
  <c r="S130" i="1"/>
  <c r="S129" i="1"/>
  <c r="S128" i="1"/>
  <c r="S126" i="1"/>
  <c r="S122" i="1"/>
  <c r="S121" i="1"/>
  <c r="S120" i="1"/>
  <c r="S119" i="1"/>
  <c r="S118" i="1"/>
  <c r="S117" i="1"/>
  <c r="S116" i="1"/>
  <c r="S115" i="1"/>
  <c r="S114" i="1"/>
  <c r="S113" i="1"/>
  <c r="S112" i="1"/>
  <c r="S111" i="1"/>
  <c r="S110" i="1"/>
  <c r="S109" i="1"/>
  <c r="S108" i="1"/>
  <c r="S106" i="1"/>
  <c r="S105" i="1"/>
  <c r="S104" i="1"/>
  <c r="S103" i="1"/>
  <c r="S102" i="1"/>
  <c r="S101" i="1"/>
  <c r="S100" i="1"/>
  <c r="S99" i="1"/>
  <c r="S98" i="1"/>
  <c r="S97" i="1"/>
  <c r="S96" i="1"/>
  <c r="S95" i="1"/>
  <c r="S94" i="1"/>
  <c r="S93" i="1"/>
  <c r="S92" i="1"/>
  <c r="S91" i="1"/>
  <c r="S90" i="1"/>
  <c r="S88" i="1"/>
  <c r="S87" i="1"/>
  <c r="S86" i="1"/>
  <c r="S85" i="1"/>
  <c r="S84" i="1"/>
  <c r="S83" i="1"/>
  <c r="S82" i="1"/>
  <c r="S81" i="1"/>
  <c r="S80" i="1"/>
  <c r="S79" i="1"/>
  <c r="S77" i="1"/>
  <c r="S76" i="1"/>
  <c r="S75" i="1"/>
  <c r="S74" i="1"/>
  <c r="S73" i="1"/>
  <c r="S72" i="1"/>
  <c r="S71" i="1"/>
  <c r="S70" i="1"/>
  <c r="S69" i="1"/>
  <c r="S68" i="1"/>
  <c r="S67" i="1"/>
  <c r="S66" i="1"/>
  <c r="S65" i="1"/>
  <c r="S64" i="1"/>
  <c r="S62" i="1"/>
  <c r="S61" i="1"/>
  <c r="S60" i="1"/>
  <c r="S59" i="1"/>
  <c r="S58" i="1"/>
  <c r="S57" i="1"/>
  <c r="S56" i="1"/>
  <c r="S55" i="1"/>
  <c r="S54" i="1"/>
  <c r="S53" i="1"/>
  <c r="S52" i="1"/>
  <c r="S51" i="1"/>
  <c r="S50" i="1"/>
  <c r="S49" i="1"/>
  <c r="S48" i="1"/>
  <c r="S47" i="1"/>
  <c r="S46" i="1"/>
  <c r="S45" i="1"/>
  <c r="S44" i="1"/>
  <c r="S43" i="1"/>
  <c r="S42" i="1"/>
  <c r="S41" i="1"/>
  <c r="S40" i="1"/>
  <c r="S39" i="1"/>
  <c r="S38" i="1"/>
  <c r="S36" i="1"/>
  <c r="S35" i="1"/>
  <c r="S34" i="1"/>
  <c r="S33" i="1"/>
  <c r="S32" i="1"/>
  <c r="S31" i="1"/>
  <c r="S30" i="1"/>
  <c r="S29" i="1"/>
  <c r="S28" i="1"/>
  <c r="S27" i="1"/>
  <c r="S26" i="1"/>
  <c r="S25" i="1"/>
  <c r="S24" i="1"/>
  <c r="S23" i="1"/>
  <c r="S22" i="1"/>
  <c r="S21" i="1"/>
  <c r="S20" i="1"/>
  <c r="S19" i="1"/>
  <c r="S17" i="1"/>
  <c r="S16" i="1"/>
  <c r="S15" i="1"/>
  <c r="S14" i="1"/>
  <c r="S13" i="1"/>
  <c r="S12" i="1"/>
  <c r="T9" i="1"/>
  <c r="T134" i="1"/>
  <c r="T163" i="1"/>
  <c r="T162" i="1"/>
  <c r="T161" i="1"/>
  <c r="T160" i="1"/>
  <c r="T159" i="1"/>
  <c r="T158" i="1"/>
  <c r="T157" i="1"/>
  <c r="T156" i="1"/>
  <c r="T155" i="1"/>
  <c r="T154" i="1"/>
  <c r="T153" i="1"/>
  <c r="T152" i="1"/>
  <c r="T151" i="1"/>
  <c r="T150" i="1"/>
  <c r="T149" i="1"/>
  <c r="T148" i="1"/>
  <c r="T147" i="1"/>
  <c r="T146" i="1"/>
  <c r="T145" i="1"/>
  <c r="T144" i="1"/>
  <c r="T143" i="1"/>
  <c r="T142" i="1"/>
  <c r="T141" i="1"/>
  <c r="T140" i="1"/>
  <c r="T139" i="1"/>
  <c r="T138" i="1"/>
  <c r="T137" i="1"/>
  <c r="T136" i="1"/>
  <c r="T135" i="1"/>
  <c r="T132" i="1"/>
  <c r="T131" i="1"/>
  <c r="T130" i="1"/>
  <c r="T129" i="1"/>
  <c r="T128" i="1"/>
  <c r="T127" i="1"/>
  <c r="T126" i="1"/>
  <c r="T125" i="1"/>
  <c r="T124" i="1"/>
  <c r="T123" i="1"/>
  <c r="T122" i="1"/>
  <c r="T121" i="1"/>
  <c r="T120" i="1"/>
  <c r="T119" i="1"/>
  <c r="T118" i="1"/>
  <c r="T117" i="1"/>
  <c r="T116" i="1"/>
  <c r="T115" i="1"/>
  <c r="T114" i="1"/>
  <c r="T113" i="1"/>
  <c r="T112" i="1"/>
  <c r="T111" i="1"/>
  <c r="T110" i="1"/>
  <c r="T109" i="1"/>
  <c r="T108" i="1"/>
  <c r="T106" i="1"/>
  <c r="T105" i="1"/>
  <c r="T104" i="1"/>
  <c r="T103" i="1"/>
  <c r="T102" i="1"/>
  <c r="T101" i="1"/>
  <c r="T100" i="1"/>
  <c r="T99" i="1"/>
  <c r="T98" i="1"/>
  <c r="T97" i="1"/>
  <c r="T96" i="1"/>
  <c r="T95" i="1"/>
  <c r="T94" i="1"/>
  <c r="T93" i="1"/>
  <c r="T92" i="1"/>
  <c r="T91" i="1"/>
  <c r="T90" i="1"/>
  <c r="T89" i="1"/>
  <c r="T88" i="1"/>
  <c r="T87" i="1"/>
  <c r="T86" i="1"/>
  <c r="T85" i="1"/>
  <c r="T84" i="1"/>
  <c r="T83" i="1"/>
  <c r="T82" i="1"/>
  <c r="T81" i="1"/>
  <c r="T80" i="1"/>
  <c r="T79" i="1"/>
  <c r="T78" i="1"/>
  <c r="T77" i="1"/>
  <c r="T76" i="1"/>
  <c r="T75" i="1"/>
  <c r="T74" i="1"/>
  <c r="T73" i="1"/>
  <c r="T72" i="1"/>
  <c r="T71" i="1"/>
  <c r="T70" i="1"/>
  <c r="T69" i="1"/>
  <c r="T68" i="1"/>
  <c r="T67" i="1"/>
  <c r="T66" i="1"/>
  <c r="T65" i="1"/>
  <c r="T64" i="1"/>
  <c r="T62" i="1"/>
  <c r="T61" i="1"/>
  <c r="T60" i="1"/>
  <c r="T59" i="1"/>
  <c r="T58" i="1"/>
  <c r="T57" i="1"/>
  <c r="T56" i="1"/>
  <c r="T55" i="1"/>
  <c r="T54" i="1"/>
  <c r="T53" i="1"/>
  <c r="T52" i="1"/>
  <c r="T51" i="1"/>
  <c r="T50" i="1"/>
  <c r="T49" i="1"/>
  <c r="T48" i="1"/>
  <c r="T47" i="1"/>
  <c r="T46" i="1"/>
  <c r="T45" i="1"/>
  <c r="T44" i="1"/>
  <c r="T43" i="1"/>
  <c r="T42" i="1"/>
  <c r="T41" i="1"/>
  <c r="T40" i="1"/>
  <c r="T39" i="1"/>
  <c r="T38" i="1"/>
  <c r="T37" i="1"/>
  <c r="T36" i="1"/>
  <c r="T35" i="1"/>
  <c r="T34" i="1"/>
  <c r="T33" i="1"/>
  <c r="T32" i="1"/>
  <c r="T31" i="1"/>
  <c r="T30" i="1"/>
  <c r="T29" i="1"/>
  <c r="T28" i="1"/>
  <c r="T27" i="1"/>
  <c r="T26" i="1"/>
  <c r="T25" i="1"/>
  <c r="T24" i="1"/>
  <c r="T23" i="1"/>
  <c r="T22" i="1"/>
  <c r="T21" i="1"/>
  <c r="T20" i="1"/>
  <c r="T19" i="1"/>
  <c r="T18" i="1"/>
  <c r="T17" i="1"/>
  <c r="T16" i="1"/>
  <c r="T15" i="1"/>
  <c r="T14" i="1"/>
  <c r="T13" i="1"/>
  <c r="T12" i="1"/>
  <c r="T8" i="1"/>
  <c r="T10" i="1"/>
  <c r="S8" i="1"/>
  <c r="R155" i="1"/>
  <c r="R134" i="1" s="1"/>
  <c r="Q155" i="1"/>
  <c r="P134" i="1"/>
  <c r="P155" i="1"/>
  <c r="O155" i="1"/>
  <c r="N155" i="1"/>
  <c r="M155" i="1"/>
  <c r="L155" i="1"/>
  <c r="L134" i="1" s="1"/>
  <c r="K162" i="1"/>
  <c r="K155" i="1"/>
  <c r="K141" i="1"/>
  <c r="J155" i="1"/>
  <c r="I134" i="1"/>
  <c r="I155" i="1"/>
  <c r="I156" i="1"/>
  <c r="F149" i="1"/>
  <c r="F150" i="1"/>
  <c r="F151" i="1"/>
  <c r="F157" i="1"/>
  <c r="F156" i="1"/>
  <c r="F155" i="1"/>
  <c r="F102" i="1"/>
  <c r="F12" i="1"/>
  <c r="H155" i="1"/>
  <c r="H134" i="1" s="1"/>
  <c r="F137" i="1"/>
  <c r="F135" i="1"/>
  <c r="G155" i="1"/>
  <c r="G156" i="1"/>
  <c r="D94" i="1"/>
  <c r="D42" i="1"/>
  <c r="D156" i="1"/>
  <c r="D141" i="1"/>
  <c r="G141" i="1"/>
  <c r="G149" i="1"/>
  <c r="F97" i="1"/>
  <c r="E66" i="1"/>
  <c r="G66" i="1"/>
  <c r="H66" i="1"/>
  <c r="D66" i="1"/>
  <c r="H135" i="1"/>
  <c r="E117" i="1"/>
  <c r="G117" i="1"/>
  <c r="H117" i="1"/>
  <c r="D117" i="1"/>
  <c r="E162" i="1"/>
  <c r="H162" i="1"/>
  <c r="D162" i="1"/>
  <c r="P150" i="1" l="1"/>
  <c r="P142" i="1"/>
  <c r="J46" i="1" l="1"/>
  <c r="J30" i="1"/>
  <c r="J19" i="1"/>
  <c r="I19" i="1"/>
  <c r="I66" i="1"/>
  <c r="I60" i="1"/>
  <c r="I57" i="1"/>
  <c r="I51" i="1"/>
  <c r="I46" i="1"/>
  <c r="I42" i="1"/>
  <c r="I39" i="1"/>
  <c r="I30" i="1"/>
  <c r="J117" i="1" l="1"/>
  <c r="K117" i="1"/>
  <c r="L117" i="1"/>
  <c r="M117" i="1"/>
  <c r="Q117" i="1"/>
  <c r="R117" i="1"/>
  <c r="I117" i="1"/>
  <c r="M66" i="1"/>
  <c r="Q66" i="1"/>
  <c r="R66" i="1"/>
  <c r="L66" i="1"/>
  <c r="K66" i="1"/>
  <c r="J66" i="1"/>
  <c r="I128" i="1"/>
  <c r="R60" i="1"/>
  <c r="R51" i="1"/>
  <c r="R46" i="1"/>
  <c r="R30" i="1"/>
  <c r="R25" i="1"/>
  <c r="R162" i="1"/>
  <c r="R141" i="1"/>
  <c r="Q70" i="1"/>
  <c r="R105" i="1"/>
  <c r="P12" i="1"/>
  <c r="N12" i="1"/>
  <c r="Q141" i="1"/>
  <c r="N150" i="1"/>
  <c r="N142" i="1"/>
  <c r="M152" i="1"/>
  <c r="M149" i="1"/>
  <c r="M141" i="1"/>
  <c r="M139" i="1"/>
  <c r="M136" i="1"/>
  <c r="M135" i="1" s="1"/>
  <c r="M131" i="1"/>
  <c r="M128" i="1"/>
  <c r="M122" i="1"/>
  <c r="M120" i="1"/>
  <c r="M119" i="1" s="1"/>
  <c r="M109" i="1"/>
  <c r="M102" i="1"/>
  <c r="M94" i="1"/>
  <c r="M88" i="1"/>
  <c r="M84" i="1"/>
  <c r="M79" i="1"/>
  <c r="M73" i="1"/>
  <c r="M70" i="1"/>
  <c r="M60" i="1"/>
  <c r="M57" i="1"/>
  <c r="M51" i="1"/>
  <c r="M46" i="1"/>
  <c r="M42" i="1"/>
  <c r="M39" i="1"/>
  <c r="M30" i="1"/>
  <c r="M25" i="1"/>
  <c r="M19" i="1"/>
  <c r="M14" i="1"/>
  <c r="M11" i="1"/>
  <c r="M24" i="1" l="1"/>
  <c r="M69" i="1"/>
  <c r="M10" i="1"/>
  <c r="M138" i="1"/>
  <c r="M134" i="1" s="1"/>
  <c r="O12" i="1"/>
  <c r="L141" i="1"/>
  <c r="M9" i="1" l="1"/>
  <c r="M8" i="1" s="1"/>
  <c r="J149" i="1"/>
  <c r="J156" i="1"/>
  <c r="I11" i="1"/>
  <c r="I120" i="1"/>
  <c r="I25" i="1"/>
  <c r="I24" i="1" s="1"/>
  <c r="I162" i="1"/>
  <c r="P161" i="1"/>
  <c r="N161" i="1"/>
  <c r="O161" i="1" s="1"/>
  <c r="F161" i="1"/>
  <c r="I149" i="1" l="1"/>
  <c r="I141" i="1"/>
  <c r="J141" i="1"/>
  <c r="H11" i="1" l="1"/>
  <c r="H14" i="1"/>
  <c r="H19" i="1"/>
  <c r="H30" i="1"/>
  <c r="H39" i="1"/>
  <c r="H42" i="1"/>
  <c r="H46" i="1"/>
  <c r="H51" i="1"/>
  <c r="H57" i="1"/>
  <c r="H60" i="1"/>
  <c r="H70" i="1"/>
  <c r="H73" i="1"/>
  <c r="H79" i="1"/>
  <c r="H84" i="1"/>
  <c r="H88" i="1"/>
  <c r="H94" i="1"/>
  <c r="H102" i="1"/>
  <c r="H109" i="1"/>
  <c r="H120" i="1"/>
  <c r="H128" i="1"/>
  <c r="H131" i="1"/>
  <c r="H139" i="1"/>
  <c r="H141" i="1"/>
  <c r="H149" i="1"/>
  <c r="H152" i="1"/>
  <c r="Q19" i="1"/>
  <c r="L51" i="1"/>
  <c r="R159" i="1"/>
  <c r="F116" i="1"/>
  <c r="R128" i="1"/>
  <c r="H69" i="1" l="1"/>
  <c r="H138" i="1"/>
  <c r="H119" i="1"/>
  <c r="H10" i="1"/>
  <c r="H24" i="1"/>
  <c r="K102" i="1"/>
  <c r="H9" i="1" l="1"/>
  <c r="N154" i="1"/>
  <c r="H8" i="1" l="1"/>
  <c r="F107" i="1"/>
  <c r="F81" i="1"/>
  <c r="P154" i="1" l="1"/>
  <c r="O154" i="1" s="1"/>
  <c r="F154" i="1" l="1"/>
  <c r="N157" i="1"/>
  <c r="N158" i="1"/>
  <c r="N159" i="1"/>
  <c r="P159" i="1"/>
  <c r="F158" i="1"/>
  <c r="N163" i="1"/>
  <c r="N162" i="1" s="1"/>
  <c r="F163" i="1"/>
  <c r="F162" i="1" s="1"/>
  <c r="P160" i="1"/>
  <c r="F160" i="1"/>
  <c r="F159" i="1"/>
  <c r="N156" i="1"/>
  <c r="P156" i="1"/>
  <c r="N153" i="1"/>
  <c r="N152" i="1" s="1"/>
  <c r="P153" i="1"/>
  <c r="P152" i="1" s="1"/>
  <c r="F153" i="1"/>
  <c r="F152" i="1" s="1"/>
  <c r="Q152" i="1"/>
  <c r="L152" i="1"/>
  <c r="K152" i="1"/>
  <c r="J152" i="1"/>
  <c r="G152" i="1"/>
  <c r="E152" i="1"/>
  <c r="D152" i="1"/>
  <c r="R149" i="1"/>
  <c r="N151" i="1"/>
  <c r="N149" i="1" s="1"/>
  <c r="L149" i="1"/>
  <c r="P151" i="1"/>
  <c r="P149" i="1" s="1"/>
  <c r="Q149" i="1"/>
  <c r="K149" i="1"/>
  <c r="E149" i="1"/>
  <c r="D149" i="1"/>
  <c r="N148" i="1"/>
  <c r="P148" i="1"/>
  <c r="F148" i="1"/>
  <c r="N147" i="1"/>
  <c r="P147" i="1"/>
  <c r="F147" i="1"/>
  <c r="N146" i="1"/>
  <c r="P146" i="1"/>
  <c r="F146" i="1"/>
  <c r="N145" i="1"/>
  <c r="P145" i="1"/>
  <c r="F145" i="1"/>
  <c r="N144" i="1"/>
  <c r="P144" i="1"/>
  <c r="F144" i="1"/>
  <c r="N143" i="1"/>
  <c r="P143" i="1"/>
  <c r="F143" i="1"/>
  <c r="E141" i="1"/>
  <c r="R139" i="1"/>
  <c r="P140" i="1"/>
  <c r="P139" i="1" s="1"/>
  <c r="G139" i="1"/>
  <c r="F140" i="1"/>
  <c r="F139" i="1" s="1"/>
  <c r="Q139" i="1"/>
  <c r="L139" i="1"/>
  <c r="K139" i="1"/>
  <c r="J139" i="1"/>
  <c r="J138" i="1" s="1"/>
  <c r="I139" i="1"/>
  <c r="E139" i="1"/>
  <c r="D139" i="1"/>
  <c r="R136" i="1"/>
  <c r="R135" i="1" s="1"/>
  <c r="F136" i="1"/>
  <c r="Q136" i="1"/>
  <c r="Q135" i="1" s="1"/>
  <c r="L136" i="1"/>
  <c r="L135" i="1" s="1"/>
  <c r="K136" i="1"/>
  <c r="K135" i="1" s="1"/>
  <c r="I136" i="1"/>
  <c r="I135" i="1" s="1"/>
  <c r="G136" i="1"/>
  <c r="G135" i="1" s="1"/>
  <c r="E136" i="1"/>
  <c r="E135" i="1" s="1"/>
  <c r="D136" i="1"/>
  <c r="D135" i="1" s="1"/>
  <c r="Q131" i="1"/>
  <c r="P132" i="1"/>
  <c r="P131" i="1" s="1"/>
  <c r="F132" i="1"/>
  <c r="F131" i="1" s="1"/>
  <c r="L131" i="1"/>
  <c r="K131" i="1"/>
  <c r="I131" i="1"/>
  <c r="G131" i="1"/>
  <c r="E131" i="1"/>
  <c r="D131" i="1"/>
  <c r="Q128" i="1"/>
  <c r="J128" i="1"/>
  <c r="F130" i="1"/>
  <c r="P129" i="1"/>
  <c r="F129" i="1"/>
  <c r="K128" i="1"/>
  <c r="E128" i="1"/>
  <c r="D128" i="1"/>
  <c r="P127" i="1"/>
  <c r="F127" i="1"/>
  <c r="N126" i="1"/>
  <c r="P126" i="1"/>
  <c r="F126" i="1"/>
  <c r="N125" i="1"/>
  <c r="P125" i="1"/>
  <c r="F125" i="1"/>
  <c r="P124" i="1"/>
  <c r="N124" i="1"/>
  <c r="F124" i="1"/>
  <c r="P123" i="1"/>
  <c r="F123" i="1"/>
  <c r="Q122" i="1"/>
  <c r="L122" i="1"/>
  <c r="K122" i="1"/>
  <c r="I122" i="1"/>
  <c r="I119" i="1" s="1"/>
  <c r="E122" i="1"/>
  <c r="D122" i="1"/>
  <c r="R120" i="1"/>
  <c r="N121" i="1"/>
  <c r="P121" i="1"/>
  <c r="F121" i="1"/>
  <c r="Q120" i="1"/>
  <c r="L120" i="1"/>
  <c r="K120" i="1"/>
  <c r="G120" i="1"/>
  <c r="E120" i="1"/>
  <c r="E119" i="1" s="1"/>
  <c r="D120" i="1"/>
  <c r="N118" i="1"/>
  <c r="N117" i="1" s="1"/>
  <c r="P118" i="1"/>
  <c r="P117" i="1" s="1"/>
  <c r="F118" i="1"/>
  <c r="F117" i="1" s="1"/>
  <c r="N116" i="1"/>
  <c r="P116" i="1"/>
  <c r="N115" i="1"/>
  <c r="P115" i="1"/>
  <c r="F115" i="1"/>
  <c r="N114" i="1"/>
  <c r="P114" i="1"/>
  <c r="F114" i="1"/>
  <c r="N113" i="1"/>
  <c r="I109" i="1"/>
  <c r="F113" i="1"/>
  <c r="P112" i="1"/>
  <c r="F112" i="1"/>
  <c r="N111" i="1"/>
  <c r="P111" i="1"/>
  <c r="F111" i="1"/>
  <c r="P110" i="1"/>
  <c r="F110" i="1"/>
  <c r="K109" i="1"/>
  <c r="E109" i="1"/>
  <c r="D109" i="1"/>
  <c r="P108" i="1"/>
  <c r="F108" i="1"/>
  <c r="N107" i="1"/>
  <c r="P107" i="1"/>
  <c r="P106" i="1"/>
  <c r="N106" i="1"/>
  <c r="F106" i="1"/>
  <c r="N105" i="1"/>
  <c r="P104" i="1"/>
  <c r="L102" i="1"/>
  <c r="N104" i="1"/>
  <c r="F104" i="1"/>
  <c r="Q102" i="1"/>
  <c r="P103" i="1"/>
  <c r="F103" i="1"/>
  <c r="E102" i="1"/>
  <c r="D102" i="1"/>
  <c r="F101" i="1"/>
  <c r="N100" i="1"/>
  <c r="P100" i="1"/>
  <c r="F100" i="1"/>
  <c r="P99" i="1"/>
  <c r="F99" i="1"/>
  <c r="P98" i="1"/>
  <c r="N98" i="1"/>
  <c r="F98" i="1"/>
  <c r="N97" i="1"/>
  <c r="P96" i="1"/>
  <c r="L94" i="1"/>
  <c r="N96" i="1"/>
  <c r="P95" i="1"/>
  <c r="F95" i="1"/>
  <c r="K94" i="1"/>
  <c r="E94" i="1"/>
  <c r="Q88" i="1"/>
  <c r="F93" i="1"/>
  <c r="N92" i="1"/>
  <c r="P92" i="1"/>
  <c r="F92" i="1"/>
  <c r="P91" i="1"/>
  <c r="F91" i="1"/>
  <c r="P90" i="1"/>
  <c r="N90" i="1"/>
  <c r="F90" i="1"/>
  <c r="N89" i="1"/>
  <c r="P89" i="1"/>
  <c r="L88" i="1"/>
  <c r="K88" i="1"/>
  <c r="E88" i="1"/>
  <c r="D88" i="1"/>
  <c r="N87" i="1"/>
  <c r="F87" i="1"/>
  <c r="N86" i="1"/>
  <c r="P86" i="1"/>
  <c r="F86" i="1"/>
  <c r="L84" i="1"/>
  <c r="F85" i="1"/>
  <c r="Q84" i="1"/>
  <c r="K84" i="1"/>
  <c r="G84" i="1"/>
  <c r="E84" i="1"/>
  <c r="D84" i="1"/>
  <c r="N83" i="1"/>
  <c r="P83" i="1"/>
  <c r="F83" i="1"/>
  <c r="Q79" i="1"/>
  <c r="N82" i="1"/>
  <c r="F82" i="1"/>
  <c r="N81" i="1"/>
  <c r="P81" i="1"/>
  <c r="G79" i="1"/>
  <c r="N80" i="1"/>
  <c r="L79" i="1"/>
  <c r="P80" i="1"/>
  <c r="F80" i="1"/>
  <c r="K79" i="1"/>
  <c r="E79" i="1"/>
  <c r="D79" i="1"/>
  <c r="N78" i="1"/>
  <c r="P78" i="1"/>
  <c r="F78" i="1"/>
  <c r="N77" i="1"/>
  <c r="P77" i="1"/>
  <c r="F77" i="1"/>
  <c r="N76" i="1"/>
  <c r="P76" i="1"/>
  <c r="F76" i="1"/>
  <c r="N75" i="1"/>
  <c r="P75" i="1"/>
  <c r="F75" i="1"/>
  <c r="Q73" i="1"/>
  <c r="N74" i="1"/>
  <c r="L73" i="1"/>
  <c r="J73" i="1"/>
  <c r="P74" i="1"/>
  <c r="F74" i="1"/>
  <c r="K73" i="1"/>
  <c r="I73" i="1"/>
  <c r="G73" i="1"/>
  <c r="E73" i="1"/>
  <c r="D73" i="1"/>
  <c r="N72" i="1"/>
  <c r="P72" i="1"/>
  <c r="F72" i="1"/>
  <c r="L70" i="1"/>
  <c r="P71" i="1"/>
  <c r="F71" i="1"/>
  <c r="K70" i="1"/>
  <c r="J70" i="1"/>
  <c r="I70" i="1"/>
  <c r="E70" i="1"/>
  <c r="D70" i="1"/>
  <c r="N68" i="1"/>
  <c r="P68" i="1"/>
  <c r="F68" i="1"/>
  <c r="N67" i="1"/>
  <c r="P67" i="1"/>
  <c r="P66" i="1" s="1"/>
  <c r="F67" i="1"/>
  <c r="F66" i="1" s="1"/>
  <c r="N65" i="1"/>
  <c r="P65" i="1"/>
  <c r="F65" i="1"/>
  <c r="P64" i="1"/>
  <c r="N64" i="1"/>
  <c r="F64" i="1"/>
  <c r="N63" i="1"/>
  <c r="P63" i="1"/>
  <c r="F63" i="1"/>
  <c r="P62" i="1"/>
  <c r="N62" i="1"/>
  <c r="F62" i="1"/>
  <c r="Q60" i="1"/>
  <c r="P61" i="1"/>
  <c r="F61" i="1"/>
  <c r="L60" i="1"/>
  <c r="K60" i="1"/>
  <c r="E60" i="1"/>
  <c r="D60" i="1"/>
  <c r="Q57" i="1"/>
  <c r="N59" i="1"/>
  <c r="F59" i="1"/>
  <c r="L57" i="1"/>
  <c r="P58" i="1"/>
  <c r="F58" i="1"/>
  <c r="K57" i="1"/>
  <c r="G57" i="1"/>
  <c r="E57" i="1"/>
  <c r="D57" i="1"/>
  <c r="N56" i="1"/>
  <c r="P56" i="1"/>
  <c r="F56" i="1"/>
  <c r="J51" i="1"/>
  <c r="P55" i="1"/>
  <c r="F55" i="1"/>
  <c r="N54" i="1"/>
  <c r="P54" i="1"/>
  <c r="F54" i="1"/>
  <c r="P53" i="1"/>
  <c r="F53" i="1"/>
  <c r="N52" i="1"/>
  <c r="F52" i="1"/>
  <c r="Q51" i="1"/>
  <c r="K51" i="1"/>
  <c r="E51" i="1"/>
  <c r="D51" i="1"/>
  <c r="N50" i="1"/>
  <c r="F50" i="1"/>
  <c r="P49" i="1"/>
  <c r="N49" i="1"/>
  <c r="F49" i="1"/>
  <c r="N48" i="1"/>
  <c r="P48" i="1"/>
  <c r="F48" i="1"/>
  <c r="L46" i="1"/>
  <c r="F47" i="1"/>
  <c r="K46" i="1"/>
  <c r="E46" i="1"/>
  <c r="D46" i="1"/>
  <c r="N45" i="1"/>
  <c r="L42" i="1"/>
  <c r="P45" i="1"/>
  <c r="F45" i="1"/>
  <c r="N44" i="1"/>
  <c r="P44" i="1"/>
  <c r="F44" i="1"/>
  <c r="N43" i="1"/>
  <c r="P43" i="1"/>
  <c r="F43" i="1"/>
  <c r="Q42" i="1"/>
  <c r="K42" i="1"/>
  <c r="J42" i="1"/>
  <c r="E42" i="1"/>
  <c r="N41" i="1"/>
  <c r="P41" i="1"/>
  <c r="G39" i="1"/>
  <c r="F41" i="1"/>
  <c r="L39" i="1"/>
  <c r="N40" i="1"/>
  <c r="F40" i="1"/>
  <c r="Q39" i="1"/>
  <c r="K39" i="1"/>
  <c r="J39" i="1"/>
  <c r="E39" i="1"/>
  <c r="D39" i="1"/>
  <c r="N38" i="1"/>
  <c r="P38" i="1"/>
  <c r="F38" i="1"/>
  <c r="P37" i="1"/>
  <c r="F37" i="1"/>
  <c r="N36" i="1"/>
  <c r="P36" i="1"/>
  <c r="F36" i="1"/>
  <c r="N35" i="1"/>
  <c r="P35" i="1"/>
  <c r="F35" i="1"/>
  <c r="N34" i="1"/>
  <c r="L30" i="1"/>
  <c r="F33" i="1"/>
  <c r="N32" i="1"/>
  <c r="P32" i="1"/>
  <c r="F32" i="1"/>
  <c r="Q30" i="1"/>
  <c r="P31" i="1"/>
  <c r="F31" i="1"/>
  <c r="K30" i="1"/>
  <c r="E30" i="1"/>
  <c r="D30" i="1"/>
  <c r="N29" i="1"/>
  <c r="P29" i="1"/>
  <c r="J25" i="1"/>
  <c r="F28" i="1"/>
  <c r="L25" i="1"/>
  <c r="P27" i="1"/>
  <c r="F27" i="1"/>
  <c r="K25" i="1"/>
  <c r="K24" i="1" s="1"/>
  <c r="P26" i="1"/>
  <c r="F26" i="1"/>
  <c r="Q25" i="1"/>
  <c r="G25" i="1"/>
  <c r="E25" i="1"/>
  <c r="D25" i="1"/>
  <c r="N23" i="1"/>
  <c r="P23" i="1"/>
  <c r="F23" i="1"/>
  <c r="N22" i="1"/>
  <c r="P22" i="1"/>
  <c r="F22" i="1"/>
  <c r="N21" i="1"/>
  <c r="F21" i="1"/>
  <c r="N20" i="1"/>
  <c r="L19" i="1"/>
  <c r="P20" i="1"/>
  <c r="F20" i="1"/>
  <c r="K19" i="1"/>
  <c r="E19" i="1"/>
  <c r="D19" i="1"/>
  <c r="P18" i="1"/>
  <c r="F18" i="1"/>
  <c r="N17" i="1"/>
  <c r="P17" i="1"/>
  <c r="F17" i="1"/>
  <c r="P16" i="1"/>
  <c r="N16" i="1"/>
  <c r="F16" i="1"/>
  <c r="Q14" i="1"/>
  <c r="R14" i="1"/>
  <c r="J14" i="1"/>
  <c r="P15" i="1"/>
  <c r="P14" i="1" s="1"/>
  <c r="F15" i="1"/>
  <c r="F14" i="1" s="1"/>
  <c r="L14" i="1"/>
  <c r="K14" i="1"/>
  <c r="G14" i="1"/>
  <c r="E14" i="1"/>
  <c r="D14" i="1"/>
  <c r="J11" i="1"/>
  <c r="J10" i="1" s="1"/>
  <c r="S10" i="1" s="1"/>
  <c r="P13" i="1"/>
  <c r="F13" i="1"/>
  <c r="Q11" i="1"/>
  <c r="L11" i="1"/>
  <c r="G11" i="1"/>
  <c r="K11" i="1"/>
  <c r="E11" i="1"/>
  <c r="D11" i="1"/>
  <c r="Q10" i="1" l="1"/>
  <c r="G134" i="1"/>
  <c r="G138" i="1"/>
  <c r="K119" i="1"/>
  <c r="E69" i="1"/>
  <c r="E10" i="1"/>
  <c r="L24" i="1"/>
  <c r="N66" i="1"/>
  <c r="K10" i="1"/>
  <c r="D119" i="1"/>
  <c r="D69" i="1"/>
  <c r="D10" i="1"/>
  <c r="K69" i="1"/>
  <c r="L138" i="1"/>
  <c r="Q138" i="1"/>
  <c r="Q134" i="1"/>
  <c r="K138" i="1"/>
  <c r="K134" i="1" s="1"/>
  <c r="L10" i="1"/>
  <c r="Q119" i="1"/>
  <c r="N141" i="1"/>
  <c r="P141" i="1"/>
  <c r="P138" i="1" s="1"/>
  <c r="O81" i="1"/>
  <c r="O23" i="1"/>
  <c r="O44" i="1"/>
  <c r="O63" i="1"/>
  <c r="O56" i="1"/>
  <c r="O65" i="1"/>
  <c r="F128" i="1"/>
  <c r="O116" i="1"/>
  <c r="O148" i="1"/>
  <c r="O159" i="1"/>
  <c r="O35" i="1"/>
  <c r="F39" i="1"/>
  <c r="O118" i="1"/>
  <c r="O117" i="1" s="1"/>
  <c r="F120" i="1"/>
  <c r="O36" i="1"/>
  <c r="O76" i="1"/>
  <c r="O146" i="1"/>
  <c r="F109" i="1"/>
  <c r="F42" i="1"/>
  <c r="P158" i="1"/>
  <c r="O158" i="1" s="1"/>
  <c r="O17" i="1"/>
  <c r="F60" i="1"/>
  <c r="O114" i="1"/>
  <c r="O75" i="1"/>
  <c r="O77" i="1"/>
  <c r="P157" i="1"/>
  <c r="O157" i="1" s="1"/>
  <c r="E138" i="1"/>
  <c r="E134" i="1" s="1"/>
  <c r="F79" i="1"/>
  <c r="F84" i="1"/>
  <c r="O32" i="1"/>
  <c r="F70" i="1"/>
  <c r="P73" i="1"/>
  <c r="O151" i="1"/>
  <c r="O149" i="1" s="1"/>
  <c r="O16" i="1"/>
  <c r="D138" i="1"/>
  <c r="D24" i="1"/>
  <c r="O49" i="1"/>
  <c r="O68" i="1"/>
  <c r="O72" i="1"/>
  <c r="O125" i="1"/>
  <c r="P70" i="1"/>
  <c r="O80" i="1"/>
  <c r="O144" i="1"/>
  <c r="F141" i="1"/>
  <c r="F138" i="1" s="1"/>
  <c r="F134" i="1" s="1"/>
  <c r="E24" i="1"/>
  <c r="O124" i="1"/>
  <c r="O45" i="1"/>
  <c r="F11" i="1"/>
  <c r="P11" i="1"/>
  <c r="N19" i="1"/>
  <c r="O29" i="1"/>
  <c r="P42" i="1"/>
  <c r="O43" i="1"/>
  <c r="O38" i="1"/>
  <c r="O20" i="1"/>
  <c r="O22" i="1"/>
  <c r="O41" i="1"/>
  <c r="N13" i="1"/>
  <c r="O13" i="1" s="1"/>
  <c r="I14" i="1"/>
  <c r="I10" i="1" s="1"/>
  <c r="N15" i="1"/>
  <c r="N26" i="1"/>
  <c r="N27" i="1"/>
  <c r="O27" i="1" s="1"/>
  <c r="N28" i="1"/>
  <c r="N31" i="1"/>
  <c r="N33" i="1"/>
  <c r="F34" i="1"/>
  <c r="F30" i="1" s="1"/>
  <c r="P34" i="1"/>
  <c r="O34" i="1" s="1"/>
  <c r="P40" i="1"/>
  <c r="Q46" i="1"/>
  <c r="Q24" i="1" s="1"/>
  <c r="J60" i="1"/>
  <c r="N61" i="1"/>
  <c r="N60" i="1" s="1"/>
  <c r="O78" i="1"/>
  <c r="P21" i="1"/>
  <c r="O21" i="1" s="1"/>
  <c r="R19" i="1"/>
  <c r="G30" i="1"/>
  <c r="N37" i="1"/>
  <c r="O37" i="1" s="1"/>
  <c r="R42" i="1"/>
  <c r="O54" i="1"/>
  <c r="F73" i="1"/>
  <c r="N73" i="1"/>
  <c r="R11" i="1"/>
  <c r="R10" i="1" s="1"/>
  <c r="G19" i="1"/>
  <c r="P28" i="1"/>
  <c r="P25" i="1" s="1"/>
  <c r="F29" i="1"/>
  <c r="F25" i="1" s="1"/>
  <c r="P33" i="1"/>
  <c r="N39" i="1"/>
  <c r="G42" i="1"/>
  <c r="N42" i="1"/>
  <c r="G46" i="1"/>
  <c r="F46" i="1" s="1"/>
  <c r="P47" i="1"/>
  <c r="G51" i="1"/>
  <c r="F51" i="1" s="1"/>
  <c r="P52" i="1"/>
  <c r="P51" i="1" s="1"/>
  <c r="F57" i="1"/>
  <c r="O64" i="1"/>
  <c r="O89" i="1"/>
  <c r="N47" i="1"/>
  <c r="P50" i="1"/>
  <c r="O50" i="1" s="1"/>
  <c r="N53" i="1"/>
  <c r="O53" i="1" s="1"/>
  <c r="O67" i="1"/>
  <c r="O66" i="1" s="1"/>
  <c r="N18" i="1"/>
  <c r="O18" i="1" s="1"/>
  <c r="J57" i="1"/>
  <c r="P59" i="1"/>
  <c r="P57" i="1" s="1"/>
  <c r="O62" i="1"/>
  <c r="O48" i="1"/>
  <c r="P60" i="1"/>
  <c r="R39" i="1"/>
  <c r="R24" i="1" s="1"/>
  <c r="N55" i="1"/>
  <c r="O55" i="1" s="1"/>
  <c r="R57" i="1"/>
  <c r="G60" i="1"/>
  <c r="O74" i="1"/>
  <c r="N79" i="1"/>
  <c r="P82" i="1"/>
  <c r="P79" i="1" s="1"/>
  <c r="O86" i="1"/>
  <c r="P87" i="1"/>
  <c r="O87" i="1" s="1"/>
  <c r="J88" i="1"/>
  <c r="F89" i="1"/>
  <c r="F88" i="1" s="1"/>
  <c r="G88" i="1"/>
  <c r="J94" i="1"/>
  <c r="N95" i="1"/>
  <c r="J102" i="1"/>
  <c r="N103" i="1"/>
  <c r="O111" i="1"/>
  <c r="J109" i="1"/>
  <c r="N112" i="1"/>
  <c r="O112" i="1" s="1"/>
  <c r="N58" i="1"/>
  <c r="I88" i="1"/>
  <c r="P93" i="1"/>
  <c r="P88" i="1" s="1"/>
  <c r="O96" i="1"/>
  <c r="G94" i="1"/>
  <c r="F94" i="1"/>
  <c r="P101" i="1"/>
  <c r="O104" i="1"/>
  <c r="G102" i="1"/>
  <c r="F105" i="1"/>
  <c r="N108" i="1"/>
  <c r="O108" i="1" s="1"/>
  <c r="Q109" i="1"/>
  <c r="O115" i="1"/>
  <c r="R122" i="1"/>
  <c r="R119" i="1" s="1"/>
  <c r="G70" i="1"/>
  <c r="R70" i="1"/>
  <c r="I79" i="1"/>
  <c r="R79" i="1"/>
  <c r="O90" i="1"/>
  <c r="O92" i="1"/>
  <c r="N93" i="1"/>
  <c r="P97" i="1"/>
  <c r="O97" i="1" s="1"/>
  <c r="O98" i="1"/>
  <c r="O100" i="1"/>
  <c r="N101" i="1"/>
  <c r="P105" i="1"/>
  <c r="O105" i="1" s="1"/>
  <c r="O106" i="1"/>
  <c r="L109" i="1"/>
  <c r="L69" i="1" s="1"/>
  <c r="P122" i="1"/>
  <c r="J79" i="1"/>
  <c r="P85" i="1"/>
  <c r="I84" i="1"/>
  <c r="Q94" i="1"/>
  <c r="Q69" i="1" s="1"/>
  <c r="N110" i="1"/>
  <c r="P113" i="1"/>
  <c r="P109" i="1" s="1"/>
  <c r="O126" i="1"/>
  <c r="N71" i="1"/>
  <c r="R73" i="1"/>
  <c r="J84" i="1"/>
  <c r="N85" i="1"/>
  <c r="N91" i="1"/>
  <c r="O91" i="1" s="1"/>
  <c r="N99" i="1"/>
  <c r="O99" i="1" s="1"/>
  <c r="O83" i="1"/>
  <c r="O107" i="1"/>
  <c r="O121" i="1"/>
  <c r="N120" i="1"/>
  <c r="R84" i="1"/>
  <c r="I94" i="1"/>
  <c r="I102" i="1"/>
  <c r="N127" i="1"/>
  <c r="O127" i="1" s="1"/>
  <c r="P120" i="1"/>
  <c r="P119" i="1" s="1"/>
  <c r="G128" i="1"/>
  <c r="O143" i="1"/>
  <c r="O153" i="1"/>
  <c r="O152" i="1" s="1"/>
  <c r="G109" i="1"/>
  <c r="G122" i="1"/>
  <c r="G119" i="1" s="1"/>
  <c r="L128" i="1"/>
  <c r="L119" i="1" s="1"/>
  <c r="N130" i="1"/>
  <c r="N132" i="1"/>
  <c r="J131" i="1"/>
  <c r="P137" i="1"/>
  <c r="P136" i="1" s="1"/>
  <c r="P135" i="1" s="1"/>
  <c r="O145" i="1"/>
  <c r="O147" i="1"/>
  <c r="N129" i="1"/>
  <c r="J136" i="1"/>
  <c r="J135" i="1" s="1"/>
  <c r="J134" i="1" s="1"/>
  <c r="N137" i="1"/>
  <c r="J120" i="1"/>
  <c r="J119" i="1" s="1"/>
  <c r="N123" i="1"/>
  <c r="J122" i="1"/>
  <c r="P130" i="1"/>
  <c r="P128" i="1" s="1"/>
  <c r="R131" i="1"/>
  <c r="O156" i="1"/>
  <c r="I152" i="1"/>
  <c r="I138" i="1" s="1"/>
  <c r="P163" i="1"/>
  <c r="P162" i="1" s="1"/>
  <c r="O162" i="1" s="1"/>
  <c r="N140" i="1"/>
  <c r="R152" i="1"/>
  <c r="R138" i="1" s="1"/>
  <c r="N160" i="1"/>
  <c r="J24" i="1" l="1"/>
  <c r="D9" i="1"/>
  <c r="G69" i="1"/>
  <c r="F69" i="1"/>
  <c r="F19" i="1"/>
  <c r="F10" i="1" s="1"/>
  <c r="G10" i="1"/>
  <c r="J69" i="1"/>
  <c r="I69" i="1"/>
  <c r="I9" i="1" s="1"/>
  <c r="N109" i="1"/>
  <c r="O141" i="1"/>
  <c r="N88" i="1"/>
  <c r="O59" i="1"/>
  <c r="L9" i="1"/>
  <c r="L8" i="1" s="1"/>
  <c r="P30" i="1"/>
  <c r="P24" i="1" s="1"/>
  <c r="P94" i="1"/>
  <c r="E9" i="1"/>
  <c r="P102" i="1"/>
  <c r="O101" i="1"/>
  <c r="O42" i="1"/>
  <c r="O113" i="1"/>
  <c r="P84" i="1"/>
  <c r="O82" i="1"/>
  <c r="O79" i="1" s="1"/>
  <c r="K9" i="1"/>
  <c r="K8" i="1" s="1"/>
  <c r="F24" i="1"/>
  <c r="G24" i="1"/>
  <c r="O33" i="1"/>
  <c r="O137" i="1"/>
  <c r="O136" i="1" s="1"/>
  <c r="O135" i="1" s="1"/>
  <c r="N136" i="1"/>
  <c r="N135" i="1" s="1"/>
  <c r="R88" i="1"/>
  <c r="O85" i="1"/>
  <c r="O84" i="1" s="1"/>
  <c r="N84" i="1"/>
  <c r="R102" i="1"/>
  <c r="O120" i="1"/>
  <c r="O73" i="1"/>
  <c r="N30" i="1"/>
  <c r="O31" i="1"/>
  <c r="O160" i="1"/>
  <c r="N131" i="1"/>
  <c r="O132" i="1"/>
  <c r="O131" i="1" s="1"/>
  <c r="O140" i="1"/>
  <c r="O139" i="1" s="1"/>
  <c r="N139" i="1"/>
  <c r="N138" i="1" s="1"/>
  <c r="O123" i="1"/>
  <c r="O122" i="1" s="1"/>
  <c r="N122" i="1"/>
  <c r="O163" i="1"/>
  <c r="O129" i="1"/>
  <c r="N128" i="1"/>
  <c r="R94" i="1"/>
  <c r="N11" i="1"/>
  <c r="O11" i="1"/>
  <c r="P46" i="1"/>
  <c r="O19" i="1"/>
  <c r="P19" i="1"/>
  <c r="P10" i="1" s="1"/>
  <c r="O93" i="1"/>
  <c r="O88" i="1" s="1"/>
  <c r="O130" i="1"/>
  <c r="O71" i="1"/>
  <c r="O70" i="1" s="1"/>
  <c r="N70" i="1"/>
  <c r="O103" i="1"/>
  <c r="O102" i="1" s="1"/>
  <c r="N102" i="1"/>
  <c r="N51" i="1"/>
  <c r="O28" i="1"/>
  <c r="R109" i="1"/>
  <c r="O58" i="1"/>
  <c r="N57" i="1"/>
  <c r="O47" i="1"/>
  <c r="O46" i="1" s="1"/>
  <c r="N46" i="1"/>
  <c r="O52" i="1"/>
  <c r="O51" i="1" s="1"/>
  <c r="O40" i="1"/>
  <c r="O39" i="1" s="1"/>
  <c r="P39" i="1"/>
  <c r="O15" i="1"/>
  <c r="O14" i="1" s="1"/>
  <c r="N14" i="1"/>
  <c r="F122" i="1"/>
  <c r="F119" i="1" s="1"/>
  <c r="O110" i="1"/>
  <c r="O95" i="1"/>
  <c r="N94" i="1"/>
  <c r="S11" i="1"/>
  <c r="T11" i="1"/>
  <c r="O61" i="1"/>
  <c r="O60" i="1" s="1"/>
  <c r="N25" i="1"/>
  <c r="N24" i="1" s="1"/>
  <c r="O26" i="1"/>
  <c r="G9" i="1" l="1"/>
  <c r="G8" i="1" s="1"/>
  <c r="F9" i="1"/>
  <c r="F8" i="1" s="1"/>
  <c r="R69" i="1"/>
  <c r="N119" i="1"/>
  <c r="P69" i="1"/>
  <c r="O138" i="1"/>
  <c r="O134" i="1" s="1"/>
  <c r="N134" i="1"/>
  <c r="N10" i="1"/>
  <c r="O10" i="1"/>
  <c r="N69" i="1"/>
  <c r="I8" i="1"/>
  <c r="E8" i="1"/>
  <c r="O57" i="1"/>
  <c r="Q9" i="1"/>
  <c r="Q8" i="1" s="1"/>
  <c r="O94" i="1"/>
  <c r="O25" i="1"/>
  <c r="O24" i="1" s="1"/>
  <c r="O109" i="1"/>
  <c r="O69" i="1" s="1"/>
  <c r="O30" i="1"/>
  <c r="J9" i="1"/>
  <c r="J8" i="1" s="1"/>
  <c r="O128" i="1"/>
  <c r="O119" i="1" s="1"/>
  <c r="P9" i="1" l="1"/>
  <c r="P8" i="1" s="1"/>
  <c r="R9" i="1"/>
  <c r="R8" i="1" s="1"/>
  <c r="S9" i="1"/>
  <c r="N9" i="1"/>
  <c r="N8" i="1" s="1"/>
  <c r="O9" i="1" l="1"/>
  <c r="O8" i="1" s="1"/>
</calcChain>
</file>

<file path=xl/sharedStrings.xml><?xml version="1.0" encoding="utf-8"?>
<sst xmlns="http://schemas.openxmlformats.org/spreadsheetml/2006/main" count="200" uniqueCount="176">
  <si>
    <t>Cuadro  No.1  EJECUCIÓN PRESUPUESTARIA DE GASTOS, POR TIPO DE PRESUPUESTO, GRUPO, SUBGRUPO Y OBJETO</t>
  </si>
  <si>
    <t xml:space="preserve">En Balboas </t>
  </si>
  <si>
    <r>
      <t xml:space="preserve">INSTITUCIÓN: </t>
    </r>
    <r>
      <rPr>
        <b/>
        <sz val="8"/>
        <rFont val="Univers"/>
        <family val="2"/>
        <charset val="1"/>
      </rPr>
      <t>CONTRALORÍA GENERAL DE LA REPÚBLICA</t>
    </r>
  </si>
  <si>
    <r>
      <t xml:space="preserve">TIPO DE PRESUPUESTO: </t>
    </r>
    <r>
      <rPr>
        <b/>
        <sz val="8"/>
        <color rgb="FF000000"/>
        <rFont val="Univers"/>
        <family val="2"/>
        <charset val="1"/>
      </rPr>
      <t>FUNCIONAMIENTO E INVERSIÓN</t>
    </r>
  </si>
  <si>
    <t>CUENTA</t>
  </si>
  <si>
    <t>DESCRIPCIÓN</t>
  </si>
  <si>
    <t>PRESUPUESTO      LEY</t>
  </si>
  <si>
    <t>CONTENCIÓN DEL GASTO</t>
  </si>
  <si>
    <t>AJUSTES (CRÉDITOS Y TRASLADOS)</t>
  </si>
  <si>
    <t>TRASLADOS</t>
  </si>
  <si>
    <t>CRÉDITOS ADICIONALES</t>
  </si>
  <si>
    <t xml:space="preserve">PRESUPUESTO MODIFICADO    </t>
  </si>
  <si>
    <t xml:space="preserve">ASIGNADO MODIFICADO       </t>
  </si>
  <si>
    <t>CONTRATOS POR EJECUTAR</t>
  </si>
  <si>
    <t>EJECUCIÓN PRESUPUESTARIA MENSUAL</t>
  </si>
  <si>
    <t>EJECUCIÓN PRESUPUESTARIA</t>
  </si>
  <si>
    <t>SALDO A LA FECHA</t>
  </si>
  <si>
    <t>SALDO ANUAL</t>
  </si>
  <si>
    <t>SALDO POR ASIGNAR</t>
  </si>
  <si>
    <t>PAGADO ACUMULADO</t>
  </si>
  <si>
    <t>POR PAGAR A LA FECHA</t>
  </si>
  <si>
    <t xml:space="preserve"> %  EJECUCIÓN A LA FECHA </t>
  </si>
  <si>
    <t xml:space="preserve"> %  EJECUCIÓN ANUAL</t>
  </si>
  <si>
    <t>TOTAL</t>
  </si>
  <si>
    <t>FUNCIONAMIENTO</t>
  </si>
  <si>
    <t>0</t>
  </si>
  <si>
    <t>SERVICIOS PERSONALES</t>
  </si>
  <si>
    <t>000</t>
  </si>
  <si>
    <t>Sueldos</t>
  </si>
  <si>
    <t>001</t>
  </si>
  <si>
    <t>Personal Fijo</t>
  </si>
  <si>
    <t>003</t>
  </si>
  <si>
    <t>Personal Contingente</t>
  </si>
  <si>
    <t>010</t>
  </si>
  <si>
    <t>Sobresueldos</t>
  </si>
  <si>
    <t>013</t>
  </si>
  <si>
    <t>Por Jefatura</t>
  </si>
  <si>
    <t>030</t>
  </si>
  <si>
    <t>Gastos de Representación Fijos</t>
  </si>
  <si>
    <t>040</t>
  </si>
  <si>
    <t>Sobretiempo</t>
  </si>
  <si>
    <t>050</t>
  </si>
  <si>
    <t>XIII Mes</t>
  </si>
  <si>
    <t>070</t>
  </si>
  <si>
    <t>Contribuciones a la Seguridad Social</t>
  </si>
  <si>
    <t>071</t>
  </si>
  <si>
    <t>Cuota Patronal de Seguro Social</t>
  </si>
  <si>
    <t>072</t>
  </si>
  <si>
    <t>Cuota Patronal de Seguro Educativo</t>
  </si>
  <si>
    <t>073</t>
  </si>
  <si>
    <t>Cuota Patronal de Riesgo Profesional</t>
  </si>
  <si>
    <t>074</t>
  </si>
  <si>
    <t>Cuota Patronal Fondo Complementario</t>
  </si>
  <si>
    <t xml:space="preserve">SERVICIOS NO PERSONALES    </t>
  </si>
  <si>
    <t>Alquileres</t>
  </si>
  <si>
    <t>De Edificios y Locales</t>
  </si>
  <si>
    <t>De Equipo Electrónico</t>
  </si>
  <si>
    <t xml:space="preserve">De Equipo de Oficina </t>
  </si>
  <si>
    <t>Otros Alquileres</t>
  </si>
  <si>
    <t>Servicios Básicos</t>
  </si>
  <si>
    <t>Agua</t>
  </si>
  <si>
    <t>Aseo</t>
  </si>
  <si>
    <t>Correo</t>
  </si>
  <si>
    <t>Energía Eléctrica</t>
  </si>
  <si>
    <t>Telecomunicaciones</t>
  </si>
  <si>
    <t>Servicios de Transmisión de Datos</t>
  </si>
  <si>
    <t>Servicio de Telefonía Celular</t>
  </si>
  <si>
    <t>Impresión, Encuadernación y Otros</t>
  </si>
  <si>
    <t>Información y Publicidad</t>
  </si>
  <si>
    <t>Anuncios y Avisos</t>
  </si>
  <si>
    <t>Promoción y Publicidad</t>
  </si>
  <si>
    <t>Viáticos</t>
  </si>
  <si>
    <t>Dentro del País</t>
  </si>
  <si>
    <t>En el Exterior</t>
  </si>
  <si>
    <t>A Otras Personas</t>
  </si>
  <si>
    <t>Transporte de Personas y Bienes</t>
  </si>
  <si>
    <t>De o para el Exterior</t>
  </si>
  <si>
    <t>De Otras Personas</t>
  </si>
  <si>
    <t>Transporte de Bienes</t>
  </si>
  <si>
    <t>Servicios Comerciales y Financieros</t>
  </si>
  <si>
    <t>Comisiones y Gastos Bancarios</t>
  </si>
  <si>
    <t>Gastos Judiciales</t>
  </si>
  <si>
    <t>Gastos de Seguros</t>
  </si>
  <si>
    <t>Servicios Comerciales</t>
  </si>
  <si>
    <t>Otros Servicios Comerciales y Financieros</t>
  </si>
  <si>
    <t>Consultorías y Servicios Especiales</t>
  </si>
  <si>
    <t>Consultorías</t>
  </si>
  <si>
    <t>Servicios Especiales</t>
  </si>
  <si>
    <t>Mantenimiento y Reparación</t>
  </si>
  <si>
    <t>De Edificios</t>
  </si>
  <si>
    <t>De Maquinarias y Otros Equipos</t>
  </si>
  <si>
    <t>De Mobiliario y Equipo Oficina</t>
  </si>
  <si>
    <t>De Equipo de Computación</t>
  </si>
  <si>
    <t>Otros Mantenimiento y Reparaciones</t>
  </si>
  <si>
    <t>Créditos Rec. por  Servicios No Personales</t>
  </si>
  <si>
    <t>MATERIALES Y SUMINISTROS</t>
  </si>
  <si>
    <t>Alimentos y Bebidas</t>
  </si>
  <si>
    <t>Alimento para Consumo Humano</t>
  </si>
  <si>
    <t>Bebidas</t>
  </si>
  <si>
    <t>Textiles y Vestuario</t>
  </si>
  <si>
    <t>Acabado Textil</t>
  </si>
  <si>
    <t>Calzado</t>
  </si>
  <si>
    <t>Hilados y Telas</t>
  </si>
  <si>
    <t>Prendas de Vestir</t>
  </si>
  <si>
    <t>Otros Textiles y Vestuarios</t>
  </si>
  <si>
    <t>Combustibles y Lubricantes</t>
  </si>
  <si>
    <t>Diésel</t>
  </si>
  <si>
    <t>Gas</t>
  </si>
  <si>
    <t>Gasolina</t>
  </si>
  <si>
    <t>Lubricantes</t>
  </si>
  <si>
    <t>Productos de Papel y Cartón</t>
  </si>
  <si>
    <t>Impresos</t>
  </si>
  <si>
    <t>Papelería</t>
  </si>
  <si>
    <t>Otros Productos de Papel y Cartón</t>
  </si>
  <si>
    <t>Productos Químicos y Conexos</t>
  </si>
  <si>
    <t>Abonos y Fertilizantes</t>
  </si>
  <si>
    <t>Insecticidas, Fumigantes y Otros</t>
  </si>
  <si>
    <t>Pinturas, Colorantes y Tintes</t>
  </si>
  <si>
    <t>Productos Medicinales y Farmacéuticos</t>
  </si>
  <si>
    <t>Otros Productos Químicos</t>
  </si>
  <si>
    <t>Cemento</t>
  </si>
  <si>
    <t>Madera</t>
  </si>
  <si>
    <t>Material de Fontanería</t>
  </si>
  <si>
    <t>Material Eléctrico</t>
  </si>
  <si>
    <t>Material Metálico</t>
  </si>
  <si>
    <t>Piedra y Arena</t>
  </si>
  <si>
    <t>Otros Materiales de Construcción</t>
  </si>
  <si>
    <t>Productos Varios</t>
  </si>
  <si>
    <t>Artículos o Productos  para Eventos Oficiales</t>
  </si>
  <si>
    <t>Herramientas e Instrumentos</t>
  </si>
  <si>
    <t>Material y Artículos de Seguridad Pública</t>
  </si>
  <si>
    <t>Materiales y Suministros de Computación</t>
  </si>
  <si>
    <t>Productos Agropecuarios</t>
  </si>
  <si>
    <t>Otros Productos Varios</t>
  </si>
  <si>
    <t>Útiles y Materiales Diversos</t>
  </si>
  <si>
    <t>Útiles de Cocina y Comedor</t>
  </si>
  <si>
    <t>Útiles de Aseo y Limpieza</t>
  </si>
  <si>
    <t>Útiles y Mat. Médicos, de Laboratorio y Farm.</t>
  </si>
  <si>
    <t>Útiles y Materiales de Oficina</t>
  </si>
  <si>
    <t>Instrumental Médico y Quirúrgico</t>
  </si>
  <si>
    <t>Otros Útiles y Materiales</t>
  </si>
  <si>
    <t>Repuestos</t>
  </si>
  <si>
    <t>MAQUINARIA, EQUIPO Y SEMOVIENTES</t>
  </si>
  <si>
    <t>Equipo de Oficina</t>
  </si>
  <si>
    <t xml:space="preserve">Mobiliario </t>
  </si>
  <si>
    <t>Maquinaria y Equipos Varios</t>
  </si>
  <si>
    <t>Equipo de Computación</t>
  </si>
  <si>
    <t>TRANSFERENCIAS CORRIENTES</t>
  </si>
  <si>
    <t>A Personas</t>
  </si>
  <si>
    <t>Indemnizaciones Especiales</t>
  </si>
  <si>
    <t>Becas de Estudio</t>
  </si>
  <si>
    <t>Becas Escolares</t>
  </si>
  <si>
    <t>Becas Universitarias</t>
  </si>
  <si>
    <t>Becas de Post-GradosS, Maestrías y Doctorados</t>
  </si>
  <si>
    <t>Capacitación y Estudio</t>
  </si>
  <si>
    <t>Otras Becas</t>
  </si>
  <si>
    <t>Al Exterior</t>
  </si>
  <si>
    <t>Cuotas a Organismos Centroamericanos</t>
  </si>
  <si>
    <t>Cuotas a Organismos Interamericanos</t>
  </si>
  <si>
    <t>ASIGNACIONES GLOBALES</t>
  </si>
  <si>
    <t>Imprevistos</t>
  </si>
  <si>
    <t xml:space="preserve"> </t>
  </si>
  <si>
    <t>INVERSIÓN</t>
  </si>
  <si>
    <t>SERVICIOS NO PERSONALES</t>
  </si>
  <si>
    <t>MAQUINARIA Y EQUIPO</t>
  </si>
  <si>
    <t>Mobiliario de Oficina</t>
  </si>
  <si>
    <t>Otras Edificaciones</t>
  </si>
  <si>
    <t>Adiestramiento y Estudio</t>
  </si>
  <si>
    <t>Otras becas</t>
  </si>
  <si>
    <t>FUENTE:  Dirección Nacional de Administración y Finanzas, Contraloría General de la República.</t>
  </si>
  <si>
    <t>Materiales para Construcción y Mantenimiento</t>
  </si>
  <si>
    <t>AL 31 DE ENERO DE 2026</t>
  </si>
  <si>
    <t>Maquinaria y Equipo de Transporte</t>
  </si>
  <si>
    <t>Terrestre</t>
  </si>
  <si>
    <t>Obras y Construcciones</t>
  </si>
  <si>
    <t>Edificios de 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</si>
</sst>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-* #,##0.00_-;\-* #,##0.00_-;_-* &quot;-&quot;??_-;_-@_-"/>
    <numFmt numFmtId="164" formatCode="#,##0.00;[Red]#,##0.00"/>
    <numFmt numFmtId="165" formatCode="#,##0.00;\-#,##0.00;&quot; &quot;"/>
    <numFmt numFmtId="166" formatCode="#,##0;\-#,##0;&quot; &quot;"/>
    <numFmt numFmtId="167" formatCode="[$-80A]#,##0.00;\-#,##0.00"/>
    <numFmt numFmtId="168" formatCode="#,##0.00_ ;\-#,##0.00\ "/>
  </numFmts>
  <fonts count="25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b/>
      <sz val="8"/>
      <name val="Univers"/>
      <family val="2"/>
      <charset val="1"/>
    </font>
    <font>
      <sz val="8"/>
      <name val="Univers"/>
      <family val="2"/>
      <charset val="1"/>
    </font>
    <font>
      <sz val="8"/>
      <color rgb="FF000000"/>
      <name val="Univers"/>
      <family val="2"/>
      <charset val="1"/>
    </font>
    <font>
      <b/>
      <sz val="8"/>
      <color rgb="FF000000"/>
      <name val="Univers"/>
      <family val="2"/>
      <charset val="1"/>
    </font>
    <font>
      <sz val="8"/>
      <color rgb="FFFF0000"/>
      <name val="Univers"/>
      <family val="2"/>
      <charset val="1"/>
    </font>
    <font>
      <b/>
      <sz val="8"/>
      <name val="Univers"/>
      <family val="2"/>
    </font>
    <font>
      <sz val="8"/>
      <name val="Arial"/>
      <family val="2"/>
      <charset val="1"/>
    </font>
    <font>
      <sz val="8"/>
      <name val="Univers"/>
      <family val="2"/>
    </font>
    <font>
      <b/>
      <sz val="8"/>
      <color rgb="FF000000"/>
      <name val="Univers"/>
      <family val="2"/>
    </font>
    <font>
      <b/>
      <sz val="8"/>
      <name val="Arial"/>
      <family val="2"/>
      <charset val="1"/>
    </font>
    <font>
      <sz val="8"/>
      <color rgb="FF000000"/>
      <name val="Univers"/>
      <family val="2"/>
    </font>
    <font>
      <sz val="12"/>
      <name val="Arial"/>
      <family val="2"/>
      <charset val="1"/>
    </font>
    <font>
      <b/>
      <sz val="7"/>
      <color theme="0"/>
      <name val="Univers"/>
      <family val="2"/>
      <charset val="1"/>
    </font>
    <font>
      <b/>
      <sz val="7"/>
      <color theme="0"/>
      <name val="Arial"/>
      <family val="2"/>
      <charset val="1"/>
    </font>
    <font>
      <sz val="10"/>
      <name val="Arial"/>
      <family val="2"/>
    </font>
    <font>
      <b/>
      <sz val="8"/>
      <color theme="1"/>
      <name val="Univers"/>
      <family val="2"/>
    </font>
    <font>
      <sz val="8"/>
      <color rgb="FFFF0000"/>
      <name val="Univers"/>
      <family val="2"/>
    </font>
    <font>
      <sz val="8"/>
      <color theme="1"/>
      <name val="Univers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9">
    <xf numFmtId="0" fontId="0" fillId="0" borderId="0"/>
    <xf numFmtId="4" fontId="4" fillId="0" borderId="0"/>
    <xf numFmtId="167" fontId="16" fillId="0" borderId="0"/>
    <xf numFmtId="0" fontId="3" fillId="0" borderId="0"/>
    <xf numFmtId="0" fontId="19" fillId="0" borderId="0"/>
    <xf numFmtId="0" fontId="2" fillId="0" borderId="0"/>
    <xf numFmtId="0" fontId="19" fillId="0" borderId="0"/>
    <xf numFmtId="43" fontId="2" fillId="0" borderId="0" applyFont="0" applyFill="0" applyBorder="0" applyAlignment="0" applyProtection="0"/>
    <xf numFmtId="0" fontId="1" fillId="0" borderId="0"/>
  </cellStyleXfs>
  <cellXfs count="131">
    <xf numFmtId="0" fontId="0" fillId="0" borderId="0" xfId="0"/>
    <xf numFmtId="3" fontId="6" fillId="0" borderId="0" xfId="1" applyNumberFormat="1" applyFont="1"/>
    <xf numFmtId="4" fontId="6" fillId="0" borderId="0" xfId="1" applyFont="1" applyAlignment="1">
      <alignment horizontal="center"/>
    </xf>
    <xf numFmtId="3" fontId="5" fillId="0" borderId="0" xfId="1" applyNumberFormat="1" applyFont="1"/>
    <xf numFmtId="4" fontId="5" fillId="0" borderId="0" xfId="1" applyFont="1"/>
    <xf numFmtId="4" fontId="5" fillId="0" borderId="0" xfId="1" applyFont="1" applyAlignment="1">
      <alignment horizontal="center" vertical="center"/>
    </xf>
    <xf numFmtId="4" fontId="7" fillId="0" borderId="0" xfId="1" applyFont="1"/>
    <xf numFmtId="4" fontId="6" fillId="0" borderId="0" xfId="1" applyFont="1"/>
    <xf numFmtId="3" fontId="9" fillId="0" borderId="0" xfId="1" applyNumberFormat="1" applyFont="1" applyAlignment="1">
      <alignment horizontal="center"/>
    </xf>
    <xf numFmtId="4" fontId="9" fillId="0" borderId="0" xfId="1" applyFont="1" applyAlignment="1">
      <alignment horizontal="center"/>
    </xf>
    <xf numFmtId="4" fontId="6" fillId="0" borderId="0" xfId="1" applyFont="1" applyAlignment="1">
      <alignment horizontal="center" vertical="center"/>
    </xf>
    <xf numFmtId="4" fontId="6" fillId="0" borderId="7" xfId="1" applyFont="1" applyBorder="1" applyAlignment="1">
      <alignment horizontal="left"/>
    </xf>
    <xf numFmtId="4" fontId="6" fillId="0" borderId="4" xfId="1" applyFont="1" applyBorder="1"/>
    <xf numFmtId="4" fontId="6" fillId="0" borderId="4" xfId="1" applyFont="1" applyBorder="1" applyAlignment="1">
      <alignment horizontal="left"/>
    </xf>
    <xf numFmtId="4" fontId="10" fillId="0" borderId="7" xfId="1" applyFont="1" applyBorder="1" applyAlignment="1">
      <alignment horizontal="left"/>
    </xf>
    <xf numFmtId="4" fontId="12" fillId="0" borderId="7" xfId="1" applyFont="1" applyBorder="1" applyAlignment="1">
      <alignment horizontal="left"/>
    </xf>
    <xf numFmtId="3" fontId="12" fillId="0" borderId="0" xfId="1" applyNumberFormat="1" applyFont="1"/>
    <xf numFmtId="0" fontId="11" fillId="0" borderId="0" xfId="0" applyFont="1"/>
    <xf numFmtId="0" fontId="14" fillId="0" borderId="0" xfId="0" applyFont="1"/>
    <xf numFmtId="4" fontId="10" fillId="0" borderId="0" xfId="1" applyFont="1"/>
    <xf numFmtId="4" fontId="13" fillId="0" borderId="4" xfId="1" applyFont="1" applyBorder="1" applyAlignment="1">
      <alignment horizontal="left"/>
    </xf>
    <xf numFmtId="4" fontId="15" fillId="0" borderId="7" xfId="1" applyFont="1" applyBorder="1" applyAlignment="1">
      <alignment horizontal="left"/>
    </xf>
    <xf numFmtId="3" fontId="10" fillId="0" borderId="0" xfId="1" applyNumberFormat="1" applyFont="1"/>
    <xf numFmtId="4" fontId="10" fillId="0" borderId="4" xfId="1" applyFont="1" applyBorder="1" applyAlignment="1">
      <alignment horizontal="left"/>
    </xf>
    <xf numFmtId="4" fontId="6" fillId="0" borderId="4" xfId="1" applyFont="1" applyBorder="1" applyAlignment="1">
      <alignment horizontal="center" vertical="center"/>
    </xf>
    <xf numFmtId="4" fontId="6" fillId="0" borderId="7" xfId="1" applyFont="1" applyBorder="1"/>
    <xf numFmtId="4" fontId="6" fillId="0" borderId="7" xfId="1" applyFont="1" applyBorder="1" applyAlignment="1">
      <alignment horizontal="center" vertical="center"/>
    </xf>
    <xf numFmtId="4" fontId="6" fillId="0" borderId="10" xfId="1" applyFont="1" applyBorder="1" applyAlignment="1">
      <alignment horizontal="left"/>
    </xf>
    <xf numFmtId="4" fontId="6" fillId="0" borderId="10" xfId="1" applyFont="1" applyBorder="1"/>
    <xf numFmtId="4" fontId="6" fillId="0" borderId="10" xfId="1" applyFont="1" applyBorder="1" applyAlignment="1">
      <alignment horizontal="center" vertical="center"/>
    </xf>
    <xf numFmtId="167" fontId="14" fillId="0" borderId="0" xfId="2" applyFont="1" applyAlignment="1" applyProtection="1">
      <alignment horizontal="left"/>
      <protection locked="0"/>
    </xf>
    <xf numFmtId="4" fontId="10" fillId="0" borderId="0" xfId="1" applyNumberFormat="1" applyFont="1" applyBorder="1"/>
    <xf numFmtId="3" fontId="9" fillId="0" borderId="0" xfId="1" applyNumberFormat="1" applyFont="1" applyFill="1" applyAlignment="1">
      <alignment horizontal="center"/>
    </xf>
    <xf numFmtId="4" fontId="10" fillId="0" borderId="4" xfId="1" applyFont="1" applyBorder="1" applyAlignment="1">
      <alignment horizontal="left" vertical="center"/>
    </xf>
    <xf numFmtId="4" fontId="10" fillId="3" borderId="7" xfId="1" applyFont="1" applyFill="1" applyBorder="1" applyAlignment="1">
      <alignment horizontal="left" vertical="center"/>
    </xf>
    <xf numFmtId="4" fontId="12" fillId="0" borderId="4" xfId="1" applyFont="1" applyBorder="1" applyAlignment="1">
      <alignment horizontal="left"/>
    </xf>
    <xf numFmtId="4" fontId="13" fillId="3" borderId="7" xfId="1" applyFont="1" applyFill="1" applyBorder="1" applyAlignment="1">
      <alignment horizontal="center"/>
    </xf>
    <xf numFmtId="4" fontId="10" fillId="0" borderId="7" xfId="1" applyFont="1" applyBorder="1" applyAlignment="1">
      <alignment horizontal="left" vertical="center"/>
    </xf>
    <xf numFmtId="4" fontId="15" fillId="0" borderId="4" xfId="1" applyFont="1" applyBorder="1" applyAlignment="1">
      <alignment horizontal="left"/>
    </xf>
    <xf numFmtId="4" fontId="13" fillId="0" borderId="7" xfId="1" applyFont="1" applyBorder="1" applyAlignment="1">
      <alignment horizontal="left" vertical="center"/>
    </xf>
    <xf numFmtId="4" fontId="13" fillId="0" borderId="7" xfId="1" applyFont="1" applyBorder="1" applyAlignment="1">
      <alignment horizontal="left"/>
    </xf>
    <xf numFmtId="4" fontId="13" fillId="0" borderId="7" xfId="1" applyFont="1" applyFill="1" applyBorder="1" applyAlignment="1">
      <alignment horizontal="left"/>
    </xf>
    <xf numFmtId="3" fontId="6" fillId="0" borderId="0" xfId="1" applyNumberFormat="1" applyFont="1" applyBorder="1"/>
    <xf numFmtId="4" fontId="6" fillId="0" borderId="0" xfId="1" applyNumberFormat="1" applyFont="1" applyBorder="1"/>
    <xf numFmtId="3" fontId="10" fillId="0" borderId="0" xfId="1" applyNumberFormat="1" applyFont="1" applyBorder="1"/>
    <xf numFmtId="4" fontId="12" fillId="0" borderId="0" xfId="1" applyFont="1" applyBorder="1"/>
    <xf numFmtId="4" fontId="12" fillId="0" borderId="0" xfId="1" applyNumberFormat="1" applyFont="1" applyBorder="1"/>
    <xf numFmtId="4" fontId="5" fillId="0" borderId="0" xfId="1" applyFont="1" applyBorder="1"/>
    <xf numFmtId="4" fontId="13" fillId="0" borderId="11" xfId="1" applyFont="1" applyBorder="1" applyAlignment="1">
      <alignment horizontal="center"/>
    </xf>
    <xf numFmtId="4" fontId="13" fillId="3" borderId="11" xfId="1" applyFont="1" applyFill="1" applyBorder="1" applyAlignment="1">
      <alignment horizontal="center"/>
    </xf>
    <xf numFmtId="4" fontId="13" fillId="0" borderId="11" xfId="1" applyFont="1" applyBorder="1" applyAlignment="1">
      <alignment horizontal="center" vertical="center"/>
    </xf>
    <xf numFmtId="49" fontId="15" fillId="0" borderId="9" xfId="1" applyNumberFormat="1" applyFont="1" applyBorder="1" applyAlignment="1">
      <alignment horizontal="center" vertical="center"/>
    </xf>
    <xf numFmtId="4" fontId="12" fillId="0" borderId="9" xfId="1" applyFont="1" applyBorder="1" applyAlignment="1">
      <alignment horizontal="center" vertical="center"/>
    </xf>
    <xf numFmtId="49" fontId="13" fillId="0" borderId="9" xfId="1" applyNumberFormat="1" applyFont="1" applyBorder="1" applyAlignment="1">
      <alignment horizontal="center" vertical="center"/>
    </xf>
    <xf numFmtId="4" fontId="13" fillId="0" borderId="9" xfId="1" applyFont="1" applyBorder="1" applyAlignment="1">
      <alignment horizontal="center" vertical="center"/>
    </xf>
    <xf numFmtId="4" fontId="15" fillId="0" borderId="11" xfId="1" applyFont="1" applyBorder="1" applyAlignment="1">
      <alignment horizontal="center" vertical="center"/>
    </xf>
    <xf numFmtId="4" fontId="12" fillId="0" borderId="11" xfId="1" applyFont="1" applyBorder="1" applyAlignment="1">
      <alignment horizontal="center" vertical="center"/>
    </xf>
    <xf numFmtId="1" fontId="13" fillId="0" borderId="9" xfId="1" applyNumberFormat="1" applyFont="1" applyBorder="1" applyAlignment="1">
      <alignment horizontal="center" vertical="center"/>
    </xf>
    <xf numFmtId="1" fontId="15" fillId="0" borderId="11" xfId="1" applyNumberFormat="1" applyFont="1" applyBorder="1" applyAlignment="1">
      <alignment horizontal="center" vertical="center"/>
    </xf>
    <xf numFmtId="0" fontId="15" fillId="0" borderId="9" xfId="1" applyNumberFormat="1" applyFont="1" applyBorder="1" applyAlignment="1">
      <alignment horizontal="center" vertical="center"/>
    </xf>
    <xf numFmtId="1" fontId="15" fillId="0" borderId="9" xfId="1" applyNumberFormat="1" applyFont="1" applyBorder="1" applyAlignment="1">
      <alignment horizontal="center" vertical="center"/>
    </xf>
    <xf numFmtId="1" fontId="12" fillId="0" borderId="11" xfId="1" applyNumberFormat="1" applyFont="1" applyBorder="1" applyAlignment="1">
      <alignment horizontal="center" vertical="center"/>
    </xf>
    <xf numFmtId="1" fontId="13" fillId="0" borderId="11" xfId="1" applyNumberFormat="1" applyFont="1" applyBorder="1" applyAlignment="1">
      <alignment horizontal="center" vertical="center"/>
    </xf>
    <xf numFmtId="3" fontId="13" fillId="0" borderId="9" xfId="1" applyNumberFormat="1" applyFont="1" applyBorder="1" applyAlignment="1">
      <alignment horizontal="center" vertical="center"/>
    </xf>
    <xf numFmtId="3" fontId="15" fillId="0" borderId="11" xfId="1" applyNumberFormat="1" applyFont="1" applyBorder="1" applyAlignment="1">
      <alignment horizontal="center" vertical="center"/>
    </xf>
    <xf numFmtId="3" fontId="13" fillId="0" borderId="11" xfId="1" applyNumberFormat="1" applyFont="1" applyBorder="1" applyAlignment="1">
      <alignment horizontal="center" vertical="center"/>
    </xf>
    <xf numFmtId="3" fontId="15" fillId="0" borderId="9" xfId="1" applyNumberFormat="1" applyFont="1" applyBorder="1" applyAlignment="1">
      <alignment horizontal="center" vertical="center"/>
    </xf>
    <xf numFmtId="3" fontId="13" fillId="3" borderId="9" xfId="1" applyNumberFormat="1" applyFont="1" applyFill="1" applyBorder="1" applyAlignment="1">
      <alignment horizontal="center" vertical="center"/>
    </xf>
    <xf numFmtId="3" fontId="7" fillId="0" borderId="9" xfId="1" applyNumberFormat="1" applyFont="1" applyBorder="1" applyAlignment="1">
      <alignment horizontal="center" vertical="center"/>
    </xf>
    <xf numFmtId="3" fontId="7" fillId="0" borderId="11" xfId="1" applyNumberFormat="1" applyFont="1" applyBorder="1" applyAlignment="1">
      <alignment horizontal="center" vertical="center"/>
    </xf>
    <xf numFmtId="3" fontId="7" fillId="0" borderId="5" xfId="1" applyNumberFormat="1" applyFont="1" applyBorder="1" applyAlignment="1">
      <alignment horizontal="center" vertical="center"/>
    </xf>
    <xf numFmtId="167" fontId="10" fillId="0" borderId="12" xfId="2" applyFont="1" applyBorder="1" applyAlignment="1" applyProtection="1">
      <alignment horizontal="left"/>
      <protection locked="0"/>
    </xf>
    <xf numFmtId="4" fontId="10" fillId="0" borderId="4" xfId="1" applyFont="1" applyFill="1" applyBorder="1" applyAlignment="1">
      <alignment horizontal="right" vertical="top"/>
    </xf>
    <xf numFmtId="4" fontId="10" fillId="0" borderId="4" xfId="1" applyFont="1" applyFill="1" applyBorder="1" applyAlignment="1">
      <alignment vertical="top"/>
    </xf>
    <xf numFmtId="4" fontId="10" fillId="3" borderId="4" xfId="1" applyFont="1" applyFill="1" applyBorder="1" applyAlignment="1">
      <alignment horizontal="right" vertical="top"/>
    </xf>
    <xf numFmtId="4" fontId="10" fillId="0" borderId="4" xfId="1" applyFont="1" applyBorder="1" applyAlignment="1">
      <alignment horizontal="right" vertical="top"/>
    </xf>
    <xf numFmtId="4" fontId="10" fillId="0" borderId="4" xfId="1" applyFont="1" applyBorder="1" applyAlignment="1">
      <alignment vertical="top"/>
    </xf>
    <xf numFmtId="4" fontId="12" fillId="0" borderId="4" xfId="1" applyFont="1" applyBorder="1" applyAlignment="1">
      <alignment horizontal="right" vertical="top"/>
    </xf>
    <xf numFmtId="164" fontId="10" fillId="0" borderId="4" xfId="1" applyNumberFormat="1" applyFont="1" applyBorder="1" applyAlignment="1">
      <alignment vertical="top"/>
    </xf>
    <xf numFmtId="4" fontId="10" fillId="3" borderId="4" xfId="1" applyFont="1" applyFill="1" applyBorder="1" applyAlignment="1">
      <alignment vertical="top"/>
    </xf>
    <xf numFmtId="4" fontId="12" fillId="0" borderId="4" xfId="0" applyNumberFormat="1" applyFont="1" applyBorder="1" applyAlignment="1">
      <alignment vertical="top"/>
    </xf>
    <xf numFmtId="4" fontId="12" fillId="0" borderId="4" xfId="1" applyFont="1" applyBorder="1" applyAlignment="1">
      <alignment vertical="top"/>
    </xf>
    <xf numFmtId="4" fontId="12" fillId="0" borderId="4" xfId="0" applyNumberFormat="1" applyFont="1" applyFill="1" applyBorder="1" applyAlignment="1">
      <alignment vertical="top"/>
    </xf>
    <xf numFmtId="165" fontId="12" fillId="4" borderId="4" xfId="3" applyNumberFormat="1" applyFont="1" applyFill="1" applyBorder="1" applyAlignment="1">
      <alignment vertical="top"/>
    </xf>
    <xf numFmtId="165" fontId="12" fillId="4" borderId="4" xfId="4" applyNumberFormat="1" applyFont="1" applyFill="1" applyBorder="1" applyAlignment="1">
      <alignment vertical="top"/>
    </xf>
    <xf numFmtId="4" fontId="10" fillId="0" borderId="4" xfId="0" applyNumberFormat="1" applyFont="1" applyBorder="1" applyAlignment="1">
      <alignment vertical="top"/>
    </xf>
    <xf numFmtId="4" fontId="10" fillId="0" borderId="4" xfId="0" applyNumberFormat="1" applyFont="1" applyFill="1" applyBorder="1" applyAlignment="1">
      <alignment vertical="top"/>
    </xf>
    <xf numFmtId="165" fontId="10" fillId="4" borderId="4" xfId="3" applyNumberFormat="1" applyFont="1" applyFill="1" applyBorder="1" applyAlignment="1">
      <alignment vertical="top"/>
    </xf>
    <xf numFmtId="165" fontId="10" fillId="4" borderId="4" xfId="4" applyNumberFormat="1" applyFont="1" applyFill="1" applyBorder="1" applyAlignment="1">
      <alignment vertical="top"/>
    </xf>
    <xf numFmtId="165" fontId="23" fillId="4" borderId="4" xfId="0" applyNumberFormat="1" applyFont="1" applyFill="1" applyBorder="1" applyAlignment="1">
      <alignment vertical="top"/>
    </xf>
    <xf numFmtId="165" fontId="23" fillId="4" borderId="13" xfId="0" applyNumberFormat="1" applyFont="1" applyFill="1" applyBorder="1" applyAlignment="1">
      <alignment vertical="top"/>
    </xf>
    <xf numFmtId="165" fontId="23" fillId="4" borderId="14" xfId="0" applyNumberFormat="1" applyFont="1" applyFill="1" applyBorder="1" applyAlignment="1">
      <alignment vertical="top"/>
    </xf>
    <xf numFmtId="165" fontId="23" fillId="4" borderId="7" xfId="0" applyNumberFormat="1" applyFont="1" applyFill="1" applyBorder="1" applyAlignment="1">
      <alignment vertical="top"/>
    </xf>
    <xf numFmtId="4" fontId="12" fillId="0" borderId="4" xfId="1" applyFont="1" applyFill="1" applyBorder="1" applyAlignment="1">
      <alignment vertical="top"/>
    </xf>
    <xf numFmtId="168" fontId="12" fillId="4" borderId="4" xfId="4" applyNumberFormat="1" applyFont="1" applyFill="1" applyBorder="1" applyAlignment="1">
      <alignment horizontal="right" vertical="top"/>
    </xf>
    <xf numFmtId="164" fontId="12" fillId="0" borderId="4" xfId="0" applyNumberFormat="1" applyFont="1" applyBorder="1" applyAlignment="1">
      <alignment vertical="top"/>
    </xf>
    <xf numFmtId="165" fontId="23" fillId="4" borderId="16" xfId="0" applyNumberFormat="1" applyFont="1" applyFill="1" applyBorder="1" applyAlignment="1">
      <alignment vertical="top"/>
    </xf>
    <xf numFmtId="4" fontId="12" fillId="0" borderId="11" xfId="1" applyFont="1" applyBorder="1" applyAlignment="1">
      <alignment vertical="top"/>
    </xf>
    <xf numFmtId="168" fontId="12" fillId="4" borderId="4" xfId="4" applyNumberFormat="1" applyFont="1" applyFill="1" applyBorder="1" applyAlignment="1">
      <alignment vertical="top"/>
    </xf>
    <xf numFmtId="4" fontId="10" fillId="0" borderId="4" xfId="1" applyNumberFormat="1" applyFont="1" applyFill="1" applyBorder="1" applyAlignment="1">
      <alignment vertical="top"/>
    </xf>
    <xf numFmtId="164" fontId="10" fillId="0" borderId="11" xfId="1" applyNumberFormat="1" applyFont="1" applyBorder="1" applyAlignment="1">
      <alignment vertical="top"/>
    </xf>
    <xf numFmtId="165" fontId="23" fillId="4" borderId="15" xfId="0" applyNumberFormat="1" applyFont="1" applyFill="1" applyBorder="1" applyAlignment="1">
      <alignment vertical="top"/>
    </xf>
    <xf numFmtId="164" fontId="10" fillId="0" borderId="4" xfId="0" applyNumberFormat="1" applyFont="1" applyBorder="1" applyAlignment="1">
      <alignment vertical="top"/>
    </xf>
    <xf numFmtId="165" fontId="24" fillId="4" borderId="4" xfId="0" applyNumberFormat="1" applyFont="1" applyFill="1" applyBorder="1" applyAlignment="1">
      <alignment vertical="top"/>
    </xf>
    <xf numFmtId="165" fontId="24" fillId="4" borderId="14" xfId="0" applyNumberFormat="1" applyFont="1" applyFill="1" applyBorder="1" applyAlignment="1">
      <alignment vertical="top"/>
    </xf>
    <xf numFmtId="165" fontId="24" fillId="4" borderId="13" xfId="0" applyNumberFormat="1" applyFont="1" applyFill="1" applyBorder="1" applyAlignment="1">
      <alignment vertical="top"/>
    </xf>
    <xf numFmtId="164" fontId="10" fillId="0" borderId="4" xfId="1" applyNumberFormat="1" applyFont="1" applyFill="1" applyBorder="1" applyAlignment="1">
      <alignment vertical="top"/>
    </xf>
    <xf numFmtId="168" fontId="10" fillId="4" borderId="4" xfId="4" applyNumberFormat="1" applyFont="1" applyFill="1" applyBorder="1" applyAlignment="1">
      <alignment vertical="top"/>
    </xf>
    <xf numFmtId="4" fontId="20" fillId="0" borderId="4" xfId="1" applyFont="1" applyBorder="1" applyAlignment="1">
      <alignment vertical="top"/>
    </xf>
    <xf numFmtId="4" fontId="20" fillId="0" borderId="4" xfId="1" applyFont="1" applyFill="1" applyBorder="1" applyAlignment="1">
      <alignment vertical="top"/>
    </xf>
    <xf numFmtId="164" fontId="12" fillId="0" borderId="4" xfId="1" applyNumberFormat="1" applyFont="1" applyBorder="1" applyAlignment="1">
      <alignment vertical="top"/>
    </xf>
    <xf numFmtId="168" fontId="12" fillId="4" borderId="4" xfId="3" applyNumberFormat="1" applyFont="1" applyFill="1" applyBorder="1" applyAlignment="1">
      <alignment vertical="top"/>
    </xf>
    <xf numFmtId="4" fontId="21" fillId="0" borderId="4" xfId="1" applyFont="1" applyBorder="1" applyAlignment="1">
      <alignment vertical="top"/>
    </xf>
    <xf numFmtId="165" fontId="22" fillId="0" borderId="4" xfId="0" applyNumberFormat="1" applyFont="1" applyBorder="1" applyAlignment="1">
      <alignment vertical="top"/>
    </xf>
    <xf numFmtId="166" fontId="22" fillId="0" borderId="4" xfId="0" applyNumberFormat="1" applyFont="1" applyBorder="1" applyAlignment="1">
      <alignment vertical="top"/>
    </xf>
    <xf numFmtId="4" fontId="17" fillId="2" borderId="2" xfId="1" applyFont="1" applyFill="1" applyBorder="1" applyAlignment="1">
      <alignment horizontal="center" vertical="center" wrapText="1"/>
    </xf>
    <xf numFmtId="4" fontId="17" fillId="2" borderId="7" xfId="1" applyFont="1" applyFill="1" applyBorder="1" applyAlignment="1">
      <alignment horizontal="center" vertical="center" wrapText="1"/>
    </xf>
    <xf numFmtId="4" fontId="5" fillId="0" borderId="0" xfId="1" applyFont="1" applyAlignment="1">
      <alignment horizontal="center" wrapText="1"/>
    </xf>
    <xf numFmtId="4" fontId="5" fillId="0" borderId="0" xfId="1" applyFont="1" applyAlignment="1">
      <alignment horizontal="center"/>
    </xf>
    <xf numFmtId="4" fontId="6" fillId="0" borderId="0" xfId="1" applyFont="1" applyAlignment="1">
      <alignment horizontal="left"/>
    </xf>
    <xf numFmtId="4" fontId="17" fillId="2" borderId="1" xfId="1" applyFont="1" applyFill="1" applyBorder="1" applyAlignment="1">
      <alignment horizontal="center" vertical="center" wrapText="1"/>
    </xf>
    <xf numFmtId="4" fontId="17" fillId="2" borderId="6" xfId="1" applyFont="1" applyFill="1" applyBorder="1" applyAlignment="1">
      <alignment horizontal="center" vertical="center" wrapText="1"/>
    </xf>
    <xf numFmtId="4" fontId="17" fillId="2" borderId="2" xfId="1" applyFont="1" applyFill="1" applyBorder="1" applyAlignment="1">
      <alignment horizontal="center" vertical="center"/>
    </xf>
    <xf numFmtId="4" fontId="17" fillId="2" borderId="7" xfId="1" applyFont="1" applyFill="1" applyBorder="1" applyAlignment="1">
      <alignment horizontal="center" vertical="center"/>
    </xf>
    <xf numFmtId="4" fontId="17" fillId="2" borderId="3" xfId="1" applyFont="1" applyFill="1" applyBorder="1" applyAlignment="1">
      <alignment horizontal="center" vertical="center" wrapText="1"/>
    </xf>
    <xf numFmtId="4" fontId="17" fillId="2" borderId="8" xfId="1" applyFont="1" applyFill="1" applyBorder="1" applyAlignment="1">
      <alignment horizontal="center" vertical="center" wrapText="1"/>
    </xf>
    <xf numFmtId="4" fontId="17" fillId="2" borderId="4" xfId="1" applyFont="1" applyFill="1" applyBorder="1" applyAlignment="1">
      <alignment horizontal="center" vertical="center" wrapText="1"/>
    </xf>
    <xf numFmtId="4" fontId="18" fillId="2" borderId="5" xfId="1" applyFont="1" applyFill="1" applyBorder="1" applyAlignment="1">
      <alignment horizontal="center" vertical="center" wrapText="1"/>
    </xf>
    <xf numFmtId="4" fontId="18" fillId="2" borderId="9" xfId="1" applyFont="1" applyFill="1" applyBorder="1" applyAlignment="1">
      <alignment horizontal="center" vertical="center" wrapText="1"/>
    </xf>
    <xf numFmtId="4" fontId="18" fillId="2" borderId="2" xfId="1" applyFont="1" applyFill="1" applyBorder="1" applyAlignment="1">
      <alignment horizontal="center" vertical="center" wrapText="1"/>
    </xf>
    <xf numFmtId="4" fontId="18" fillId="2" borderId="7" xfId="1" applyFont="1" applyFill="1" applyBorder="1" applyAlignment="1">
      <alignment horizontal="center" vertical="center" wrapText="1"/>
    </xf>
  </cellXfs>
  <cellStyles count="9">
    <cellStyle name="Excel Built-in Normal" xfId="1"/>
    <cellStyle name="Millares 2" xfId="7"/>
    <cellStyle name="Normal" xfId="0" builtinId="0"/>
    <cellStyle name="Normal 2" xfId="3"/>
    <cellStyle name="Normal 2 2" xfId="6"/>
    <cellStyle name="Normal 3" xfId="4"/>
    <cellStyle name="Normal 4" xfId="5"/>
    <cellStyle name="Normal 5" xfId="8"/>
    <cellStyle name="Normal_EJEPRE09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228600</xdr:colOff>
      <xdr:row>0</xdr:row>
      <xdr:rowOff>34637</xdr:rowOff>
    </xdr:from>
    <xdr:to>
      <xdr:col>5</xdr:col>
      <xdr:colOff>169986</xdr:colOff>
      <xdr:row>3</xdr:row>
      <xdr:rowOff>29308</xdr:rowOff>
    </xdr:to>
    <xdr:pic>
      <xdr:nvPicPr>
        <xdr:cNvPr id="2" name="Imagen 1" descr="C:\Users\AIDMORENO\AppData\Local\Microsoft\Windows\INetCache\Content.Outlook\YQYDXURY\Logo CGR 2021 mod final.png">
          <a:extLst>
            <a:ext uri="{FF2B5EF4-FFF2-40B4-BE49-F238E27FC236}">
              <a16:creationId xmlns:a16="http://schemas.microsoft.com/office/drawing/2014/main" xmlns="" id="{05825C0F-7D36-4445-9A39-60BF56A2617A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4815" y="34637"/>
          <a:ext cx="580293" cy="504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Q168"/>
  <sheetViews>
    <sheetView showGridLines="0" tabSelected="1" topLeftCell="B1" zoomScale="130" zoomScaleNormal="130" zoomScaleSheetLayoutView="120" workbookViewId="0">
      <pane xSplit="2" ySplit="9" topLeftCell="D10" activePane="bottomRight" state="frozen"/>
      <selection activeCell="B1" sqref="B1"/>
      <selection pane="topRight" activeCell="D1" sqref="D1"/>
      <selection pane="bottomLeft" activeCell="B10" sqref="B10"/>
      <selection pane="bottomRight" activeCell="H159" sqref="H159"/>
    </sheetView>
  </sheetViews>
  <sheetFormatPr baseColWidth="10" defaultColWidth="24.140625" defaultRowHeight="11.25"/>
  <cols>
    <col min="1" max="1" width="1.42578125" style="1" hidden="1" customWidth="1"/>
    <col min="2" max="2" width="6.140625" style="1" customWidth="1"/>
    <col min="3" max="3" width="34.42578125" style="1" bestFit="1" customWidth="1"/>
    <col min="4" max="4" width="11.7109375" style="1" customWidth="1"/>
    <col min="5" max="5" width="9.28515625" style="1" customWidth="1"/>
    <col min="6" max="6" width="10.7109375" style="1" customWidth="1"/>
    <col min="7" max="7" width="10.28515625" style="1" customWidth="1"/>
    <col min="8" max="8" width="12.85546875" style="1" customWidth="1"/>
    <col min="9" max="9" width="11.85546875" style="1" customWidth="1"/>
    <col min="10" max="10" width="11.7109375" style="1" customWidth="1"/>
    <col min="11" max="11" width="10" style="1" customWidth="1"/>
    <col min="12" max="12" width="12.42578125" style="1" customWidth="1"/>
    <col min="13" max="13" width="12.140625" style="1" customWidth="1"/>
    <col min="14" max="15" width="11.140625" style="1" customWidth="1"/>
    <col min="16" max="16" width="11" style="1" customWidth="1"/>
    <col min="17" max="17" width="13.140625" style="1" customWidth="1"/>
    <col min="18" max="18" width="10" style="1" customWidth="1"/>
    <col min="19" max="19" width="9" style="7" customWidth="1"/>
    <col min="20" max="20" width="8.42578125" style="10" customWidth="1"/>
    <col min="21" max="21" width="24.140625" style="1"/>
    <col min="22" max="22" width="14.5703125" style="1" bestFit="1" customWidth="1"/>
    <col min="23" max="23" width="7.85546875" style="1" bestFit="1" customWidth="1"/>
    <col min="24" max="24" width="12.85546875" style="1" customWidth="1"/>
    <col min="25" max="25" width="6.5703125" style="1" bestFit="1" customWidth="1"/>
    <col min="26" max="26" width="7" style="1" bestFit="1" customWidth="1"/>
    <col min="27" max="1031" width="24.140625" style="1"/>
    <col min="1032" max="16384" width="24.140625" style="17"/>
  </cols>
  <sheetData>
    <row r="1" spans="2:22" ht="13.5" customHeight="1">
      <c r="B1" s="117" t="s">
        <v>0</v>
      </c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  <c r="T1" s="117"/>
    </row>
    <row r="2" spans="2:22" ht="13.5" customHeight="1">
      <c r="B2" s="117" t="s">
        <v>171</v>
      </c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</row>
    <row r="3" spans="2:22" ht="13.5" customHeight="1">
      <c r="B3" s="118" t="s">
        <v>1</v>
      </c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</row>
    <row r="4" spans="2:22" ht="13.5" customHeight="1">
      <c r="B4" s="119" t="s">
        <v>2</v>
      </c>
      <c r="C4" s="119"/>
      <c r="D4" s="119"/>
      <c r="E4" s="119"/>
      <c r="F4" s="119"/>
      <c r="G4" s="119"/>
      <c r="H4" s="119"/>
      <c r="I4" s="119"/>
      <c r="J4" s="119"/>
      <c r="K4" s="2"/>
      <c r="L4" s="2"/>
      <c r="M4" s="2"/>
      <c r="N4" s="2"/>
      <c r="O4" s="2"/>
      <c r="P4" s="2"/>
      <c r="Q4" s="2"/>
      <c r="R4" s="3"/>
      <c r="S4" s="4"/>
      <c r="T4" s="5"/>
    </row>
    <row r="5" spans="2:22" ht="13.5" customHeight="1">
      <c r="B5" s="6" t="s">
        <v>3</v>
      </c>
      <c r="C5" s="7"/>
      <c r="D5" s="2"/>
      <c r="E5" s="2"/>
      <c r="F5" s="2"/>
      <c r="G5" s="8"/>
      <c r="H5" s="8"/>
      <c r="I5" s="8"/>
      <c r="J5" s="8"/>
      <c r="K5" s="8"/>
      <c r="L5" s="32"/>
      <c r="M5" s="8"/>
      <c r="N5" s="9"/>
      <c r="O5" s="9"/>
      <c r="P5" s="8"/>
      <c r="Q5" s="8"/>
      <c r="R5" s="8"/>
    </row>
    <row r="6" spans="2:22" ht="17.25" customHeight="1">
      <c r="B6" s="120" t="s">
        <v>4</v>
      </c>
      <c r="C6" s="122" t="s">
        <v>5</v>
      </c>
      <c r="D6" s="115" t="s">
        <v>6</v>
      </c>
      <c r="E6" s="115" t="s">
        <v>7</v>
      </c>
      <c r="F6" s="124" t="s">
        <v>8</v>
      </c>
      <c r="G6" s="126" t="s">
        <v>9</v>
      </c>
      <c r="H6" s="115" t="s">
        <v>10</v>
      </c>
      <c r="I6" s="115" t="s">
        <v>11</v>
      </c>
      <c r="J6" s="115" t="s">
        <v>12</v>
      </c>
      <c r="K6" s="115" t="s">
        <v>13</v>
      </c>
      <c r="L6" s="115" t="s">
        <v>14</v>
      </c>
      <c r="M6" s="115" t="s">
        <v>15</v>
      </c>
      <c r="N6" s="115" t="s">
        <v>16</v>
      </c>
      <c r="O6" s="115" t="s">
        <v>17</v>
      </c>
      <c r="P6" s="115" t="s">
        <v>18</v>
      </c>
      <c r="Q6" s="115" t="s">
        <v>19</v>
      </c>
      <c r="R6" s="115" t="s">
        <v>20</v>
      </c>
      <c r="S6" s="129" t="s">
        <v>21</v>
      </c>
      <c r="T6" s="127" t="s">
        <v>22</v>
      </c>
    </row>
    <row r="7" spans="2:22" s="7" customFormat="1" ht="30.75" customHeight="1">
      <c r="B7" s="121"/>
      <c r="C7" s="123"/>
      <c r="D7" s="116"/>
      <c r="E7" s="116"/>
      <c r="F7" s="125"/>
      <c r="G7" s="126"/>
      <c r="H7" s="116"/>
      <c r="I7" s="116"/>
      <c r="J7" s="116"/>
      <c r="K7" s="116"/>
      <c r="L7" s="116"/>
      <c r="M7" s="116"/>
      <c r="N7" s="116"/>
      <c r="O7" s="116"/>
      <c r="P7" s="116"/>
      <c r="Q7" s="116"/>
      <c r="R7" s="116"/>
      <c r="S7" s="130"/>
      <c r="T7" s="128"/>
    </row>
    <row r="8" spans="2:22" s="4" customFormat="1" ht="13.5" customHeight="1">
      <c r="B8" s="48"/>
      <c r="C8" s="33" t="s">
        <v>23</v>
      </c>
      <c r="D8" s="73">
        <f>+D9+D134</f>
        <v>127925312</v>
      </c>
      <c r="E8" s="73">
        <f t="shared" ref="E8:R8" si="0">+E9+E134</f>
        <v>0</v>
      </c>
      <c r="F8" s="73">
        <f t="shared" si="0"/>
        <v>0</v>
      </c>
      <c r="G8" s="73">
        <f>+G9+G134</f>
        <v>0</v>
      </c>
      <c r="H8" s="73">
        <f t="shared" si="0"/>
        <v>0</v>
      </c>
      <c r="I8" s="73">
        <f t="shared" si="0"/>
        <v>127925312</v>
      </c>
      <c r="J8" s="73">
        <f t="shared" si="0"/>
        <v>12397692</v>
      </c>
      <c r="K8" s="73">
        <f t="shared" si="0"/>
        <v>3595.2</v>
      </c>
      <c r="L8" s="73">
        <f t="shared" si="0"/>
        <v>7894124.3000000007</v>
      </c>
      <c r="M8" s="73">
        <f t="shared" si="0"/>
        <v>7894124.3000000007</v>
      </c>
      <c r="N8" s="73">
        <f t="shared" si="0"/>
        <v>4503567.7</v>
      </c>
      <c r="O8" s="73">
        <f t="shared" si="0"/>
        <v>120031187.7</v>
      </c>
      <c r="P8" s="73">
        <f t="shared" si="0"/>
        <v>115527620</v>
      </c>
      <c r="Q8" s="73">
        <f t="shared" si="0"/>
        <v>5861795.3600000003</v>
      </c>
      <c r="R8" s="73">
        <f t="shared" si="0"/>
        <v>2032328.94</v>
      </c>
      <c r="S8" s="72">
        <f>+M8/J8*100</f>
        <v>63.674144348802997</v>
      </c>
      <c r="T8" s="73">
        <f>+M8/I8*100</f>
        <v>6.1708853209597807</v>
      </c>
    </row>
    <row r="9" spans="2:22" s="4" customFormat="1" ht="13.5" customHeight="1">
      <c r="B9" s="49"/>
      <c r="C9" s="34" t="s">
        <v>24</v>
      </c>
      <c r="D9" s="79">
        <f>+D10+D24+D69+D119+D132+D117</f>
        <v>127125312</v>
      </c>
      <c r="E9" s="79">
        <f>+E10+E24+E69+E119+E132+E117</f>
        <v>0</v>
      </c>
      <c r="F9" s="79">
        <f>+F10+F24+F69+F117+F119+F128+F131</f>
        <v>0</v>
      </c>
      <c r="G9" s="79">
        <f>+G10+G24+G69+G119+G132+G117</f>
        <v>0</v>
      </c>
      <c r="H9" s="79">
        <f>+H10+H24+H69+H119+H132+H117</f>
        <v>0</v>
      </c>
      <c r="I9" s="79">
        <f>+I10+I24+I69+I117+I119+I131</f>
        <v>127125312</v>
      </c>
      <c r="J9" s="79">
        <f>+J10+J24+J69+J119+J132+J117</f>
        <v>11935057</v>
      </c>
      <c r="K9" s="79">
        <f>+K10+K24+K69+K119+K132+K117</f>
        <v>3595.2</v>
      </c>
      <c r="L9" s="79">
        <f>+L10+L24+L69+L117+L119+L131</f>
        <v>7806326.9800000004</v>
      </c>
      <c r="M9" s="79">
        <f>+M10+M24+M69+M117+M119+M131</f>
        <v>7806326.9800000004</v>
      </c>
      <c r="N9" s="79">
        <f>+N10+N24+N69+N117+N119+N131</f>
        <v>4128730.02</v>
      </c>
      <c r="O9" s="79">
        <f>+O10+O24+O69+O119+O131+O117</f>
        <v>119318985.02</v>
      </c>
      <c r="P9" s="79">
        <f>+P10+P24+P69+P119+P132+P117</f>
        <v>115190255</v>
      </c>
      <c r="Q9" s="79">
        <f>+Q10+Q24+Q69+Q119+Q132+Q117</f>
        <v>5861654.6600000001</v>
      </c>
      <c r="R9" s="79">
        <f>+R10+R24+R69+R119+R132+R117</f>
        <v>1944672.3199999998</v>
      </c>
      <c r="S9" s="74">
        <f>+M9/J9*100</f>
        <v>65.40670044558648</v>
      </c>
      <c r="T9" s="74">
        <f>+M9/I9*100</f>
        <v>6.1406551198867465</v>
      </c>
    </row>
    <row r="10" spans="2:22" s="4" customFormat="1" ht="13.5" customHeight="1">
      <c r="B10" s="50" t="s">
        <v>25</v>
      </c>
      <c r="C10" s="33" t="s">
        <v>26</v>
      </c>
      <c r="D10" s="76">
        <f>D11+D14+D16+D17+D18+D19</f>
        <v>122969752</v>
      </c>
      <c r="E10" s="76">
        <f t="shared" ref="E10:H10" si="1">E11+E14+E16+E17+E18+E19</f>
        <v>0</v>
      </c>
      <c r="F10" s="76">
        <f t="shared" si="1"/>
        <v>0</v>
      </c>
      <c r="G10" s="76">
        <f t="shared" si="1"/>
        <v>0</v>
      </c>
      <c r="H10" s="76">
        <f t="shared" si="1"/>
        <v>0</v>
      </c>
      <c r="I10" s="76">
        <f>I11+I14+I16+I17+I18+I19</f>
        <v>122969752</v>
      </c>
      <c r="J10" s="76">
        <f>+J11+J14+J16+J17+J18+J19</f>
        <v>9421478</v>
      </c>
      <c r="K10" s="76">
        <f>+K11+K14+K16+K17+K18+K19</f>
        <v>0</v>
      </c>
      <c r="L10" s="76">
        <f>+L11+L14+L16+L17+L18+L19</f>
        <v>6972901.1500000004</v>
      </c>
      <c r="M10" s="76">
        <f t="shared" ref="M10:R10" si="2">+M11+M14+M16+M17+M18+M19</f>
        <v>6972901.1500000004</v>
      </c>
      <c r="N10" s="76">
        <f t="shared" si="2"/>
        <v>2448576.85</v>
      </c>
      <c r="O10" s="76">
        <f t="shared" si="2"/>
        <v>115996850.84999999</v>
      </c>
      <c r="P10" s="76">
        <f t="shared" si="2"/>
        <v>113548274</v>
      </c>
      <c r="Q10" s="76">
        <f t="shared" si="2"/>
        <v>5846828.9799999995</v>
      </c>
      <c r="R10" s="76">
        <f t="shared" si="2"/>
        <v>1126072.17</v>
      </c>
      <c r="S10" s="75">
        <f t="shared" ref="S10:S11" si="3">+M10/J10*100</f>
        <v>74.010692908267686</v>
      </c>
      <c r="T10" s="76">
        <f>+M10/I10*100</f>
        <v>5.6704197874612294</v>
      </c>
    </row>
    <row r="11" spans="2:22" ht="13.5" customHeight="1">
      <c r="B11" s="50" t="s">
        <v>27</v>
      </c>
      <c r="C11" s="23" t="s">
        <v>28</v>
      </c>
      <c r="D11" s="76">
        <f t="shared" ref="D11:R11" si="4">SUM(D12:D13)</f>
        <v>97080713</v>
      </c>
      <c r="E11" s="76">
        <f t="shared" si="4"/>
        <v>0</v>
      </c>
      <c r="F11" s="76">
        <f t="shared" si="4"/>
        <v>0</v>
      </c>
      <c r="G11" s="73">
        <f t="shared" si="4"/>
        <v>0</v>
      </c>
      <c r="H11" s="76">
        <f t="shared" si="4"/>
        <v>0</v>
      </c>
      <c r="I11" s="76">
        <f t="shared" si="4"/>
        <v>97080713</v>
      </c>
      <c r="J11" s="76">
        <f t="shared" si="4"/>
        <v>7981409</v>
      </c>
      <c r="K11" s="76">
        <f t="shared" si="4"/>
        <v>0</v>
      </c>
      <c r="L11" s="76">
        <f t="shared" si="4"/>
        <v>5803228.9500000002</v>
      </c>
      <c r="M11" s="76">
        <f t="shared" si="4"/>
        <v>5803228.9500000002</v>
      </c>
      <c r="N11" s="76">
        <f t="shared" si="4"/>
        <v>2178180.0499999998</v>
      </c>
      <c r="O11" s="76">
        <f t="shared" si="4"/>
        <v>91277484.049999997</v>
      </c>
      <c r="P11" s="76">
        <f t="shared" si="4"/>
        <v>89099304</v>
      </c>
      <c r="Q11" s="76">
        <f t="shared" si="4"/>
        <v>5807557.6399999997</v>
      </c>
      <c r="R11" s="76">
        <f t="shared" si="4"/>
        <v>-4328.6899999999996</v>
      </c>
      <c r="S11" s="75">
        <f t="shared" si="3"/>
        <v>72.709329267551638</v>
      </c>
      <c r="T11" s="75">
        <f t="shared" ref="T11" si="5">+M11/I11*100</f>
        <v>5.9777362265561438</v>
      </c>
      <c r="V11" s="7"/>
    </row>
    <row r="12" spans="2:22" ht="13.5" customHeight="1">
      <c r="B12" s="51" t="s">
        <v>29</v>
      </c>
      <c r="C12" s="15" t="s">
        <v>30</v>
      </c>
      <c r="D12" s="80">
        <v>96139254</v>
      </c>
      <c r="E12" s="80">
        <v>0</v>
      </c>
      <c r="F12" s="81">
        <f>+G12+H12</f>
        <v>0</v>
      </c>
      <c r="G12" s="82">
        <v>0</v>
      </c>
      <c r="H12" s="80">
        <v>0</v>
      </c>
      <c r="I12" s="80">
        <v>96139254</v>
      </c>
      <c r="J12" s="80">
        <v>7960459</v>
      </c>
      <c r="K12" s="80">
        <v>0</v>
      </c>
      <c r="L12" s="83">
        <v>5803228.9500000002</v>
      </c>
      <c r="M12" s="83">
        <v>5803228.9500000002</v>
      </c>
      <c r="N12" s="81">
        <f>J12-M12</f>
        <v>2157230.0499999998</v>
      </c>
      <c r="O12" s="81">
        <f>+N12+P12</f>
        <v>90336025.049999997</v>
      </c>
      <c r="P12" s="81">
        <f>+I12-J12</f>
        <v>88178795</v>
      </c>
      <c r="Q12" s="84">
        <v>5807557.6399999997</v>
      </c>
      <c r="R12" s="81">
        <v>-4328.6899999999996</v>
      </c>
      <c r="S12" s="77">
        <f>+M12/J12*100</f>
        <v>72.900682611392128</v>
      </c>
      <c r="T12" s="77">
        <f>+M12/I12*100</f>
        <v>6.0362741633089856</v>
      </c>
    </row>
    <row r="13" spans="2:22" ht="13.5" customHeight="1">
      <c r="B13" s="52" t="s">
        <v>31</v>
      </c>
      <c r="C13" s="35" t="s">
        <v>32</v>
      </c>
      <c r="D13" s="80">
        <v>941459</v>
      </c>
      <c r="E13" s="80">
        <v>0</v>
      </c>
      <c r="F13" s="80">
        <f>+G13+H13</f>
        <v>0</v>
      </c>
      <c r="G13" s="82">
        <v>0</v>
      </c>
      <c r="H13" s="80">
        <v>0</v>
      </c>
      <c r="I13" s="80">
        <v>941459</v>
      </c>
      <c r="J13" s="80">
        <v>20950</v>
      </c>
      <c r="K13" s="80">
        <v>0</v>
      </c>
      <c r="L13" s="81">
        <v>0</v>
      </c>
      <c r="M13" s="81">
        <v>0</v>
      </c>
      <c r="N13" s="81">
        <f t="shared" ref="N13" si="6">J13-M13</f>
        <v>20950</v>
      </c>
      <c r="O13" s="81">
        <f>+N13+P13</f>
        <v>941459</v>
      </c>
      <c r="P13" s="81">
        <f>+I13-J13</f>
        <v>920509</v>
      </c>
      <c r="Q13" s="81">
        <v>0</v>
      </c>
      <c r="R13" s="81">
        <v>0</v>
      </c>
      <c r="S13" s="77">
        <f t="shared" ref="S13:S76" si="7">+M13/J13*100</f>
        <v>0</v>
      </c>
      <c r="T13" s="77">
        <f t="shared" ref="T13:T76" si="8">+M13/I13*100</f>
        <v>0</v>
      </c>
    </row>
    <row r="14" spans="2:22" s="3" customFormat="1" ht="13.5" customHeight="1">
      <c r="B14" s="53" t="s">
        <v>33</v>
      </c>
      <c r="C14" s="23" t="s">
        <v>34</v>
      </c>
      <c r="D14" s="76">
        <f>+D15</f>
        <v>54000</v>
      </c>
      <c r="E14" s="76">
        <f t="shared" ref="E14:R14" si="9">+E15</f>
        <v>0</v>
      </c>
      <c r="F14" s="76">
        <f>+F15</f>
        <v>0</v>
      </c>
      <c r="G14" s="73">
        <f>+G15</f>
        <v>0</v>
      </c>
      <c r="H14" s="76">
        <f t="shared" si="9"/>
        <v>0</v>
      </c>
      <c r="I14" s="76">
        <f>+I15</f>
        <v>54000</v>
      </c>
      <c r="J14" s="76">
        <f>+J15</f>
        <v>4500</v>
      </c>
      <c r="K14" s="76">
        <f t="shared" si="9"/>
        <v>0</v>
      </c>
      <c r="L14" s="76">
        <f>+L15</f>
        <v>2750</v>
      </c>
      <c r="M14" s="76">
        <f>+M15</f>
        <v>2750</v>
      </c>
      <c r="N14" s="76">
        <f>+N15</f>
        <v>1750</v>
      </c>
      <c r="O14" s="76">
        <f>+O15</f>
        <v>51250</v>
      </c>
      <c r="P14" s="76">
        <f t="shared" si="9"/>
        <v>49500</v>
      </c>
      <c r="Q14" s="76">
        <f t="shared" si="9"/>
        <v>2750</v>
      </c>
      <c r="R14" s="76">
        <f t="shared" si="9"/>
        <v>0</v>
      </c>
      <c r="S14" s="75">
        <f t="shared" si="7"/>
        <v>61.111111111111114</v>
      </c>
      <c r="T14" s="75">
        <f t="shared" si="8"/>
        <v>5.0925925925925926</v>
      </c>
    </row>
    <row r="15" spans="2:22" ht="13.5" customHeight="1">
      <c r="B15" s="51" t="s">
        <v>35</v>
      </c>
      <c r="C15" s="35" t="s">
        <v>36</v>
      </c>
      <c r="D15" s="80">
        <v>54000</v>
      </c>
      <c r="E15" s="80">
        <v>0</v>
      </c>
      <c r="F15" s="80">
        <f t="shared" ref="F15:F17" si="10">+G15+H15</f>
        <v>0</v>
      </c>
      <c r="G15" s="82">
        <v>0</v>
      </c>
      <c r="H15" s="80">
        <v>0</v>
      </c>
      <c r="I15" s="80">
        <v>54000</v>
      </c>
      <c r="J15" s="80">
        <v>4500</v>
      </c>
      <c r="K15" s="80">
        <v>0</v>
      </c>
      <c r="L15" s="83">
        <v>2750</v>
      </c>
      <c r="M15" s="83">
        <v>2750</v>
      </c>
      <c r="N15" s="81">
        <f>J15-M15</f>
        <v>1750</v>
      </c>
      <c r="O15" s="81">
        <f t="shared" ref="O15:O23" si="11">+N15+P15</f>
        <v>51250</v>
      </c>
      <c r="P15" s="81">
        <f>+I15-J15</f>
        <v>49500</v>
      </c>
      <c r="Q15" s="84">
        <v>2750</v>
      </c>
      <c r="R15" s="81">
        <v>0</v>
      </c>
      <c r="S15" s="77">
        <f t="shared" si="7"/>
        <v>61.111111111111114</v>
      </c>
      <c r="T15" s="77">
        <f t="shared" si="8"/>
        <v>5.0925925925925926</v>
      </c>
    </row>
    <row r="16" spans="2:22" s="3" customFormat="1" ht="13.5" customHeight="1">
      <c r="B16" s="54" t="s">
        <v>37</v>
      </c>
      <c r="C16" s="23" t="s">
        <v>38</v>
      </c>
      <c r="D16" s="85">
        <v>649800</v>
      </c>
      <c r="E16" s="85">
        <v>0</v>
      </c>
      <c r="F16" s="85">
        <f t="shared" si="10"/>
        <v>0</v>
      </c>
      <c r="G16" s="86">
        <v>0</v>
      </c>
      <c r="H16" s="85">
        <v>0</v>
      </c>
      <c r="I16" s="85">
        <v>649800</v>
      </c>
      <c r="J16" s="85">
        <v>54150</v>
      </c>
      <c r="K16" s="85">
        <v>0</v>
      </c>
      <c r="L16" s="87">
        <v>36521.339999999997</v>
      </c>
      <c r="M16" s="87">
        <v>36521.339999999997</v>
      </c>
      <c r="N16" s="76">
        <f>J16-M16</f>
        <v>17628.660000000003</v>
      </c>
      <c r="O16" s="76">
        <f>+N16+P16</f>
        <v>613278.66</v>
      </c>
      <c r="P16" s="76">
        <f>+I16-J16</f>
        <v>595650</v>
      </c>
      <c r="Q16" s="88">
        <v>36521.339999999997</v>
      </c>
      <c r="R16" s="76">
        <v>0</v>
      </c>
      <c r="S16" s="75">
        <f t="shared" si="7"/>
        <v>67.444764542936284</v>
      </c>
      <c r="T16" s="75">
        <f t="shared" si="8"/>
        <v>5.6203970452446894</v>
      </c>
    </row>
    <row r="17" spans="2:27" s="3" customFormat="1" ht="13.5" customHeight="1">
      <c r="B17" s="54" t="s">
        <v>39</v>
      </c>
      <c r="C17" s="23" t="s">
        <v>40</v>
      </c>
      <c r="D17" s="85">
        <v>52125</v>
      </c>
      <c r="E17" s="85">
        <v>0</v>
      </c>
      <c r="F17" s="85">
        <f t="shared" si="10"/>
        <v>0</v>
      </c>
      <c r="G17" s="86">
        <v>0</v>
      </c>
      <c r="H17" s="85">
        <v>0</v>
      </c>
      <c r="I17" s="85">
        <v>52125</v>
      </c>
      <c r="J17" s="85">
        <v>52125</v>
      </c>
      <c r="K17" s="85">
        <v>0</v>
      </c>
      <c r="L17" s="85">
        <v>0</v>
      </c>
      <c r="M17" s="85">
        <v>0</v>
      </c>
      <c r="N17" s="76">
        <f>J17-M17</f>
        <v>52125</v>
      </c>
      <c r="O17" s="76">
        <f>+N17+P17</f>
        <v>52125</v>
      </c>
      <c r="P17" s="76">
        <f>+I17-J17</f>
        <v>0</v>
      </c>
      <c r="Q17" s="76">
        <v>0</v>
      </c>
      <c r="R17" s="76">
        <v>0</v>
      </c>
      <c r="S17" s="75">
        <f t="shared" si="7"/>
        <v>0</v>
      </c>
      <c r="T17" s="75">
        <f t="shared" si="8"/>
        <v>0</v>
      </c>
    </row>
    <row r="18" spans="2:27" s="3" customFormat="1" ht="13.5" customHeight="1">
      <c r="B18" s="54" t="s">
        <v>41</v>
      </c>
      <c r="C18" s="23" t="s">
        <v>42</v>
      </c>
      <c r="D18" s="85">
        <v>8095037</v>
      </c>
      <c r="E18" s="85">
        <v>0</v>
      </c>
      <c r="F18" s="85">
        <f>+G18+H18</f>
        <v>0</v>
      </c>
      <c r="G18" s="86">
        <v>0</v>
      </c>
      <c r="H18" s="85">
        <v>0</v>
      </c>
      <c r="I18" s="85">
        <v>8095037</v>
      </c>
      <c r="J18" s="85">
        <v>0</v>
      </c>
      <c r="K18" s="85">
        <v>0</v>
      </c>
      <c r="L18" s="85">
        <v>0</v>
      </c>
      <c r="M18" s="85">
        <v>0</v>
      </c>
      <c r="N18" s="76">
        <f>J18-M18</f>
        <v>0</v>
      </c>
      <c r="O18" s="76">
        <f>+N18+P18</f>
        <v>8095037</v>
      </c>
      <c r="P18" s="76">
        <f>+I18-J18</f>
        <v>8095037</v>
      </c>
      <c r="Q18" s="76">
        <v>0</v>
      </c>
      <c r="R18" s="76">
        <v>0</v>
      </c>
      <c r="S18" s="75">
        <v>0</v>
      </c>
      <c r="T18" s="75">
        <f t="shared" si="8"/>
        <v>0</v>
      </c>
    </row>
    <row r="19" spans="2:27" ht="13.5" customHeight="1">
      <c r="B19" s="54" t="s">
        <v>43</v>
      </c>
      <c r="C19" s="23" t="s">
        <v>44</v>
      </c>
      <c r="D19" s="76">
        <f>SUM(D20:D23)</f>
        <v>17038077</v>
      </c>
      <c r="E19" s="76">
        <f t="shared" ref="E19:R19" si="12">SUM(E20:E23)</f>
        <v>0</v>
      </c>
      <c r="F19" s="85">
        <f>+G19+H19</f>
        <v>0</v>
      </c>
      <c r="G19" s="73">
        <f>SUM(G20:G23)</f>
        <v>0</v>
      </c>
      <c r="H19" s="76">
        <f t="shared" si="12"/>
        <v>0</v>
      </c>
      <c r="I19" s="76">
        <f>SUM(I20:I23)</f>
        <v>17038077</v>
      </c>
      <c r="J19" s="76">
        <f>SUM(J20:J23)</f>
        <v>1329294</v>
      </c>
      <c r="K19" s="76">
        <f t="shared" si="12"/>
        <v>0</v>
      </c>
      <c r="L19" s="76">
        <f>SUM(L20:L23)</f>
        <v>1130400.8599999999</v>
      </c>
      <c r="M19" s="76">
        <f>SUM(M20:M23)</f>
        <v>1130400.8599999999</v>
      </c>
      <c r="N19" s="76">
        <f>SUM(N20:N23)</f>
        <v>198893.13999999996</v>
      </c>
      <c r="O19" s="76">
        <f>SUM(O20:O23)</f>
        <v>15907676.140000001</v>
      </c>
      <c r="P19" s="76">
        <f t="shared" si="12"/>
        <v>15708783</v>
      </c>
      <c r="Q19" s="76">
        <f t="shared" si="12"/>
        <v>0</v>
      </c>
      <c r="R19" s="76">
        <f t="shared" si="12"/>
        <v>1130400.8599999999</v>
      </c>
      <c r="S19" s="75">
        <f t="shared" si="7"/>
        <v>85.037686170252769</v>
      </c>
      <c r="T19" s="75">
        <f t="shared" si="8"/>
        <v>6.6345565875773422</v>
      </c>
    </row>
    <row r="20" spans="2:27" ht="13.5" customHeight="1">
      <c r="B20" s="55" t="s">
        <v>45</v>
      </c>
      <c r="C20" s="35" t="s">
        <v>46</v>
      </c>
      <c r="D20" s="80">
        <v>13831441</v>
      </c>
      <c r="E20" s="80">
        <v>0</v>
      </c>
      <c r="F20" s="80">
        <f t="shared" ref="F20:F23" si="13">+G20+H20</f>
        <v>0</v>
      </c>
      <c r="G20" s="82">
        <v>0</v>
      </c>
      <c r="H20" s="80">
        <v>0</v>
      </c>
      <c r="I20" s="80">
        <v>13831441</v>
      </c>
      <c r="J20" s="80">
        <v>1065710</v>
      </c>
      <c r="K20" s="80">
        <v>0</v>
      </c>
      <c r="L20" s="83">
        <v>908048.62</v>
      </c>
      <c r="M20" s="83">
        <v>908048.62</v>
      </c>
      <c r="N20" s="81">
        <f t="shared" ref="N20:N23" si="14">J20-M20</f>
        <v>157661.38</v>
      </c>
      <c r="O20" s="81">
        <f t="shared" si="11"/>
        <v>12923392.380000001</v>
      </c>
      <c r="P20" s="81">
        <f>+I20-J20</f>
        <v>12765731</v>
      </c>
      <c r="Q20" s="81">
        <v>0</v>
      </c>
      <c r="R20" s="89">
        <v>908048.62</v>
      </c>
      <c r="S20" s="77">
        <f t="shared" si="7"/>
        <v>85.205977235833387</v>
      </c>
      <c r="T20" s="77">
        <f t="shared" si="8"/>
        <v>6.5651049662865928</v>
      </c>
    </row>
    <row r="21" spans="2:27" ht="13.5" customHeight="1">
      <c r="B21" s="56" t="s">
        <v>47</v>
      </c>
      <c r="C21" s="35" t="s">
        <v>48</v>
      </c>
      <c r="D21" s="80">
        <v>1457562</v>
      </c>
      <c r="E21" s="80">
        <v>0</v>
      </c>
      <c r="F21" s="80">
        <f t="shared" si="13"/>
        <v>0</v>
      </c>
      <c r="G21" s="82">
        <v>0</v>
      </c>
      <c r="H21" s="80">
        <v>0</v>
      </c>
      <c r="I21" s="80">
        <v>1457562</v>
      </c>
      <c r="J21" s="80">
        <v>119819</v>
      </c>
      <c r="K21" s="80">
        <v>0</v>
      </c>
      <c r="L21" s="83">
        <v>102195.39</v>
      </c>
      <c r="M21" s="83">
        <v>102195.39</v>
      </c>
      <c r="N21" s="81">
        <f t="shared" si="14"/>
        <v>17623.61</v>
      </c>
      <c r="O21" s="81">
        <f t="shared" si="11"/>
        <v>1355366.61</v>
      </c>
      <c r="P21" s="81">
        <f>+I21-J21</f>
        <v>1337743</v>
      </c>
      <c r="Q21" s="81">
        <v>0</v>
      </c>
      <c r="R21" s="89">
        <v>102195.39</v>
      </c>
      <c r="S21" s="77">
        <f t="shared" si="7"/>
        <v>85.291472971732361</v>
      </c>
      <c r="T21" s="77">
        <f t="shared" si="8"/>
        <v>7.0113923112704644</v>
      </c>
    </row>
    <row r="22" spans="2:27" ht="13.5" customHeight="1">
      <c r="B22" s="55" t="s">
        <v>49</v>
      </c>
      <c r="C22" s="35" t="s">
        <v>50</v>
      </c>
      <c r="D22" s="80">
        <v>1457562</v>
      </c>
      <c r="E22" s="80">
        <v>0</v>
      </c>
      <c r="F22" s="80">
        <f t="shared" si="13"/>
        <v>0</v>
      </c>
      <c r="G22" s="82">
        <v>0</v>
      </c>
      <c r="H22" s="80">
        <v>0</v>
      </c>
      <c r="I22" s="80">
        <v>1457562</v>
      </c>
      <c r="J22" s="80">
        <v>119819</v>
      </c>
      <c r="K22" s="80">
        <v>0</v>
      </c>
      <c r="L22" s="83">
        <v>102797.96</v>
      </c>
      <c r="M22" s="83">
        <v>102797.96</v>
      </c>
      <c r="N22" s="81">
        <f t="shared" si="14"/>
        <v>17021.039999999994</v>
      </c>
      <c r="O22" s="81">
        <f t="shared" si="11"/>
        <v>1354764.04</v>
      </c>
      <c r="P22" s="81">
        <f>+I22-J22</f>
        <v>1337743</v>
      </c>
      <c r="Q22" s="81">
        <v>0</v>
      </c>
      <c r="R22" s="89">
        <v>102797.96</v>
      </c>
      <c r="S22" s="77">
        <f t="shared" si="7"/>
        <v>85.794373179545829</v>
      </c>
      <c r="T22" s="77">
        <f t="shared" si="8"/>
        <v>7.052733262804602</v>
      </c>
    </row>
    <row r="23" spans="2:27" ht="13.5" customHeight="1">
      <c r="B23" s="55" t="s">
        <v>51</v>
      </c>
      <c r="C23" s="35" t="s">
        <v>52</v>
      </c>
      <c r="D23" s="80">
        <v>291512</v>
      </c>
      <c r="E23" s="80">
        <v>0</v>
      </c>
      <c r="F23" s="80">
        <f t="shared" si="13"/>
        <v>0</v>
      </c>
      <c r="G23" s="82">
        <v>0</v>
      </c>
      <c r="H23" s="80">
        <v>0</v>
      </c>
      <c r="I23" s="80">
        <v>291512</v>
      </c>
      <c r="J23" s="80">
        <v>23946</v>
      </c>
      <c r="K23" s="80">
        <v>0</v>
      </c>
      <c r="L23" s="83">
        <v>17358.89</v>
      </c>
      <c r="M23" s="83">
        <v>17358.89</v>
      </c>
      <c r="N23" s="81">
        <f t="shared" si="14"/>
        <v>6587.1100000000006</v>
      </c>
      <c r="O23" s="81">
        <f t="shared" si="11"/>
        <v>274153.11</v>
      </c>
      <c r="P23" s="81">
        <f>+I23-J23</f>
        <v>267566</v>
      </c>
      <c r="Q23" s="81">
        <v>0</v>
      </c>
      <c r="R23" s="89">
        <v>17358.89</v>
      </c>
      <c r="S23" s="77">
        <f t="shared" si="7"/>
        <v>72.491814916896345</v>
      </c>
      <c r="T23" s="77">
        <f t="shared" si="8"/>
        <v>5.9547771618321024</v>
      </c>
    </row>
    <row r="24" spans="2:27" s="4" customFormat="1" ht="13.5" customHeight="1">
      <c r="B24" s="57">
        <v>1</v>
      </c>
      <c r="C24" s="14" t="s">
        <v>53</v>
      </c>
      <c r="D24" s="76">
        <f t="shared" ref="D24:J24" si="15">+D25+D30+D38+D39+D42+D46+D51+D57+D60+D66</f>
        <v>3280679</v>
      </c>
      <c r="E24" s="76">
        <f t="shared" si="15"/>
        <v>0</v>
      </c>
      <c r="F24" s="76">
        <f t="shared" si="15"/>
        <v>2439</v>
      </c>
      <c r="G24" s="73">
        <f t="shared" si="15"/>
        <v>2439</v>
      </c>
      <c r="H24" s="76">
        <f t="shared" si="15"/>
        <v>0</v>
      </c>
      <c r="I24" s="76">
        <f t="shared" si="15"/>
        <v>3283118</v>
      </c>
      <c r="J24" s="76">
        <f t="shared" si="15"/>
        <v>2088678</v>
      </c>
      <c r="K24" s="76">
        <f t="shared" ref="K24:R24" si="16">+K25+K30+K38+K39+K42+K46+K51+K57+K60+K66</f>
        <v>3595.2</v>
      </c>
      <c r="L24" s="76">
        <f t="shared" si="16"/>
        <v>819494.76</v>
      </c>
      <c r="M24" s="76">
        <f t="shared" si="16"/>
        <v>819494.76</v>
      </c>
      <c r="N24" s="76">
        <f t="shared" si="16"/>
        <v>1269183.24</v>
      </c>
      <c r="O24" s="76">
        <f t="shared" si="16"/>
        <v>2463623.2400000007</v>
      </c>
      <c r="P24" s="76">
        <f t="shared" si="16"/>
        <v>1194440</v>
      </c>
      <c r="Q24" s="76">
        <f t="shared" si="16"/>
        <v>11755.36</v>
      </c>
      <c r="R24" s="76">
        <f t="shared" si="16"/>
        <v>807739.39999999991</v>
      </c>
      <c r="S24" s="76">
        <f t="shared" si="7"/>
        <v>39.235093202494589</v>
      </c>
      <c r="T24" s="76">
        <f t="shared" si="8"/>
        <v>24.960868296540056</v>
      </c>
      <c r="V24" s="45"/>
      <c r="W24" s="46"/>
      <c r="X24" s="47"/>
      <c r="Y24" s="45"/>
      <c r="Z24" s="45"/>
      <c r="AA24" s="47"/>
    </row>
    <row r="25" spans="2:27" ht="13.5" customHeight="1">
      <c r="B25" s="57">
        <v>100</v>
      </c>
      <c r="C25" s="14" t="s">
        <v>54</v>
      </c>
      <c r="D25" s="76">
        <f>SUM(D26:D29)</f>
        <v>1300309</v>
      </c>
      <c r="E25" s="76">
        <f>SUM(E26:E29)</f>
        <v>0</v>
      </c>
      <c r="F25" s="76">
        <f>SUM(F26:F29)</f>
        <v>-43782</v>
      </c>
      <c r="G25" s="73">
        <f>SUM(G26:G29)</f>
        <v>-43782</v>
      </c>
      <c r="H25" s="76">
        <v>0</v>
      </c>
      <c r="I25" s="76">
        <f t="shared" ref="I25:R25" si="17">SUM(I26:I29)</f>
        <v>1256527</v>
      </c>
      <c r="J25" s="76">
        <f t="shared" si="17"/>
        <v>976102</v>
      </c>
      <c r="K25" s="76">
        <f t="shared" si="17"/>
        <v>0</v>
      </c>
      <c r="L25" s="76">
        <f t="shared" si="17"/>
        <v>447892.93</v>
      </c>
      <c r="M25" s="76">
        <f t="shared" si="17"/>
        <v>447892.93</v>
      </c>
      <c r="N25" s="76">
        <f t="shared" si="17"/>
        <v>528209.07000000007</v>
      </c>
      <c r="O25" s="76">
        <f t="shared" si="17"/>
        <v>808634.07000000007</v>
      </c>
      <c r="P25" s="76">
        <f t="shared" si="17"/>
        <v>280425</v>
      </c>
      <c r="Q25" s="76">
        <f t="shared" si="17"/>
        <v>0</v>
      </c>
      <c r="R25" s="76">
        <f t="shared" si="17"/>
        <v>447892.93</v>
      </c>
      <c r="S25" s="75">
        <f t="shared" si="7"/>
        <v>45.885873607471353</v>
      </c>
      <c r="T25" s="75">
        <f t="shared" si="8"/>
        <v>35.645308855281257</v>
      </c>
      <c r="V25" s="45"/>
      <c r="W25" s="43"/>
      <c r="X25" s="42"/>
      <c r="Y25" s="45"/>
      <c r="Z25" s="45"/>
      <c r="AA25" s="42"/>
    </row>
    <row r="26" spans="2:27" ht="13.5" customHeight="1">
      <c r="B26" s="58">
        <v>101</v>
      </c>
      <c r="C26" s="35" t="s">
        <v>55</v>
      </c>
      <c r="D26" s="80">
        <v>532568</v>
      </c>
      <c r="E26" s="80">
        <v>0</v>
      </c>
      <c r="F26" s="80">
        <f>+G26+H26</f>
        <v>0</v>
      </c>
      <c r="G26" s="82">
        <v>0</v>
      </c>
      <c r="H26" s="80">
        <v>0</v>
      </c>
      <c r="I26" s="80">
        <v>532568</v>
      </c>
      <c r="J26" s="80">
        <v>259584</v>
      </c>
      <c r="K26" s="80">
        <v>0</v>
      </c>
      <c r="L26" s="83">
        <v>192586.63</v>
      </c>
      <c r="M26" s="83">
        <v>192586.63</v>
      </c>
      <c r="N26" s="81">
        <f t="shared" ref="N26:N29" si="18">J26-M26</f>
        <v>66997.37</v>
      </c>
      <c r="O26" s="81">
        <f t="shared" ref="O26:O29" si="19">+N26+P26</f>
        <v>339981.37</v>
      </c>
      <c r="P26" s="81">
        <f>+I26-J26</f>
        <v>272984</v>
      </c>
      <c r="Q26" s="80">
        <v>0</v>
      </c>
      <c r="R26" s="90">
        <v>192586.63</v>
      </c>
      <c r="S26" s="77">
        <f t="shared" si="7"/>
        <v>74.19048554610454</v>
      </c>
      <c r="T26" s="77">
        <f t="shared" si="8"/>
        <v>36.161885430592896</v>
      </c>
      <c r="V26" s="45"/>
      <c r="W26" s="43"/>
      <c r="X26" s="42"/>
      <c r="Y26" s="42"/>
      <c r="Z26" s="43"/>
      <c r="AA26" s="42"/>
    </row>
    <row r="27" spans="2:27" ht="13.5" customHeight="1">
      <c r="B27" s="59">
        <v>102</v>
      </c>
      <c r="C27" s="35" t="s">
        <v>56</v>
      </c>
      <c r="D27" s="80">
        <v>751600</v>
      </c>
      <c r="E27" s="80">
        <v>0</v>
      </c>
      <c r="F27" s="80">
        <f>+G27+H27</f>
        <v>-35782</v>
      </c>
      <c r="G27" s="82">
        <v>-35782</v>
      </c>
      <c r="H27" s="80">
        <v>0</v>
      </c>
      <c r="I27" s="80">
        <v>715818</v>
      </c>
      <c r="J27" s="80">
        <v>715418</v>
      </c>
      <c r="K27" s="80">
        <v>0</v>
      </c>
      <c r="L27" s="81">
        <v>255306.3</v>
      </c>
      <c r="M27" s="81">
        <v>255306.3</v>
      </c>
      <c r="N27" s="81">
        <f t="shared" si="18"/>
        <v>460111.7</v>
      </c>
      <c r="O27" s="81">
        <f t="shared" si="19"/>
        <v>460511.7</v>
      </c>
      <c r="P27" s="81">
        <f>+I27-J27</f>
        <v>400</v>
      </c>
      <c r="Q27" s="80">
        <v>0</v>
      </c>
      <c r="R27" s="90">
        <v>255306.3</v>
      </c>
      <c r="S27" s="77">
        <f t="shared" si="7"/>
        <v>35.686312058125459</v>
      </c>
      <c r="T27" s="77">
        <f t="shared" si="8"/>
        <v>35.666370501999111</v>
      </c>
      <c r="V27" s="42"/>
      <c r="W27" s="31"/>
      <c r="X27" s="42"/>
      <c r="Y27" s="42"/>
      <c r="Z27" s="42"/>
      <c r="AA27" s="42"/>
    </row>
    <row r="28" spans="2:27" ht="13.5" customHeight="1">
      <c r="B28" s="59">
        <v>103</v>
      </c>
      <c r="C28" s="35" t="s">
        <v>57</v>
      </c>
      <c r="D28" s="80">
        <v>400</v>
      </c>
      <c r="E28" s="80">
        <v>0</v>
      </c>
      <c r="F28" s="80">
        <f>+G28+H28</f>
        <v>0</v>
      </c>
      <c r="G28" s="82">
        <v>0</v>
      </c>
      <c r="H28" s="80">
        <v>0</v>
      </c>
      <c r="I28" s="80">
        <v>400</v>
      </c>
      <c r="J28" s="80">
        <v>100</v>
      </c>
      <c r="K28" s="80">
        <v>0</v>
      </c>
      <c r="L28" s="81">
        <v>0</v>
      </c>
      <c r="M28" s="81">
        <v>0</v>
      </c>
      <c r="N28" s="81">
        <f t="shared" si="18"/>
        <v>100</v>
      </c>
      <c r="O28" s="81">
        <f t="shared" si="19"/>
        <v>400</v>
      </c>
      <c r="P28" s="81">
        <f>+I28-J28</f>
        <v>300</v>
      </c>
      <c r="Q28" s="80">
        <v>0</v>
      </c>
      <c r="R28" s="81">
        <v>0</v>
      </c>
      <c r="S28" s="77">
        <f t="shared" si="7"/>
        <v>0</v>
      </c>
      <c r="T28" s="77">
        <f t="shared" si="8"/>
        <v>0</v>
      </c>
      <c r="V28" s="42"/>
      <c r="W28" s="42"/>
      <c r="X28" s="42"/>
      <c r="Y28" s="42"/>
      <c r="Z28" s="42"/>
      <c r="AA28" s="42"/>
    </row>
    <row r="29" spans="2:27" ht="13.5" customHeight="1">
      <c r="B29" s="60">
        <v>109</v>
      </c>
      <c r="C29" s="35" t="s">
        <v>58</v>
      </c>
      <c r="D29" s="80">
        <v>15741</v>
      </c>
      <c r="E29" s="80">
        <v>0</v>
      </c>
      <c r="F29" s="80">
        <f>+G29+H29</f>
        <v>-8000</v>
      </c>
      <c r="G29" s="82">
        <v>-8000</v>
      </c>
      <c r="H29" s="80">
        <v>0</v>
      </c>
      <c r="I29" s="80">
        <v>7741</v>
      </c>
      <c r="J29" s="80">
        <v>1000</v>
      </c>
      <c r="K29" s="80">
        <v>0</v>
      </c>
      <c r="L29" s="81">
        <v>0</v>
      </c>
      <c r="M29" s="81">
        <v>0</v>
      </c>
      <c r="N29" s="81">
        <f t="shared" si="18"/>
        <v>1000</v>
      </c>
      <c r="O29" s="81">
        <f t="shared" si="19"/>
        <v>7741</v>
      </c>
      <c r="P29" s="81">
        <f>+I29-J29</f>
        <v>6741</v>
      </c>
      <c r="Q29" s="80">
        <v>0</v>
      </c>
      <c r="R29" s="81">
        <v>0</v>
      </c>
      <c r="S29" s="77">
        <f t="shared" si="7"/>
        <v>0</v>
      </c>
      <c r="T29" s="77">
        <f t="shared" si="8"/>
        <v>0</v>
      </c>
      <c r="V29" s="42"/>
      <c r="W29" s="42"/>
      <c r="X29" s="44"/>
      <c r="Y29" s="42"/>
      <c r="Z29" s="42"/>
      <c r="AA29" s="42"/>
    </row>
    <row r="30" spans="2:27" ht="13.5" customHeight="1">
      <c r="B30" s="57">
        <v>110</v>
      </c>
      <c r="C30" s="23" t="s">
        <v>59</v>
      </c>
      <c r="D30" s="76">
        <f>SUM(D31:D37)</f>
        <v>784632</v>
      </c>
      <c r="E30" s="76">
        <f t="shared" ref="E30:H30" si="20">SUM(E31:E37)</f>
        <v>0</v>
      </c>
      <c r="F30" s="76">
        <f t="shared" si="20"/>
        <v>0</v>
      </c>
      <c r="G30" s="73">
        <f>SUM(G31:G37)</f>
        <v>0</v>
      </c>
      <c r="H30" s="76">
        <f t="shared" si="20"/>
        <v>0</v>
      </c>
      <c r="I30" s="76">
        <f>SUM(I31:I37)</f>
        <v>784632</v>
      </c>
      <c r="J30" s="76">
        <f>SUM(J31:J37)</f>
        <v>280060</v>
      </c>
      <c r="K30" s="76">
        <f t="shared" ref="K30:Q30" si="21">SUM(K31:K37)</f>
        <v>0</v>
      </c>
      <c r="L30" s="76">
        <f>SUM(L31:L37)</f>
        <v>60559.42</v>
      </c>
      <c r="M30" s="76">
        <f>SUM(M31:M37)</f>
        <v>60559.42</v>
      </c>
      <c r="N30" s="76">
        <f>SUM(N31:N37)</f>
        <v>219500.58000000002</v>
      </c>
      <c r="O30" s="76">
        <f>SUM(O31:O37)</f>
        <v>724072.58000000007</v>
      </c>
      <c r="P30" s="76">
        <f t="shared" ref="P30" si="22">SUM(P31:P37)</f>
        <v>504572</v>
      </c>
      <c r="Q30" s="76">
        <f t="shared" si="21"/>
        <v>52.36</v>
      </c>
      <c r="R30" s="76">
        <f>SUM(R31:R37)</f>
        <v>60507.06</v>
      </c>
      <c r="S30" s="75">
        <f t="shared" si="7"/>
        <v>21.623730629150895</v>
      </c>
      <c r="T30" s="75">
        <f t="shared" si="8"/>
        <v>7.7181940068720118</v>
      </c>
    </row>
    <row r="31" spans="2:27" ht="13.5" customHeight="1">
      <c r="B31" s="61">
        <v>111</v>
      </c>
      <c r="C31" s="35" t="s">
        <v>60</v>
      </c>
      <c r="D31" s="80">
        <v>30660</v>
      </c>
      <c r="E31" s="80">
        <v>0</v>
      </c>
      <c r="F31" s="80">
        <f t="shared" ref="F31:F38" si="23">+G31+H31</f>
        <v>0</v>
      </c>
      <c r="G31" s="82">
        <v>0</v>
      </c>
      <c r="H31" s="80">
        <v>0</v>
      </c>
      <c r="I31" s="80">
        <v>30660</v>
      </c>
      <c r="J31" s="80">
        <v>9691</v>
      </c>
      <c r="K31" s="80">
        <v>0</v>
      </c>
      <c r="L31" s="83">
        <v>0</v>
      </c>
      <c r="M31" s="83">
        <v>0</v>
      </c>
      <c r="N31" s="81">
        <f t="shared" ref="N31:N37" si="24">J31-M31</f>
        <v>9691</v>
      </c>
      <c r="O31" s="81">
        <f t="shared" ref="O31:O38" si="25">+N31+P31</f>
        <v>30660</v>
      </c>
      <c r="P31" s="81">
        <f t="shared" ref="P31:P38" si="26">+I31-J31</f>
        <v>20969</v>
      </c>
      <c r="Q31" s="80">
        <v>0</v>
      </c>
      <c r="R31" s="81">
        <v>0</v>
      </c>
      <c r="S31" s="77">
        <f t="shared" si="7"/>
        <v>0</v>
      </c>
      <c r="T31" s="77">
        <f t="shared" si="8"/>
        <v>0</v>
      </c>
    </row>
    <row r="32" spans="2:27" ht="13.5" customHeight="1">
      <c r="B32" s="61">
        <v>112</v>
      </c>
      <c r="C32" s="35" t="s">
        <v>61</v>
      </c>
      <c r="D32" s="80">
        <v>47220</v>
      </c>
      <c r="E32" s="80">
        <v>0</v>
      </c>
      <c r="F32" s="80">
        <f t="shared" si="23"/>
        <v>0</v>
      </c>
      <c r="G32" s="82">
        <v>0</v>
      </c>
      <c r="H32" s="80">
        <v>0</v>
      </c>
      <c r="I32" s="80">
        <v>47220</v>
      </c>
      <c r="J32" s="80">
        <v>5250</v>
      </c>
      <c r="K32" s="80">
        <v>0</v>
      </c>
      <c r="L32" s="83">
        <v>601.86</v>
      </c>
      <c r="M32" s="83">
        <v>601.86</v>
      </c>
      <c r="N32" s="81">
        <f t="shared" si="24"/>
        <v>4648.1400000000003</v>
      </c>
      <c r="O32" s="81">
        <f t="shared" si="25"/>
        <v>46618.14</v>
      </c>
      <c r="P32" s="81">
        <f t="shared" si="26"/>
        <v>41970</v>
      </c>
      <c r="Q32" s="80">
        <v>52.36</v>
      </c>
      <c r="R32" s="81">
        <v>549.5</v>
      </c>
      <c r="S32" s="77">
        <f t="shared" si="7"/>
        <v>11.464</v>
      </c>
      <c r="T32" s="77">
        <f t="shared" si="8"/>
        <v>1.2745870393900891</v>
      </c>
    </row>
    <row r="33" spans="2:20" ht="13.5" customHeight="1">
      <c r="B33" s="61">
        <v>113</v>
      </c>
      <c r="C33" s="35" t="s">
        <v>62</v>
      </c>
      <c r="D33" s="80">
        <v>3108</v>
      </c>
      <c r="E33" s="80">
        <v>0</v>
      </c>
      <c r="F33" s="80">
        <f t="shared" si="23"/>
        <v>0</v>
      </c>
      <c r="G33" s="82">
        <v>0</v>
      </c>
      <c r="H33" s="80">
        <v>0</v>
      </c>
      <c r="I33" s="80">
        <v>3108</v>
      </c>
      <c r="J33" s="80">
        <v>259</v>
      </c>
      <c r="K33" s="80">
        <v>0</v>
      </c>
      <c r="L33" s="81"/>
      <c r="M33" s="81"/>
      <c r="N33" s="81">
        <f t="shared" si="24"/>
        <v>259</v>
      </c>
      <c r="O33" s="81">
        <f t="shared" si="25"/>
        <v>3108</v>
      </c>
      <c r="P33" s="81">
        <f t="shared" si="26"/>
        <v>2849</v>
      </c>
      <c r="Q33" s="80">
        <v>0</v>
      </c>
      <c r="R33" s="81">
        <v>0</v>
      </c>
      <c r="S33" s="77">
        <f t="shared" si="7"/>
        <v>0</v>
      </c>
      <c r="T33" s="77">
        <f t="shared" si="8"/>
        <v>0</v>
      </c>
    </row>
    <row r="34" spans="2:20" ht="13.5" customHeight="1">
      <c r="B34" s="61">
        <v>114</v>
      </c>
      <c r="C34" s="35" t="s">
        <v>63</v>
      </c>
      <c r="D34" s="80">
        <v>450409</v>
      </c>
      <c r="E34" s="80">
        <v>0</v>
      </c>
      <c r="F34" s="80">
        <f t="shared" si="23"/>
        <v>0</v>
      </c>
      <c r="G34" s="82">
        <v>0</v>
      </c>
      <c r="H34" s="80">
        <v>0</v>
      </c>
      <c r="I34" s="80">
        <v>450409</v>
      </c>
      <c r="J34" s="80">
        <v>92115</v>
      </c>
      <c r="K34" s="80">
        <v>0</v>
      </c>
      <c r="L34" s="83">
        <v>19800.3</v>
      </c>
      <c r="M34" s="83">
        <v>19800.3</v>
      </c>
      <c r="N34" s="81">
        <f t="shared" si="24"/>
        <v>72314.7</v>
      </c>
      <c r="O34" s="81">
        <f t="shared" si="25"/>
        <v>430608.7</v>
      </c>
      <c r="P34" s="81">
        <f t="shared" si="26"/>
        <v>358294</v>
      </c>
      <c r="Q34" s="80">
        <v>0</v>
      </c>
      <c r="R34" s="90">
        <v>19800.3</v>
      </c>
      <c r="S34" s="77">
        <f t="shared" si="7"/>
        <v>21.495196222113659</v>
      </c>
      <c r="T34" s="77">
        <f t="shared" si="8"/>
        <v>4.3960711264650572</v>
      </c>
    </row>
    <row r="35" spans="2:20" ht="13.5" customHeight="1">
      <c r="B35" s="61">
        <v>115</v>
      </c>
      <c r="C35" s="35" t="s">
        <v>64</v>
      </c>
      <c r="D35" s="80">
        <v>70228</v>
      </c>
      <c r="E35" s="80">
        <v>0</v>
      </c>
      <c r="F35" s="80">
        <f t="shared" si="23"/>
        <v>0</v>
      </c>
      <c r="G35" s="82">
        <v>0</v>
      </c>
      <c r="H35" s="80">
        <v>0</v>
      </c>
      <c r="I35" s="80">
        <v>70228</v>
      </c>
      <c r="J35" s="80">
        <v>23363</v>
      </c>
      <c r="K35" s="80">
        <v>0</v>
      </c>
      <c r="L35" s="81">
        <v>8665.93</v>
      </c>
      <c r="M35" s="81">
        <v>8665.93</v>
      </c>
      <c r="N35" s="81">
        <f t="shared" si="24"/>
        <v>14697.07</v>
      </c>
      <c r="O35" s="81">
        <f t="shared" si="25"/>
        <v>61562.07</v>
      </c>
      <c r="P35" s="81">
        <f t="shared" si="26"/>
        <v>46865</v>
      </c>
      <c r="Q35" s="80">
        <v>0</v>
      </c>
      <c r="R35" s="90">
        <v>8665.93</v>
      </c>
      <c r="S35" s="77">
        <f t="shared" si="7"/>
        <v>37.092539485511281</v>
      </c>
      <c r="T35" s="77">
        <f t="shared" si="8"/>
        <v>12.33970780885117</v>
      </c>
    </row>
    <row r="36" spans="2:20" ht="13.5" customHeight="1">
      <c r="B36" s="61">
        <v>116</v>
      </c>
      <c r="C36" s="35" t="s">
        <v>65</v>
      </c>
      <c r="D36" s="80">
        <v>154382</v>
      </c>
      <c r="E36" s="80">
        <v>0</v>
      </c>
      <c r="F36" s="80">
        <f t="shared" si="23"/>
        <v>0</v>
      </c>
      <c r="G36" s="82">
        <v>0</v>
      </c>
      <c r="H36" s="80">
        <v>0</v>
      </c>
      <c r="I36" s="80">
        <v>154382</v>
      </c>
      <c r="J36" s="80">
        <v>149382</v>
      </c>
      <c r="K36" s="80">
        <v>0</v>
      </c>
      <c r="L36" s="81">
        <v>31491.33</v>
      </c>
      <c r="M36" s="81">
        <v>31491.33</v>
      </c>
      <c r="N36" s="81">
        <f t="shared" si="24"/>
        <v>117890.67</v>
      </c>
      <c r="O36" s="81">
        <f t="shared" si="25"/>
        <v>122890.67</v>
      </c>
      <c r="P36" s="81">
        <f t="shared" si="26"/>
        <v>5000</v>
      </c>
      <c r="Q36" s="80">
        <v>0</v>
      </c>
      <c r="R36" s="90">
        <v>31491.33</v>
      </c>
      <c r="S36" s="77">
        <f t="shared" si="7"/>
        <v>21.081074024982932</v>
      </c>
      <c r="T36" s="77">
        <f t="shared" si="8"/>
        <v>20.3983171613271</v>
      </c>
    </row>
    <row r="37" spans="2:20" ht="13.5" customHeight="1">
      <c r="B37" s="61">
        <v>117</v>
      </c>
      <c r="C37" s="35" t="s">
        <v>66</v>
      </c>
      <c r="D37" s="80">
        <v>28625</v>
      </c>
      <c r="E37" s="80">
        <v>0</v>
      </c>
      <c r="F37" s="80">
        <f t="shared" si="23"/>
        <v>0</v>
      </c>
      <c r="G37" s="82">
        <v>0</v>
      </c>
      <c r="H37" s="80">
        <v>0</v>
      </c>
      <c r="I37" s="80">
        <v>28625</v>
      </c>
      <c r="J37" s="80">
        <v>0</v>
      </c>
      <c r="K37" s="80">
        <v>0</v>
      </c>
      <c r="L37" s="81">
        <v>0</v>
      </c>
      <c r="M37" s="81">
        <v>0</v>
      </c>
      <c r="N37" s="81">
        <f t="shared" si="24"/>
        <v>0</v>
      </c>
      <c r="O37" s="81">
        <f t="shared" si="25"/>
        <v>28625</v>
      </c>
      <c r="P37" s="81">
        <f t="shared" si="26"/>
        <v>28625</v>
      </c>
      <c r="Q37" s="80">
        <v>0</v>
      </c>
      <c r="R37" s="81">
        <v>0</v>
      </c>
      <c r="S37" s="77">
        <v>0</v>
      </c>
      <c r="T37" s="77">
        <f t="shared" si="8"/>
        <v>0</v>
      </c>
    </row>
    <row r="38" spans="2:20" ht="13.5" customHeight="1">
      <c r="B38" s="62">
        <v>120</v>
      </c>
      <c r="C38" s="23" t="s">
        <v>67</v>
      </c>
      <c r="D38" s="85">
        <v>4020</v>
      </c>
      <c r="E38" s="85">
        <v>0</v>
      </c>
      <c r="F38" s="85">
        <f t="shared" si="23"/>
        <v>0</v>
      </c>
      <c r="G38" s="86">
        <v>0</v>
      </c>
      <c r="H38" s="85">
        <v>0</v>
      </c>
      <c r="I38" s="85">
        <v>4020</v>
      </c>
      <c r="J38" s="85">
        <v>2350</v>
      </c>
      <c r="K38" s="85">
        <v>0</v>
      </c>
      <c r="L38" s="76">
        <v>0</v>
      </c>
      <c r="M38" s="76">
        <v>0</v>
      </c>
      <c r="N38" s="76">
        <f>J38-M38</f>
        <v>2350</v>
      </c>
      <c r="O38" s="76">
        <f t="shared" si="25"/>
        <v>4020</v>
      </c>
      <c r="P38" s="76">
        <f t="shared" si="26"/>
        <v>1670</v>
      </c>
      <c r="Q38" s="85">
        <v>0</v>
      </c>
      <c r="R38" s="76">
        <v>0</v>
      </c>
      <c r="S38" s="75">
        <f t="shared" si="7"/>
        <v>0</v>
      </c>
      <c r="T38" s="75">
        <f t="shared" si="8"/>
        <v>0</v>
      </c>
    </row>
    <row r="39" spans="2:20" ht="13.5" customHeight="1">
      <c r="B39" s="62">
        <v>130</v>
      </c>
      <c r="C39" s="23" t="s">
        <v>68</v>
      </c>
      <c r="D39" s="76">
        <f>SUM(D40:D41)</f>
        <v>29200</v>
      </c>
      <c r="E39" s="76">
        <f t="shared" ref="E39:Q39" si="27">SUM(E40:E41)</f>
        <v>0</v>
      </c>
      <c r="F39" s="76">
        <f t="shared" si="27"/>
        <v>-10000</v>
      </c>
      <c r="G39" s="73">
        <f>SUM(G40:G41)</f>
        <v>-10000</v>
      </c>
      <c r="H39" s="76">
        <f t="shared" si="27"/>
        <v>0</v>
      </c>
      <c r="I39" s="76">
        <f>SUM(I40:I41)</f>
        <v>19200</v>
      </c>
      <c r="J39" s="76">
        <f>SUM(J40:J41)</f>
        <v>11100</v>
      </c>
      <c r="K39" s="76">
        <f t="shared" si="27"/>
        <v>0</v>
      </c>
      <c r="L39" s="76">
        <f t="shared" si="27"/>
        <v>0</v>
      </c>
      <c r="M39" s="76">
        <f t="shared" ref="M39" si="28">SUM(M40:M41)</f>
        <v>0</v>
      </c>
      <c r="N39" s="76">
        <f>SUM(N40:N41)</f>
        <v>11100</v>
      </c>
      <c r="O39" s="76">
        <f t="shared" si="27"/>
        <v>19200</v>
      </c>
      <c r="P39" s="76">
        <f t="shared" si="27"/>
        <v>8100</v>
      </c>
      <c r="Q39" s="76">
        <f t="shared" si="27"/>
        <v>0</v>
      </c>
      <c r="R39" s="76">
        <f>SUM(R40:R41)</f>
        <v>0</v>
      </c>
      <c r="S39" s="75">
        <f t="shared" si="7"/>
        <v>0</v>
      </c>
      <c r="T39" s="75">
        <f t="shared" si="8"/>
        <v>0</v>
      </c>
    </row>
    <row r="40" spans="2:20" ht="13.5" customHeight="1">
      <c r="B40" s="58">
        <v>131</v>
      </c>
      <c r="C40" s="35" t="s">
        <v>69</v>
      </c>
      <c r="D40" s="89">
        <v>2200</v>
      </c>
      <c r="E40" s="80">
        <v>0</v>
      </c>
      <c r="F40" s="80">
        <f t="shared" ref="F40:F41" si="29">+G40+H40</f>
        <v>0</v>
      </c>
      <c r="G40" s="82">
        <v>0</v>
      </c>
      <c r="H40" s="80">
        <v>0</v>
      </c>
      <c r="I40" s="80">
        <v>2200</v>
      </c>
      <c r="J40" s="89">
        <v>2200</v>
      </c>
      <c r="K40" s="80">
        <v>0</v>
      </c>
      <c r="L40" s="81">
        <v>0</v>
      </c>
      <c r="M40" s="81">
        <v>0</v>
      </c>
      <c r="N40" s="81">
        <f t="shared" ref="N40:N41" si="30">J40-M40</f>
        <v>2200</v>
      </c>
      <c r="O40" s="81">
        <f t="shared" ref="O40:O41" si="31">+N40+P40</f>
        <v>2200</v>
      </c>
      <c r="P40" s="81">
        <f>+I40-J40</f>
        <v>0</v>
      </c>
      <c r="Q40" s="80">
        <v>0</v>
      </c>
      <c r="R40" s="81">
        <v>0</v>
      </c>
      <c r="S40" s="77">
        <f t="shared" si="7"/>
        <v>0</v>
      </c>
      <c r="T40" s="77">
        <f t="shared" si="8"/>
        <v>0</v>
      </c>
    </row>
    <row r="41" spans="2:20" ht="13.5" customHeight="1">
      <c r="B41" s="58">
        <v>132</v>
      </c>
      <c r="C41" s="35" t="s">
        <v>70</v>
      </c>
      <c r="D41" s="91">
        <v>27000</v>
      </c>
      <c r="E41" s="80">
        <v>0</v>
      </c>
      <c r="F41" s="80">
        <f t="shared" si="29"/>
        <v>-10000</v>
      </c>
      <c r="G41" s="82">
        <v>-10000</v>
      </c>
      <c r="H41" s="80">
        <v>0</v>
      </c>
      <c r="I41" s="80">
        <v>17000</v>
      </c>
      <c r="J41" s="89">
        <v>8900</v>
      </c>
      <c r="K41" s="80">
        <v>0</v>
      </c>
      <c r="L41" s="81">
        <v>0</v>
      </c>
      <c r="M41" s="81">
        <v>0</v>
      </c>
      <c r="N41" s="81">
        <f t="shared" si="30"/>
        <v>8900</v>
      </c>
      <c r="O41" s="81">
        <f t="shared" si="31"/>
        <v>17000</v>
      </c>
      <c r="P41" s="81">
        <f>+I41-J41</f>
        <v>8100</v>
      </c>
      <c r="Q41" s="80">
        <v>0</v>
      </c>
      <c r="R41" s="84">
        <v>0</v>
      </c>
      <c r="S41" s="77">
        <f t="shared" si="7"/>
        <v>0</v>
      </c>
      <c r="T41" s="77">
        <f t="shared" si="8"/>
        <v>0</v>
      </c>
    </row>
    <row r="42" spans="2:20" ht="13.5" customHeight="1">
      <c r="B42" s="62">
        <v>140</v>
      </c>
      <c r="C42" s="14" t="s">
        <v>71</v>
      </c>
      <c r="D42" s="76">
        <f>SUM(D43:D45)</f>
        <v>210781</v>
      </c>
      <c r="E42" s="76">
        <f t="shared" ref="E42:R42" si="32">SUM(E43:E45)</f>
        <v>0</v>
      </c>
      <c r="F42" s="76">
        <f t="shared" si="32"/>
        <v>-4180</v>
      </c>
      <c r="G42" s="73">
        <f t="shared" si="32"/>
        <v>-4180</v>
      </c>
      <c r="H42" s="76">
        <f t="shared" si="32"/>
        <v>0</v>
      </c>
      <c r="I42" s="76">
        <f>SUM(I43:I45)</f>
        <v>206601</v>
      </c>
      <c r="J42" s="76">
        <f t="shared" si="32"/>
        <v>107794</v>
      </c>
      <c r="K42" s="76">
        <f t="shared" si="32"/>
        <v>0</v>
      </c>
      <c r="L42" s="76">
        <f t="shared" si="32"/>
        <v>9516</v>
      </c>
      <c r="M42" s="76">
        <f t="shared" ref="M42" si="33">SUM(M43:M45)</f>
        <v>9516</v>
      </c>
      <c r="N42" s="76">
        <f>SUM(N43:N45)</f>
        <v>98278</v>
      </c>
      <c r="O42" s="76">
        <f t="shared" si="32"/>
        <v>197085</v>
      </c>
      <c r="P42" s="76">
        <f>SUM(P43:P45)</f>
        <v>98807</v>
      </c>
      <c r="Q42" s="76">
        <f>SUM(Q43:Q45)</f>
        <v>9380</v>
      </c>
      <c r="R42" s="76">
        <f t="shared" si="32"/>
        <v>136</v>
      </c>
      <c r="S42" s="75">
        <f t="shared" si="7"/>
        <v>8.8279496075848378</v>
      </c>
      <c r="T42" s="75">
        <f t="shared" si="8"/>
        <v>4.6059796419184806</v>
      </c>
    </row>
    <row r="43" spans="2:20" ht="13.5" customHeight="1">
      <c r="B43" s="58">
        <v>141</v>
      </c>
      <c r="C43" s="35" t="s">
        <v>72</v>
      </c>
      <c r="D43" s="89">
        <v>136374</v>
      </c>
      <c r="E43" s="80">
        <v>0</v>
      </c>
      <c r="F43" s="80">
        <f t="shared" ref="F43:F51" si="34">+G43+H43</f>
        <v>-4180</v>
      </c>
      <c r="G43" s="82">
        <v>-4180</v>
      </c>
      <c r="H43" s="80">
        <v>0</v>
      </c>
      <c r="I43" s="80">
        <v>132194</v>
      </c>
      <c r="J43" s="89">
        <v>72944</v>
      </c>
      <c r="K43" s="80">
        <v>0</v>
      </c>
      <c r="L43" s="83">
        <v>7116</v>
      </c>
      <c r="M43" s="83">
        <v>7116</v>
      </c>
      <c r="N43" s="81">
        <f t="shared" ref="N43:N45" si="35">J43-M43</f>
        <v>65828</v>
      </c>
      <c r="O43" s="81">
        <f t="shared" ref="O43:O45" si="36">+N43+P43</f>
        <v>125078</v>
      </c>
      <c r="P43" s="81">
        <f>+I43-J43</f>
        <v>59250</v>
      </c>
      <c r="Q43" s="90">
        <v>6980</v>
      </c>
      <c r="R43" s="84">
        <v>136</v>
      </c>
      <c r="S43" s="77">
        <f t="shared" si="7"/>
        <v>9.7554288221101118</v>
      </c>
      <c r="T43" s="77">
        <f t="shared" si="8"/>
        <v>5.3829977154787665</v>
      </c>
    </row>
    <row r="44" spans="2:20" ht="13.5" customHeight="1">
      <c r="B44" s="58">
        <v>142</v>
      </c>
      <c r="C44" s="35" t="s">
        <v>73</v>
      </c>
      <c r="D44" s="89">
        <v>40000</v>
      </c>
      <c r="E44" s="80">
        <v>0</v>
      </c>
      <c r="F44" s="80">
        <f t="shared" si="34"/>
        <v>0</v>
      </c>
      <c r="G44" s="82">
        <v>0</v>
      </c>
      <c r="H44" s="80">
        <v>0</v>
      </c>
      <c r="I44" s="80">
        <v>40000</v>
      </c>
      <c r="J44" s="89">
        <v>20000</v>
      </c>
      <c r="K44" s="80">
        <v>0</v>
      </c>
      <c r="L44" s="80">
        <v>2400</v>
      </c>
      <c r="M44" s="80">
        <v>2400</v>
      </c>
      <c r="N44" s="81">
        <f t="shared" si="35"/>
        <v>17600</v>
      </c>
      <c r="O44" s="81">
        <f t="shared" si="36"/>
        <v>37600</v>
      </c>
      <c r="P44" s="81">
        <f>+I44-J44</f>
        <v>20000</v>
      </c>
      <c r="Q44" s="90">
        <v>2400</v>
      </c>
      <c r="R44" s="81">
        <v>0</v>
      </c>
      <c r="S44" s="77">
        <f t="shared" si="7"/>
        <v>12</v>
      </c>
      <c r="T44" s="77">
        <f t="shared" si="8"/>
        <v>6</v>
      </c>
    </row>
    <row r="45" spans="2:20" ht="13.5" customHeight="1">
      <c r="B45" s="58">
        <v>143</v>
      </c>
      <c r="C45" s="35" t="s">
        <v>74</v>
      </c>
      <c r="D45" s="91">
        <v>34407</v>
      </c>
      <c r="E45" s="80">
        <v>0</v>
      </c>
      <c r="F45" s="80">
        <f t="shared" si="34"/>
        <v>0</v>
      </c>
      <c r="G45" s="82">
        <v>0</v>
      </c>
      <c r="H45" s="80">
        <v>0</v>
      </c>
      <c r="I45" s="80">
        <v>34407</v>
      </c>
      <c r="J45" s="89">
        <v>14850</v>
      </c>
      <c r="K45" s="80">
        <v>0</v>
      </c>
      <c r="L45" s="83">
        <v>0</v>
      </c>
      <c r="M45" s="83">
        <v>0</v>
      </c>
      <c r="N45" s="81">
        <f t="shared" si="35"/>
        <v>14850</v>
      </c>
      <c r="O45" s="81">
        <f t="shared" si="36"/>
        <v>34407</v>
      </c>
      <c r="P45" s="81">
        <f>+I45-J45</f>
        <v>19557</v>
      </c>
      <c r="Q45" s="80">
        <v>0</v>
      </c>
      <c r="R45" s="81">
        <v>0</v>
      </c>
      <c r="S45" s="77">
        <f t="shared" si="7"/>
        <v>0</v>
      </c>
      <c r="T45" s="77">
        <f t="shared" si="8"/>
        <v>0</v>
      </c>
    </row>
    <row r="46" spans="2:20" ht="13.5" customHeight="1">
      <c r="B46" s="62">
        <v>150</v>
      </c>
      <c r="C46" s="23" t="s">
        <v>75</v>
      </c>
      <c r="D46" s="76">
        <f>SUM(D47:D50)</f>
        <v>159062</v>
      </c>
      <c r="E46" s="76">
        <f t="shared" ref="E46:Q46" si="37">SUM(E47:E50)</f>
        <v>0</v>
      </c>
      <c r="F46" s="85">
        <f>+G46+H46</f>
        <v>7480</v>
      </c>
      <c r="G46" s="73">
        <f t="shared" si="37"/>
        <v>7480</v>
      </c>
      <c r="H46" s="76">
        <f t="shared" si="37"/>
        <v>0</v>
      </c>
      <c r="I46" s="76">
        <f>SUM(I47:I50)</f>
        <v>166542</v>
      </c>
      <c r="J46" s="76">
        <f>SUM(J47:J50)</f>
        <v>102644</v>
      </c>
      <c r="K46" s="76">
        <f t="shared" si="37"/>
        <v>0</v>
      </c>
      <c r="L46" s="76">
        <f t="shared" si="37"/>
        <v>3972.6000000000004</v>
      </c>
      <c r="M46" s="76">
        <f t="shared" ref="M46" si="38">SUM(M47:M50)</f>
        <v>3972.6000000000004</v>
      </c>
      <c r="N46" s="76">
        <f>SUM(N47:N50)</f>
        <v>98671.4</v>
      </c>
      <c r="O46" s="76">
        <f t="shared" si="37"/>
        <v>162569.40000000002</v>
      </c>
      <c r="P46" s="76">
        <f t="shared" si="37"/>
        <v>63898</v>
      </c>
      <c r="Q46" s="76">
        <f t="shared" si="37"/>
        <v>1923</v>
      </c>
      <c r="R46" s="76">
        <f>SUM(R47:R50)</f>
        <v>2049.6</v>
      </c>
      <c r="S46" s="75">
        <f t="shared" si="7"/>
        <v>3.8702700596235533</v>
      </c>
      <c r="T46" s="75">
        <f t="shared" si="8"/>
        <v>2.3853442374896425</v>
      </c>
    </row>
    <row r="47" spans="2:20" ht="13.5" customHeight="1">
      <c r="B47" s="58">
        <v>151</v>
      </c>
      <c r="C47" s="35" t="s">
        <v>72</v>
      </c>
      <c r="D47" s="89">
        <v>93141</v>
      </c>
      <c r="E47" s="80">
        <v>0</v>
      </c>
      <c r="F47" s="80">
        <f t="shared" ref="F47:F50" si="39">+G47+H47</f>
        <v>7550</v>
      </c>
      <c r="G47" s="82">
        <v>7550</v>
      </c>
      <c r="H47" s="80">
        <v>0</v>
      </c>
      <c r="I47" s="80">
        <v>100691</v>
      </c>
      <c r="J47" s="89">
        <v>64880</v>
      </c>
      <c r="K47" s="80">
        <v>0</v>
      </c>
      <c r="L47" s="83">
        <v>2045.4</v>
      </c>
      <c r="M47" s="83">
        <v>2045.4</v>
      </c>
      <c r="N47" s="81">
        <f t="shared" ref="N47:N50" si="40">J47-M47</f>
        <v>62834.6</v>
      </c>
      <c r="O47" s="81">
        <f t="shared" ref="O47:O50" si="41">+N47+P47</f>
        <v>98645.6</v>
      </c>
      <c r="P47" s="81">
        <f>+I47-J47</f>
        <v>35811</v>
      </c>
      <c r="Q47" s="80">
        <v>1923</v>
      </c>
      <c r="R47" s="90">
        <v>122.4</v>
      </c>
      <c r="S47" s="77">
        <f t="shared" si="7"/>
        <v>3.1525893958076452</v>
      </c>
      <c r="T47" s="77">
        <f t="shared" si="8"/>
        <v>2.0313632797370174</v>
      </c>
    </row>
    <row r="48" spans="2:20" ht="13.5" customHeight="1">
      <c r="B48" s="58">
        <v>152</v>
      </c>
      <c r="C48" s="35" t="s">
        <v>76</v>
      </c>
      <c r="D48" s="89">
        <v>15000</v>
      </c>
      <c r="E48" s="80">
        <v>0</v>
      </c>
      <c r="F48" s="80">
        <f t="shared" si="39"/>
        <v>0</v>
      </c>
      <c r="G48" s="82">
        <v>0</v>
      </c>
      <c r="H48" s="80">
        <v>0</v>
      </c>
      <c r="I48" s="80">
        <v>15000</v>
      </c>
      <c r="J48" s="89">
        <v>10000</v>
      </c>
      <c r="K48" s="80">
        <v>0</v>
      </c>
      <c r="L48" s="80">
        <v>1927.2</v>
      </c>
      <c r="M48" s="80">
        <v>1927.2</v>
      </c>
      <c r="N48" s="81">
        <f t="shared" si="40"/>
        <v>8072.8</v>
      </c>
      <c r="O48" s="81">
        <f t="shared" si="41"/>
        <v>13072.8</v>
      </c>
      <c r="P48" s="81">
        <f>+I48-J48</f>
        <v>5000</v>
      </c>
      <c r="Q48" s="80">
        <v>0</v>
      </c>
      <c r="R48" s="90">
        <v>1927.2</v>
      </c>
      <c r="S48" s="77">
        <f t="shared" si="7"/>
        <v>19.271999999999998</v>
      </c>
      <c r="T48" s="77">
        <f t="shared" si="8"/>
        <v>12.848000000000001</v>
      </c>
    </row>
    <row r="49" spans="2:20" ht="13.5" customHeight="1">
      <c r="B49" s="58">
        <v>153</v>
      </c>
      <c r="C49" s="35" t="s">
        <v>77</v>
      </c>
      <c r="D49" s="89">
        <v>46271</v>
      </c>
      <c r="E49" s="80">
        <v>0</v>
      </c>
      <c r="F49" s="80">
        <f t="shared" si="39"/>
        <v>-70</v>
      </c>
      <c r="G49" s="82">
        <v>-70</v>
      </c>
      <c r="H49" s="80">
        <v>0</v>
      </c>
      <c r="I49" s="80">
        <v>46201</v>
      </c>
      <c r="J49" s="89">
        <v>26304</v>
      </c>
      <c r="K49" s="80">
        <v>0</v>
      </c>
      <c r="L49" s="83">
        <v>0</v>
      </c>
      <c r="M49" s="83">
        <v>0</v>
      </c>
      <c r="N49" s="81">
        <f t="shared" si="40"/>
        <v>26304</v>
      </c>
      <c r="O49" s="81">
        <f t="shared" si="41"/>
        <v>46201</v>
      </c>
      <c r="P49" s="81">
        <f>+I49-J49</f>
        <v>19897</v>
      </c>
      <c r="Q49" s="80">
        <v>0</v>
      </c>
      <c r="R49" s="81">
        <v>0</v>
      </c>
      <c r="S49" s="77">
        <f t="shared" si="7"/>
        <v>0</v>
      </c>
      <c r="T49" s="77">
        <f t="shared" si="8"/>
        <v>0</v>
      </c>
    </row>
    <row r="50" spans="2:20" ht="13.5" customHeight="1">
      <c r="B50" s="58">
        <v>154</v>
      </c>
      <c r="C50" s="35" t="s">
        <v>78</v>
      </c>
      <c r="D50" s="91">
        <v>4650</v>
      </c>
      <c r="E50" s="80">
        <v>0</v>
      </c>
      <c r="F50" s="80">
        <f t="shared" si="39"/>
        <v>0</v>
      </c>
      <c r="G50" s="82">
        <v>0</v>
      </c>
      <c r="H50" s="80">
        <v>0</v>
      </c>
      <c r="I50" s="80">
        <v>4650</v>
      </c>
      <c r="J50" s="89">
        <v>1460</v>
      </c>
      <c r="K50" s="80">
        <v>0</v>
      </c>
      <c r="L50" s="83">
        <v>0</v>
      </c>
      <c r="M50" s="83">
        <v>0</v>
      </c>
      <c r="N50" s="81">
        <f t="shared" si="40"/>
        <v>1460</v>
      </c>
      <c r="O50" s="81">
        <f t="shared" si="41"/>
        <v>4650</v>
      </c>
      <c r="P50" s="81">
        <f>+I50-J50</f>
        <v>3190</v>
      </c>
      <c r="Q50" s="80">
        <v>0</v>
      </c>
      <c r="R50" s="81">
        <v>0</v>
      </c>
      <c r="S50" s="77">
        <f t="shared" si="7"/>
        <v>0</v>
      </c>
      <c r="T50" s="77">
        <f t="shared" si="8"/>
        <v>0</v>
      </c>
    </row>
    <row r="51" spans="2:20" ht="13.5" customHeight="1">
      <c r="B51" s="62">
        <v>160</v>
      </c>
      <c r="C51" s="23" t="s">
        <v>79</v>
      </c>
      <c r="D51" s="76">
        <f>SUM(D52:D56)</f>
        <v>280308</v>
      </c>
      <c r="E51" s="76">
        <f t="shared" ref="E51:Q51" si="42">SUM(E52:E56)</f>
        <v>0</v>
      </c>
      <c r="F51" s="85">
        <f t="shared" si="34"/>
        <v>17886</v>
      </c>
      <c r="G51" s="73">
        <f t="shared" si="42"/>
        <v>17886</v>
      </c>
      <c r="H51" s="76">
        <f t="shared" si="42"/>
        <v>0</v>
      </c>
      <c r="I51" s="76">
        <f>SUM(I52:I56)</f>
        <v>298194</v>
      </c>
      <c r="J51" s="76">
        <f t="shared" si="42"/>
        <v>242076</v>
      </c>
      <c r="K51" s="76">
        <f t="shared" si="42"/>
        <v>0</v>
      </c>
      <c r="L51" s="76">
        <f>SUM(L52:L56)</f>
        <v>133171.24</v>
      </c>
      <c r="M51" s="76">
        <f>SUM(M52:M56)</f>
        <v>133171.24</v>
      </c>
      <c r="N51" s="76">
        <f>SUM(N52:N56)</f>
        <v>108904.76000000001</v>
      </c>
      <c r="O51" s="76">
        <f t="shared" si="42"/>
        <v>165022.76</v>
      </c>
      <c r="P51" s="76">
        <f t="shared" si="42"/>
        <v>56118</v>
      </c>
      <c r="Q51" s="76">
        <f t="shared" si="42"/>
        <v>400</v>
      </c>
      <c r="R51" s="76">
        <f>SUM(R52:R56)</f>
        <v>132771.24</v>
      </c>
      <c r="S51" s="75">
        <f t="shared" si="7"/>
        <v>55.012161469951579</v>
      </c>
      <c r="T51" s="75">
        <f t="shared" si="8"/>
        <v>44.659262091121882</v>
      </c>
    </row>
    <row r="52" spans="2:20" ht="13.5" customHeight="1">
      <c r="B52" s="58">
        <v>162</v>
      </c>
      <c r="C52" s="35" t="s">
        <v>80</v>
      </c>
      <c r="D52" s="89">
        <v>1400</v>
      </c>
      <c r="E52" s="80">
        <v>0</v>
      </c>
      <c r="F52" s="80">
        <f>+G52+H52</f>
        <v>0</v>
      </c>
      <c r="G52" s="82">
        <v>0</v>
      </c>
      <c r="H52" s="80">
        <v>0</v>
      </c>
      <c r="I52" s="80">
        <v>1400</v>
      </c>
      <c r="J52" s="89">
        <v>600</v>
      </c>
      <c r="K52" s="80">
        <v>0</v>
      </c>
      <c r="L52" s="81">
        <v>0</v>
      </c>
      <c r="M52" s="81">
        <v>0</v>
      </c>
      <c r="N52" s="81">
        <f t="shared" ref="N52:N56" si="43">J52-M52</f>
        <v>600</v>
      </c>
      <c r="O52" s="81">
        <f t="shared" ref="O52:O56" si="44">+N52+P52</f>
        <v>1400</v>
      </c>
      <c r="P52" s="81">
        <f>+I52-J52</f>
        <v>800</v>
      </c>
      <c r="Q52" s="80">
        <v>0</v>
      </c>
      <c r="R52" s="81">
        <v>0</v>
      </c>
      <c r="S52" s="77">
        <f t="shared" si="7"/>
        <v>0</v>
      </c>
      <c r="T52" s="77">
        <f t="shared" si="8"/>
        <v>0</v>
      </c>
    </row>
    <row r="53" spans="2:20" ht="13.5" customHeight="1">
      <c r="B53" s="60">
        <v>163</v>
      </c>
      <c r="C53" s="35" t="s">
        <v>81</v>
      </c>
      <c r="D53" s="89">
        <v>500</v>
      </c>
      <c r="E53" s="80">
        <v>0</v>
      </c>
      <c r="F53" s="80">
        <f>+G53+H53</f>
        <v>0</v>
      </c>
      <c r="G53" s="82">
        <v>0</v>
      </c>
      <c r="H53" s="80">
        <v>0</v>
      </c>
      <c r="I53" s="80">
        <v>500</v>
      </c>
      <c r="J53" s="89">
        <v>500</v>
      </c>
      <c r="K53" s="80">
        <v>0</v>
      </c>
      <c r="L53" s="81">
        <v>0</v>
      </c>
      <c r="M53" s="81">
        <v>0</v>
      </c>
      <c r="N53" s="81">
        <f t="shared" si="43"/>
        <v>500</v>
      </c>
      <c r="O53" s="81">
        <f t="shared" si="44"/>
        <v>500</v>
      </c>
      <c r="P53" s="81">
        <f>+I53-J53</f>
        <v>0</v>
      </c>
      <c r="Q53" s="80">
        <v>0</v>
      </c>
      <c r="R53" s="81">
        <v>0</v>
      </c>
      <c r="S53" s="77">
        <f t="shared" si="7"/>
        <v>0</v>
      </c>
      <c r="T53" s="77">
        <f t="shared" si="8"/>
        <v>0</v>
      </c>
    </row>
    <row r="54" spans="2:20" ht="13.5" customHeight="1">
      <c r="B54" s="60">
        <v>164</v>
      </c>
      <c r="C54" s="35" t="s">
        <v>82</v>
      </c>
      <c r="D54" s="89">
        <v>40372</v>
      </c>
      <c r="E54" s="80">
        <v>0</v>
      </c>
      <c r="F54" s="80">
        <f>+G54+H54</f>
        <v>0</v>
      </c>
      <c r="G54" s="82">
        <v>0</v>
      </c>
      <c r="H54" s="80">
        <v>0</v>
      </c>
      <c r="I54" s="80">
        <v>40372</v>
      </c>
      <c r="J54" s="89">
        <v>5177</v>
      </c>
      <c r="K54" s="80">
        <v>0</v>
      </c>
      <c r="L54" s="81">
        <v>120</v>
      </c>
      <c r="M54" s="81">
        <v>120</v>
      </c>
      <c r="N54" s="81">
        <f t="shared" si="43"/>
        <v>5057</v>
      </c>
      <c r="O54" s="81">
        <f t="shared" si="44"/>
        <v>40252</v>
      </c>
      <c r="P54" s="81">
        <f>+I54-J54</f>
        <v>35195</v>
      </c>
      <c r="Q54" s="80">
        <v>0</v>
      </c>
      <c r="R54" s="90">
        <v>120</v>
      </c>
      <c r="S54" s="77">
        <f t="shared" si="7"/>
        <v>2.3179447556499904</v>
      </c>
      <c r="T54" s="77">
        <f t="shared" si="8"/>
        <v>0.29723570791637766</v>
      </c>
    </row>
    <row r="55" spans="2:20" ht="13.5" customHeight="1">
      <c r="B55" s="58">
        <v>165</v>
      </c>
      <c r="C55" s="35" t="s">
        <v>83</v>
      </c>
      <c r="D55" s="89">
        <v>165500</v>
      </c>
      <c r="E55" s="80">
        <v>0</v>
      </c>
      <c r="F55" s="80">
        <f>+G55+H55</f>
        <v>10157</v>
      </c>
      <c r="G55" s="82">
        <v>10157</v>
      </c>
      <c r="H55" s="80">
        <v>0</v>
      </c>
      <c r="I55" s="80">
        <v>175657</v>
      </c>
      <c r="J55" s="89">
        <v>175162</v>
      </c>
      <c r="K55" s="80">
        <v>0</v>
      </c>
      <c r="L55" s="81">
        <v>130954.36</v>
      </c>
      <c r="M55" s="81">
        <v>130954.36</v>
      </c>
      <c r="N55" s="81">
        <f t="shared" si="43"/>
        <v>44207.64</v>
      </c>
      <c r="O55" s="81">
        <f t="shared" si="44"/>
        <v>44702.64</v>
      </c>
      <c r="P55" s="81">
        <f>+I55-J55</f>
        <v>495</v>
      </c>
      <c r="Q55" s="80">
        <v>0</v>
      </c>
      <c r="R55" s="90">
        <v>130954.36</v>
      </c>
      <c r="S55" s="77">
        <f t="shared" si="7"/>
        <v>74.761854740183381</v>
      </c>
      <c r="T55" s="77">
        <f t="shared" si="8"/>
        <v>74.551176440449282</v>
      </c>
    </row>
    <row r="56" spans="2:20" ht="13.5" customHeight="1">
      <c r="B56" s="58">
        <v>169</v>
      </c>
      <c r="C56" s="15" t="s">
        <v>84</v>
      </c>
      <c r="D56" s="91">
        <v>72536</v>
      </c>
      <c r="E56" s="80">
        <v>0</v>
      </c>
      <c r="F56" s="80">
        <f>+G56+H56</f>
        <v>7729</v>
      </c>
      <c r="G56" s="82">
        <v>7729</v>
      </c>
      <c r="H56" s="80">
        <v>0</v>
      </c>
      <c r="I56" s="80">
        <v>80265</v>
      </c>
      <c r="J56" s="89">
        <v>60637</v>
      </c>
      <c r="K56" s="80">
        <v>0</v>
      </c>
      <c r="L56" s="83">
        <v>2096.88</v>
      </c>
      <c r="M56" s="83">
        <v>2096.88</v>
      </c>
      <c r="N56" s="81">
        <f t="shared" si="43"/>
        <v>58540.12</v>
      </c>
      <c r="O56" s="81">
        <f t="shared" si="44"/>
        <v>78168.12</v>
      </c>
      <c r="P56" s="81">
        <f>+I56-J56</f>
        <v>19628</v>
      </c>
      <c r="Q56" s="84">
        <v>400</v>
      </c>
      <c r="R56" s="90">
        <v>1696.88</v>
      </c>
      <c r="S56" s="77">
        <f t="shared" si="7"/>
        <v>3.4580866467668261</v>
      </c>
      <c r="T56" s="77">
        <f t="shared" si="8"/>
        <v>2.6124462717249117</v>
      </c>
    </row>
    <row r="57" spans="2:20" ht="13.5" customHeight="1">
      <c r="B57" s="62">
        <v>170</v>
      </c>
      <c r="C57" s="14" t="s">
        <v>85</v>
      </c>
      <c r="D57" s="76">
        <f>SUM(D58:D59)</f>
        <v>54926</v>
      </c>
      <c r="E57" s="76">
        <f t="shared" ref="E57:R57" si="45">SUM(E58:E59)</f>
        <v>0</v>
      </c>
      <c r="F57" s="76">
        <f t="shared" si="45"/>
        <v>0</v>
      </c>
      <c r="G57" s="73">
        <f t="shared" si="45"/>
        <v>0</v>
      </c>
      <c r="H57" s="76">
        <f t="shared" si="45"/>
        <v>0</v>
      </c>
      <c r="I57" s="76">
        <f>SUM(I58:I59)</f>
        <v>54926</v>
      </c>
      <c r="J57" s="76">
        <f t="shared" si="45"/>
        <v>20026</v>
      </c>
      <c r="K57" s="76">
        <f t="shared" si="45"/>
        <v>0</v>
      </c>
      <c r="L57" s="76">
        <f t="shared" si="45"/>
        <v>0</v>
      </c>
      <c r="M57" s="76">
        <f t="shared" ref="M57" si="46">SUM(M58:M59)</f>
        <v>0</v>
      </c>
      <c r="N57" s="76">
        <f>SUM(N58:N59)</f>
        <v>20026</v>
      </c>
      <c r="O57" s="76">
        <f t="shared" si="45"/>
        <v>54926</v>
      </c>
      <c r="P57" s="76">
        <f t="shared" si="45"/>
        <v>34900</v>
      </c>
      <c r="Q57" s="76">
        <f t="shared" si="45"/>
        <v>0</v>
      </c>
      <c r="R57" s="76">
        <f t="shared" si="45"/>
        <v>0</v>
      </c>
      <c r="S57" s="75">
        <f t="shared" si="7"/>
        <v>0</v>
      </c>
      <c r="T57" s="75">
        <f t="shared" si="8"/>
        <v>0</v>
      </c>
    </row>
    <row r="58" spans="2:20" ht="13.5" customHeight="1">
      <c r="B58" s="58">
        <v>171</v>
      </c>
      <c r="C58" s="35" t="s">
        <v>86</v>
      </c>
      <c r="D58" s="89">
        <v>18926</v>
      </c>
      <c r="E58" s="80">
        <v>0</v>
      </c>
      <c r="F58" s="80">
        <f>+G58+H58</f>
        <v>0</v>
      </c>
      <c r="G58" s="82">
        <v>0</v>
      </c>
      <c r="H58" s="80">
        <v>0</v>
      </c>
      <c r="I58" s="80">
        <v>18926</v>
      </c>
      <c r="J58" s="89">
        <v>17026</v>
      </c>
      <c r="K58" s="80">
        <v>0</v>
      </c>
      <c r="L58" s="81">
        <v>0</v>
      </c>
      <c r="M58" s="81">
        <v>0</v>
      </c>
      <c r="N58" s="81">
        <f t="shared" ref="N58:N59" si="47">J58-M58</f>
        <v>17026</v>
      </c>
      <c r="O58" s="81">
        <f t="shared" ref="O58:O59" si="48">+N58+P58</f>
        <v>18926</v>
      </c>
      <c r="P58" s="81">
        <f>+I58-J58</f>
        <v>1900</v>
      </c>
      <c r="Q58" s="80">
        <v>0</v>
      </c>
      <c r="R58" s="80">
        <v>0</v>
      </c>
      <c r="S58" s="77">
        <f t="shared" si="7"/>
        <v>0</v>
      </c>
      <c r="T58" s="77">
        <f t="shared" si="8"/>
        <v>0</v>
      </c>
    </row>
    <row r="59" spans="2:20" ht="13.5" customHeight="1">
      <c r="B59" s="58">
        <v>172</v>
      </c>
      <c r="C59" s="35" t="s">
        <v>87</v>
      </c>
      <c r="D59" s="91">
        <v>36000</v>
      </c>
      <c r="E59" s="80">
        <v>0</v>
      </c>
      <c r="F59" s="80">
        <f>+G59+H59</f>
        <v>0</v>
      </c>
      <c r="G59" s="82">
        <v>0</v>
      </c>
      <c r="H59" s="80">
        <v>0</v>
      </c>
      <c r="I59" s="80">
        <v>36000</v>
      </c>
      <c r="J59" s="89">
        <v>3000</v>
      </c>
      <c r="K59" s="80">
        <v>0</v>
      </c>
      <c r="L59" s="81">
        <v>0</v>
      </c>
      <c r="M59" s="81">
        <v>0</v>
      </c>
      <c r="N59" s="81">
        <f t="shared" si="47"/>
        <v>3000</v>
      </c>
      <c r="O59" s="81">
        <f t="shared" si="48"/>
        <v>36000</v>
      </c>
      <c r="P59" s="81">
        <f>+I59-J59</f>
        <v>33000</v>
      </c>
      <c r="Q59" s="80">
        <v>0</v>
      </c>
      <c r="R59" s="80">
        <v>0</v>
      </c>
      <c r="S59" s="77">
        <f t="shared" si="7"/>
        <v>0</v>
      </c>
      <c r="T59" s="77">
        <f t="shared" si="8"/>
        <v>0</v>
      </c>
    </row>
    <row r="60" spans="2:20" ht="13.5" customHeight="1">
      <c r="B60" s="62">
        <v>180</v>
      </c>
      <c r="C60" s="23" t="s">
        <v>88</v>
      </c>
      <c r="D60" s="76">
        <f>SUM(D61:D65)</f>
        <v>457441</v>
      </c>
      <c r="E60" s="76">
        <f t="shared" ref="E60:Q60" si="49">SUM(E61:E65)</f>
        <v>0</v>
      </c>
      <c r="F60" s="76">
        <f t="shared" si="49"/>
        <v>-934</v>
      </c>
      <c r="G60" s="73">
        <f t="shared" si="49"/>
        <v>-934</v>
      </c>
      <c r="H60" s="76">
        <f t="shared" si="49"/>
        <v>0</v>
      </c>
      <c r="I60" s="76">
        <f>SUM(I61:I65)</f>
        <v>456507</v>
      </c>
      <c r="J60" s="76">
        <f t="shared" si="49"/>
        <v>310557</v>
      </c>
      <c r="K60" s="76">
        <f>SUM(K61:K65)</f>
        <v>3595.2</v>
      </c>
      <c r="L60" s="76">
        <f t="shared" si="49"/>
        <v>164382.57</v>
      </c>
      <c r="M60" s="76">
        <f t="shared" ref="M60" si="50">SUM(M61:M65)</f>
        <v>164382.57</v>
      </c>
      <c r="N60" s="76">
        <f>SUM(N61:N65)</f>
        <v>146174.43</v>
      </c>
      <c r="O60" s="76">
        <f t="shared" si="49"/>
        <v>292124.43000000005</v>
      </c>
      <c r="P60" s="76">
        <f t="shared" si="49"/>
        <v>145950</v>
      </c>
      <c r="Q60" s="76">
        <f t="shared" si="49"/>
        <v>0</v>
      </c>
      <c r="R60" s="76">
        <f>SUM(R61:R65)</f>
        <v>164382.57</v>
      </c>
      <c r="S60" s="75">
        <f t="shared" si="7"/>
        <v>52.931529477680428</v>
      </c>
      <c r="T60" s="75">
        <f t="shared" si="8"/>
        <v>36.008773140389962</v>
      </c>
    </row>
    <row r="61" spans="2:20" ht="13.5" customHeight="1">
      <c r="B61" s="58">
        <v>181</v>
      </c>
      <c r="C61" s="35" t="s">
        <v>89</v>
      </c>
      <c r="D61" s="89">
        <v>6500</v>
      </c>
      <c r="E61" s="80">
        <v>0</v>
      </c>
      <c r="F61" s="80">
        <f>+G61+H61</f>
        <v>0</v>
      </c>
      <c r="G61" s="82">
        <v>0</v>
      </c>
      <c r="H61" s="80">
        <v>0</v>
      </c>
      <c r="I61" s="80">
        <v>6500</v>
      </c>
      <c r="J61" s="89">
        <v>6500</v>
      </c>
      <c r="K61" s="80">
        <v>0</v>
      </c>
      <c r="L61" s="81">
        <v>1591.68</v>
      </c>
      <c r="M61" s="81">
        <v>1591.68</v>
      </c>
      <c r="N61" s="81">
        <f t="shared" ref="N61:N65" si="51">J61-M61</f>
        <v>4908.32</v>
      </c>
      <c r="O61" s="81">
        <f t="shared" ref="O61:O65" si="52">+N61+P61</f>
        <v>4908.32</v>
      </c>
      <c r="P61" s="81">
        <f>+I61-J61</f>
        <v>0</v>
      </c>
      <c r="Q61" s="80">
        <v>0</v>
      </c>
      <c r="R61" s="90">
        <v>1591.68</v>
      </c>
      <c r="S61" s="77">
        <f t="shared" si="7"/>
        <v>24.487384615384617</v>
      </c>
      <c r="T61" s="77">
        <f t="shared" si="8"/>
        <v>24.487384615384617</v>
      </c>
    </row>
    <row r="62" spans="2:20" ht="13.5" customHeight="1">
      <c r="B62" s="58">
        <v>182</v>
      </c>
      <c r="C62" s="35" t="s">
        <v>90</v>
      </c>
      <c r="D62" s="89">
        <v>136056</v>
      </c>
      <c r="E62" s="80">
        <v>0</v>
      </c>
      <c r="F62" s="80">
        <f>+G62+H62</f>
        <v>0</v>
      </c>
      <c r="G62" s="82">
        <v>0</v>
      </c>
      <c r="H62" s="80">
        <v>0</v>
      </c>
      <c r="I62" s="80">
        <v>136056</v>
      </c>
      <c r="J62" s="89">
        <v>84878</v>
      </c>
      <c r="K62" s="80">
        <v>0</v>
      </c>
      <c r="L62" s="80">
        <v>39283.379999999997</v>
      </c>
      <c r="M62" s="80">
        <v>39283.379999999997</v>
      </c>
      <c r="N62" s="81">
        <f t="shared" si="51"/>
        <v>45594.62</v>
      </c>
      <c r="O62" s="81">
        <f t="shared" si="52"/>
        <v>96772.62</v>
      </c>
      <c r="P62" s="81">
        <f>+I62-J62</f>
        <v>51178</v>
      </c>
      <c r="Q62" s="80">
        <v>0</v>
      </c>
      <c r="R62" s="90">
        <v>39283.379999999997</v>
      </c>
      <c r="S62" s="77">
        <f t="shared" si="7"/>
        <v>46.282169702396374</v>
      </c>
      <c r="T62" s="77">
        <f t="shared" si="8"/>
        <v>28.872949373787261</v>
      </c>
    </row>
    <row r="63" spans="2:20" ht="13.5" customHeight="1">
      <c r="B63" s="58">
        <v>183</v>
      </c>
      <c r="C63" s="35" t="s">
        <v>91</v>
      </c>
      <c r="D63" s="92">
        <v>747</v>
      </c>
      <c r="E63" s="80">
        <v>0</v>
      </c>
      <c r="F63" s="80">
        <f>+G63+H63</f>
        <v>-747</v>
      </c>
      <c r="G63" s="82">
        <v>-747</v>
      </c>
      <c r="H63" s="80">
        <v>0</v>
      </c>
      <c r="I63" s="80">
        <v>0</v>
      </c>
      <c r="J63" s="80">
        <v>0</v>
      </c>
      <c r="K63" s="80">
        <v>0</v>
      </c>
      <c r="L63" s="80">
        <v>0</v>
      </c>
      <c r="M63" s="80">
        <v>0</v>
      </c>
      <c r="N63" s="81">
        <f t="shared" si="51"/>
        <v>0</v>
      </c>
      <c r="O63" s="81">
        <f t="shared" si="52"/>
        <v>0</v>
      </c>
      <c r="P63" s="81">
        <f>+I63-J63</f>
        <v>0</v>
      </c>
      <c r="Q63" s="80">
        <v>0</v>
      </c>
      <c r="R63" s="81">
        <v>0</v>
      </c>
      <c r="S63" s="77">
        <v>0</v>
      </c>
      <c r="T63" s="77">
        <v>0</v>
      </c>
    </row>
    <row r="64" spans="2:20" ht="13.5" customHeight="1">
      <c r="B64" s="58">
        <v>185</v>
      </c>
      <c r="C64" s="35" t="s">
        <v>92</v>
      </c>
      <c r="D64" s="89">
        <v>76499</v>
      </c>
      <c r="E64" s="80">
        <v>0</v>
      </c>
      <c r="F64" s="80">
        <f>+G64+H64</f>
        <v>0</v>
      </c>
      <c r="G64" s="82">
        <v>0</v>
      </c>
      <c r="H64" s="80">
        <v>0</v>
      </c>
      <c r="I64" s="80">
        <v>76499</v>
      </c>
      <c r="J64" s="89">
        <v>76499</v>
      </c>
      <c r="K64" s="80">
        <v>0</v>
      </c>
      <c r="L64" s="81">
        <v>26736.09</v>
      </c>
      <c r="M64" s="81">
        <v>26736.09</v>
      </c>
      <c r="N64" s="81">
        <f t="shared" si="51"/>
        <v>49762.91</v>
      </c>
      <c r="O64" s="81">
        <f t="shared" si="52"/>
        <v>49762.91</v>
      </c>
      <c r="P64" s="81">
        <f>+I64-J64</f>
        <v>0</v>
      </c>
      <c r="Q64" s="80">
        <v>0</v>
      </c>
      <c r="R64" s="90">
        <v>26736.09</v>
      </c>
      <c r="S64" s="77">
        <f t="shared" si="7"/>
        <v>34.949594112341337</v>
      </c>
      <c r="T64" s="77">
        <f t="shared" si="8"/>
        <v>34.949594112341337</v>
      </c>
    </row>
    <row r="65" spans="2:20" ht="13.5" customHeight="1">
      <c r="B65" s="58">
        <v>189</v>
      </c>
      <c r="C65" s="35" t="s">
        <v>93</v>
      </c>
      <c r="D65" s="91">
        <v>237639</v>
      </c>
      <c r="E65" s="80">
        <v>0</v>
      </c>
      <c r="F65" s="80">
        <f>+G65+H65</f>
        <v>-187</v>
      </c>
      <c r="G65" s="82">
        <v>-187</v>
      </c>
      <c r="H65" s="80">
        <v>0</v>
      </c>
      <c r="I65" s="80">
        <v>237452</v>
      </c>
      <c r="J65" s="89">
        <v>142680</v>
      </c>
      <c r="K65" s="80">
        <v>3595.2</v>
      </c>
      <c r="L65" s="81">
        <v>96771.42</v>
      </c>
      <c r="M65" s="81">
        <v>96771.42</v>
      </c>
      <c r="N65" s="81">
        <f t="shared" si="51"/>
        <v>45908.58</v>
      </c>
      <c r="O65" s="81">
        <f t="shared" si="52"/>
        <v>140680.58000000002</v>
      </c>
      <c r="P65" s="81">
        <f>+I65-J65</f>
        <v>94772</v>
      </c>
      <c r="Q65" s="80">
        <v>0</v>
      </c>
      <c r="R65" s="90">
        <v>96771.42</v>
      </c>
      <c r="S65" s="77">
        <f t="shared" si="7"/>
        <v>67.824095878889821</v>
      </c>
      <c r="T65" s="77">
        <f t="shared" si="8"/>
        <v>40.754097670265985</v>
      </c>
    </row>
    <row r="66" spans="2:20" ht="13.5" customHeight="1">
      <c r="B66" s="57">
        <v>190</v>
      </c>
      <c r="C66" s="14" t="s">
        <v>94</v>
      </c>
      <c r="D66" s="76">
        <f>+D68+D67</f>
        <v>0</v>
      </c>
      <c r="E66" s="76">
        <f t="shared" ref="E66:H66" si="53">+E68+E67</f>
        <v>0</v>
      </c>
      <c r="F66" s="76">
        <f t="shared" si="53"/>
        <v>35969</v>
      </c>
      <c r="G66" s="76">
        <f t="shared" si="53"/>
        <v>35969</v>
      </c>
      <c r="H66" s="76">
        <f t="shared" si="53"/>
        <v>0</v>
      </c>
      <c r="I66" s="76">
        <f>I67+I68</f>
        <v>35969</v>
      </c>
      <c r="J66" s="76">
        <f>J67+J68</f>
        <v>35969</v>
      </c>
      <c r="K66" s="76">
        <f>K67+K68</f>
        <v>0</v>
      </c>
      <c r="L66" s="76">
        <f>L67+L68</f>
        <v>0</v>
      </c>
      <c r="M66" s="76">
        <f t="shared" ref="M66:R66" si="54">M67+M68</f>
        <v>0</v>
      </c>
      <c r="N66" s="76">
        <f t="shared" si="54"/>
        <v>35969</v>
      </c>
      <c r="O66" s="76">
        <f t="shared" si="54"/>
        <v>35969</v>
      </c>
      <c r="P66" s="76">
        <f t="shared" si="54"/>
        <v>0</v>
      </c>
      <c r="Q66" s="76">
        <f t="shared" si="54"/>
        <v>0</v>
      </c>
      <c r="R66" s="76">
        <f t="shared" si="54"/>
        <v>0</v>
      </c>
      <c r="S66" s="76">
        <f t="shared" si="7"/>
        <v>0</v>
      </c>
      <c r="T66" s="76">
        <f t="shared" si="8"/>
        <v>0</v>
      </c>
    </row>
    <row r="67" spans="2:20" ht="13.5" customHeight="1">
      <c r="B67" s="60">
        <v>191</v>
      </c>
      <c r="C67" s="15" t="s">
        <v>54</v>
      </c>
      <c r="D67" s="81">
        <v>0</v>
      </c>
      <c r="E67" s="81">
        <v>0</v>
      </c>
      <c r="F67" s="80">
        <f t="shared" ref="F67:F68" si="55">+G67+H67</f>
        <v>35782</v>
      </c>
      <c r="G67" s="93">
        <v>35782</v>
      </c>
      <c r="H67" s="81">
        <v>0</v>
      </c>
      <c r="I67" s="81">
        <v>35782</v>
      </c>
      <c r="J67" s="81">
        <v>35782</v>
      </c>
      <c r="K67" s="81">
        <v>0</v>
      </c>
      <c r="L67" s="81">
        <v>0</v>
      </c>
      <c r="M67" s="81">
        <v>0</v>
      </c>
      <c r="N67" s="81">
        <f t="shared" ref="N67:N68" si="56">J67-M67</f>
        <v>35782</v>
      </c>
      <c r="O67" s="81">
        <f>N67+P67</f>
        <v>35782</v>
      </c>
      <c r="P67" s="81">
        <f t="shared" ref="P67:P68" si="57">+I67-J67</f>
        <v>0</v>
      </c>
      <c r="Q67" s="80">
        <v>0</v>
      </c>
      <c r="R67" s="81">
        <v>0</v>
      </c>
      <c r="S67" s="77">
        <f t="shared" si="7"/>
        <v>0</v>
      </c>
      <c r="T67" s="77">
        <f t="shared" si="8"/>
        <v>0</v>
      </c>
    </row>
    <row r="68" spans="2:20" ht="13.5" customHeight="1">
      <c r="B68" s="60">
        <v>199</v>
      </c>
      <c r="C68" s="15" t="s">
        <v>88</v>
      </c>
      <c r="D68" s="81">
        <v>0</v>
      </c>
      <c r="E68" s="81">
        <v>0</v>
      </c>
      <c r="F68" s="80">
        <f t="shared" si="55"/>
        <v>187</v>
      </c>
      <c r="G68" s="93">
        <v>187</v>
      </c>
      <c r="H68" s="81">
        <v>0</v>
      </c>
      <c r="I68" s="81">
        <v>187</v>
      </c>
      <c r="J68" s="81">
        <v>187</v>
      </c>
      <c r="K68" s="81">
        <v>0</v>
      </c>
      <c r="L68" s="81">
        <v>0</v>
      </c>
      <c r="M68" s="81">
        <v>0</v>
      </c>
      <c r="N68" s="81">
        <f t="shared" si="56"/>
        <v>187</v>
      </c>
      <c r="O68" s="81">
        <f t="shared" ref="O68" si="58">+N68+P68</f>
        <v>187</v>
      </c>
      <c r="P68" s="81">
        <f t="shared" si="57"/>
        <v>0</v>
      </c>
      <c r="Q68" s="80">
        <v>0</v>
      </c>
      <c r="R68" s="81">
        <v>0</v>
      </c>
      <c r="S68" s="77">
        <f t="shared" si="7"/>
        <v>0</v>
      </c>
      <c r="T68" s="77">
        <f t="shared" si="8"/>
        <v>0</v>
      </c>
    </row>
    <row r="69" spans="2:20" s="4" customFormat="1" ht="13.5" customHeight="1">
      <c r="B69" s="57">
        <v>2</v>
      </c>
      <c r="C69" s="14" t="s">
        <v>95</v>
      </c>
      <c r="D69" s="76">
        <f>+D70+D73+D79+D84+D88+D94+D102+D109+D116</f>
        <v>754451</v>
      </c>
      <c r="E69" s="76">
        <f t="shared" ref="E69:H69" si="59">+E70+E73+E79+E84+E88+E94+E102+E109+E116</f>
        <v>0</v>
      </c>
      <c r="F69" s="76">
        <f t="shared" si="59"/>
        <v>-9300</v>
      </c>
      <c r="G69" s="76">
        <f t="shared" si="59"/>
        <v>-9300</v>
      </c>
      <c r="H69" s="76">
        <f t="shared" si="59"/>
        <v>0</v>
      </c>
      <c r="I69" s="76">
        <f t="shared" ref="I69:R69" si="60">+I70+I73+I79+I84+I88+I94+I102+I109+I116</f>
        <v>745151</v>
      </c>
      <c r="J69" s="76">
        <f t="shared" si="60"/>
        <v>304573</v>
      </c>
      <c r="K69" s="76">
        <f t="shared" si="60"/>
        <v>0</v>
      </c>
      <c r="L69" s="76">
        <f t="shared" si="60"/>
        <v>13931.07</v>
      </c>
      <c r="M69" s="76">
        <f t="shared" si="60"/>
        <v>13931.07</v>
      </c>
      <c r="N69" s="76">
        <f t="shared" si="60"/>
        <v>290641.93</v>
      </c>
      <c r="O69" s="76">
        <f t="shared" si="60"/>
        <v>731219.92999999993</v>
      </c>
      <c r="P69" s="76">
        <f t="shared" si="60"/>
        <v>440578</v>
      </c>
      <c r="Q69" s="76">
        <f t="shared" si="60"/>
        <v>3070.32</v>
      </c>
      <c r="R69" s="76">
        <f t="shared" si="60"/>
        <v>10860.75</v>
      </c>
      <c r="S69" s="75">
        <f t="shared" si="7"/>
        <v>4.5739674889107045</v>
      </c>
      <c r="T69" s="75">
        <f t="shared" si="8"/>
        <v>1.8695633502471312</v>
      </c>
    </row>
    <row r="70" spans="2:20" ht="13.5" customHeight="1">
      <c r="B70" s="57">
        <v>200</v>
      </c>
      <c r="C70" s="14" t="s">
        <v>96</v>
      </c>
      <c r="D70" s="76">
        <f>SUM(D71:D72)</f>
        <v>64001</v>
      </c>
      <c r="E70" s="76">
        <f t="shared" ref="E70:R70" si="61">SUM(E71:E72)</f>
        <v>0</v>
      </c>
      <c r="F70" s="76">
        <f t="shared" si="61"/>
        <v>13616</v>
      </c>
      <c r="G70" s="73">
        <f t="shared" si="61"/>
        <v>13616</v>
      </c>
      <c r="H70" s="76">
        <f t="shared" si="61"/>
        <v>0</v>
      </c>
      <c r="I70" s="76">
        <f>SUM(I71:I72)</f>
        <v>77617</v>
      </c>
      <c r="J70" s="76">
        <f t="shared" si="61"/>
        <v>54234</v>
      </c>
      <c r="K70" s="76">
        <f t="shared" si="61"/>
        <v>0</v>
      </c>
      <c r="L70" s="76">
        <f>SUM(L71:L72)</f>
        <v>1664.79</v>
      </c>
      <c r="M70" s="76">
        <f>SUM(M71:M72)</f>
        <v>1664.79</v>
      </c>
      <c r="N70" s="76">
        <f t="shared" si="61"/>
        <v>52569.21</v>
      </c>
      <c r="O70" s="76">
        <f t="shared" si="61"/>
        <v>75952.209999999992</v>
      </c>
      <c r="P70" s="76">
        <f t="shared" si="61"/>
        <v>23383</v>
      </c>
      <c r="Q70" s="76">
        <f>SUM(Q71:Q72)</f>
        <v>1374.79</v>
      </c>
      <c r="R70" s="76">
        <f t="shared" si="61"/>
        <v>290</v>
      </c>
      <c r="S70" s="75">
        <f t="shared" si="7"/>
        <v>3.0696426595862372</v>
      </c>
      <c r="T70" s="75">
        <f t="shared" si="8"/>
        <v>2.1448780550652562</v>
      </c>
    </row>
    <row r="71" spans="2:20" ht="13.5" customHeight="1">
      <c r="B71" s="58">
        <v>201</v>
      </c>
      <c r="C71" s="35" t="s">
        <v>97</v>
      </c>
      <c r="D71" s="89">
        <v>57483</v>
      </c>
      <c r="E71" s="80">
        <v>0</v>
      </c>
      <c r="F71" s="80">
        <f>+G71+H71</f>
        <v>7230</v>
      </c>
      <c r="G71" s="89">
        <v>7230</v>
      </c>
      <c r="H71" s="80">
        <v>0</v>
      </c>
      <c r="I71" s="80">
        <v>64713</v>
      </c>
      <c r="J71" s="89">
        <v>43603</v>
      </c>
      <c r="K71" s="80">
        <v>0</v>
      </c>
      <c r="L71" s="83">
        <v>1454</v>
      </c>
      <c r="M71" s="83">
        <v>1454</v>
      </c>
      <c r="N71" s="81">
        <f t="shared" ref="N71:N72" si="62">J71-M71</f>
        <v>42149</v>
      </c>
      <c r="O71" s="81">
        <f t="shared" ref="O71:O72" si="63">+N71+P71</f>
        <v>63259</v>
      </c>
      <c r="P71" s="81">
        <f>+I71-J71</f>
        <v>21110</v>
      </c>
      <c r="Q71" s="90">
        <v>1164</v>
      </c>
      <c r="R71" s="90">
        <v>290</v>
      </c>
      <c r="S71" s="77">
        <f t="shared" si="7"/>
        <v>3.3346329381005893</v>
      </c>
      <c r="T71" s="77">
        <f t="shared" si="8"/>
        <v>2.2468437562777188</v>
      </c>
    </row>
    <row r="72" spans="2:20" ht="13.5" customHeight="1">
      <c r="B72" s="58">
        <v>203</v>
      </c>
      <c r="C72" s="35" t="s">
        <v>98</v>
      </c>
      <c r="D72" s="91">
        <v>6518</v>
      </c>
      <c r="E72" s="80">
        <v>0</v>
      </c>
      <c r="F72" s="80">
        <f>+G72+H72</f>
        <v>6386</v>
      </c>
      <c r="G72" s="91">
        <v>6386</v>
      </c>
      <c r="H72" s="80">
        <v>0</v>
      </c>
      <c r="I72" s="80">
        <v>12904</v>
      </c>
      <c r="J72" s="89">
        <v>10631</v>
      </c>
      <c r="K72" s="80">
        <v>0</v>
      </c>
      <c r="L72" s="83">
        <v>210.79</v>
      </c>
      <c r="M72" s="83">
        <v>210.79</v>
      </c>
      <c r="N72" s="81">
        <f t="shared" si="62"/>
        <v>10420.209999999999</v>
      </c>
      <c r="O72" s="81">
        <f t="shared" si="63"/>
        <v>12693.21</v>
      </c>
      <c r="P72" s="81">
        <f>+I72-J72</f>
        <v>2273</v>
      </c>
      <c r="Q72" s="90">
        <v>210.79</v>
      </c>
      <c r="R72" s="81">
        <v>0</v>
      </c>
      <c r="S72" s="77">
        <f t="shared" si="7"/>
        <v>1.9827861913272504</v>
      </c>
      <c r="T72" s="77">
        <f t="shared" si="8"/>
        <v>1.6335244885306883</v>
      </c>
    </row>
    <row r="73" spans="2:20" ht="13.5" customHeight="1">
      <c r="B73" s="62">
        <v>210</v>
      </c>
      <c r="C73" s="23" t="s">
        <v>99</v>
      </c>
      <c r="D73" s="76">
        <f>SUM(D74:D78)</f>
        <v>25811</v>
      </c>
      <c r="E73" s="76">
        <f t="shared" ref="E73:Q73" si="64">SUM(E74:E78)</f>
        <v>0</v>
      </c>
      <c r="F73" s="76">
        <f t="shared" si="64"/>
        <v>-234</v>
      </c>
      <c r="G73" s="73">
        <f>SUM(G74:G78)</f>
        <v>-234</v>
      </c>
      <c r="H73" s="76">
        <f>SUM(H74:H78)</f>
        <v>0</v>
      </c>
      <c r="I73" s="76">
        <f>SUM(I74:I78)</f>
        <v>25577</v>
      </c>
      <c r="J73" s="76">
        <f>SUM(J74:J78)</f>
        <v>11027</v>
      </c>
      <c r="K73" s="76">
        <f t="shared" si="64"/>
        <v>0</v>
      </c>
      <c r="L73" s="76">
        <f>SUM(L74:L78)</f>
        <v>17.100000000000001</v>
      </c>
      <c r="M73" s="76">
        <f>SUM(M74:M78)</f>
        <v>17.100000000000001</v>
      </c>
      <c r="N73" s="76">
        <f>SUM(N74:N78)</f>
        <v>11009.9</v>
      </c>
      <c r="O73" s="76">
        <f t="shared" si="64"/>
        <v>25559.9</v>
      </c>
      <c r="P73" s="76">
        <f t="shared" si="64"/>
        <v>14550</v>
      </c>
      <c r="Q73" s="76">
        <f t="shared" si="64"/>
        <v>17.100000000000001</v>
      </c>
      <c r="R73" s="76">
        <f>SUM(R74:R78)</f>
        <v>0</v>
      </c>
      <c r="S73" s="75">
        <f t="shared" si="7"/>
        <v>0.15507390949487621</v>
      </c>
      <c r="T73" s="75">
        <f t="shared" si="8"/>
        <v>6.6856941783633744E-2</v>
      </c>
    </row>
    <row r="74" spans="2:20" ht="13.5" customHeight="1">
      <c r="B74" s="58">
        <v>211</v>
      </c>
      <c r="C74" s="35" t="s">
        <v>100</v>
      </c>
      <c r="D74" s="89">
        <v>2302</v>
      </c>
      <c r="E74" s="80">
        <v>0</v>
      </c>
      <c r="F74" s="80">
        <f>+G74+H74</f>
        <v>0</v>
      </c>
      <c r="G74" s="82">
        <v>0</v>
      </c>
      <c r="H74" s="80">
        <v>0</v>
      </c>
      <c r="I74" s="89">
        <v>2302</v>
      </c>
      <c r="J74" s="89">
        <v>1400</v>
      </c>
      <c r="K74" s="80">
        <v>0</v>
      </c>
      <c r="L74" s="80">
        <v>0</v>
      </c>
      <c r="M74" s="80">
        <v>0</v>
      </c>
      <c r="N74" s="81">
        <f t="shared" ref="N74:N78" si="65">J74-M74</f>
        <v>1400</v>
      </c>
      <c r="O74" s="81">
        <f t="shared" ref="O74:O78" si="66">+N74+P74</f>
        <v>2302</v>
      </c>
      <c r="P74" s="81">
        <f>+I74-J74</f>
        <v>902</v>
      </c>
      <c r="Q74" s="81">
        <v>0</v>
      </c>
      <c r="R74" s="81">
        <v>0</v>
      </c>
      <c r="S74" s="77">
        <f t="shared" si="7"/>
        <v>0</v>
      </c>
      <c r="T74" s="77">
        <f t="shared" si="8"/>
        <v>0</v>
      </c>
    </row>
    <row r="75" spans="2:20" ht="13.5" customHeight="1">
      <c r="B75" s="58">
        <v>212</v>
      </c>
      <c r="C75" s="35" t="s">
        <v>101</v>
      </c>
      <c r="D75" s="89">
        <v>5271</v>
      </c>
      <c r="E75" s="80">
        <v>0</v>
      </c>
      <c r="F75" s="80">
        <f>+G75+H75</f>
        <v>-234</v>
      </c>
      <c r="G75" s="82">
        <v>-234</v>
      </c>
      <c r="H75" s="80">
        <v>0</v>
      </c>
      <c r="I75" s="89">
        <v>5037</v>
      </c>
      <c r="J75" s="89">
        <v>1616</v>
      </c>
      <c r="K75" s="80">
        <v>0</v>
      </c>
      <c r="L75" s="80">
        <v>0</v>
      </c>
      <c r="M75" s="80">
        <v>0</v>
      </c>
      <c r="N75" s="81">
        <f t="shared" si="65"/>
        <v>1616</v>
      </c>
      <c r="O75" s="81">
        <f t="shared" si="66"/>
        <v>5037</v>
      </c>
      <c r="P75" s="81">
        <f>+I75-J75</f>
        <v>3421</v>
      </c>
      <c r="Q75" s="81">
        <v>0</v>
      </c>
      <c r="R75" s="81">
        <v>0</v>
      </c>
      <c r="S75" s="77">
        <f t="shared" si="7"/>
        <v>0</v>
      </c>
      <c r="T75" s="77">
        <f t="shared" si="8"/>
        <v>0</v>
      </c>
    </row>
    <row r="76" spans="2:20" ht="13.5" customHeight="1">
      <c r="B76" s="58">
        <v>213</v>
      </c>
      <c r="C76" s="35" t="s">
        <v>102</v>
      </c>
      <c r="D76" s="89">
        <v>286</v>
      </c>
      <c r="E76" s="80">
        <v>0</v>
      </c>
      <c r="F76" s="80">
        <f>+G76+H76</f>
        <v>0</v>
      </c>
      <c r="G76" s="82">
        <v>0</v>
      </c>
      <c r="H76" s="80">
        <v>0</v>
      </c>
      <c r="I76" s="89">
        <v>286</v>
      </c>
      <c r="J76" s="89">
        <v>236</v>
      </c>
      <c r="K76" s="80">
        <v>0</v>
      </c>
      <c r="L76" s="80">
        <v>17.100000000000001</v>
      </c>
      <c r="M76" s="80">
        <v>17.100000000000001</v>
      </c>
      <c r="N76" s="81">
        <f t="shared" si="65"/>
        <v>218.9</v>
      </c>
      <c r="O76" s="81">
        <f t="shared" si="66"/>
        <v>268.89999999999998</v>
      </c>
      <c r="P76" s="81">
        <f>+I76-J76</f>
        <v>50</v>
      </c>
      <c r="Q76" s="90">
        <v>17.100000000000001</v>
      </c>
      <c r="R76" s="81">
        <v>0</v>
      </c>
      <c r="S76" s="77">
        <f t="shared" si="7"/>
        <v>7.2457627118644075</v>
      </c>
      <c r="T76" s="77">
        <f t="shared" si="8"/>
        <v>5.9790209790209801</v>
      </c>
    </row>
    <row r="77" spans="2:20" ht="13.5" customHeight="1">
      <c r="B77" s="58">
        <v>214</v>
      </c>
      <c r="C77" s="35" t="s">
        <v>103</v>
      </c>
      <c r="D77" s="89">
        <v>17902</v>
      </c>
      <c r="E77" s="80">
        <v>0</v>
      </c>
      <c r="F77" s="80">
        <f>+G77+H77</f>
        <v>0</v>
      </c>
      <c r="G77" s="82">
        <v>0</v>
      </c>
      <c r="H77" s="80">
        <v>0</v>
      </c>
      <c r="I77" s="89">
        <v>17902</v>
      </c>
      <c r="J77" s="89">
        <v>7775</v>
      </c>
      <c r="K77" s="80">
        <v>0</v>
      </c>
      <c r="L77" s="80">
        <v>0</v>
      </c>
      <c r="M77" s="80">
        <v>0</v>
      </c>
      <c r="N77" s="81">
        <f t="shared" si="65"/>
        <v>7775</v>
      </c>
      <c r="O77" s="81">
        <f t="shared" si="66"/>
        <v>17902</v>
      </c>
      <c r="P77" s="81">
        <f>+I77-J77</f>
        <v>10127</v>
      </c>
      <c r="Q77" s="81">
        <v>0</v>
      </c>
      <c r="R77" s="81">
        <v>0</v>
      </c>
      <c r="S77" s="77">
        <f t="shared" ref="S77:S140" si="67">+M77/J77*100</f>
        <v>0</v>
      </c>
      <c r="T77" s="77">
        <f t="shared" ref="T77:T140" si="68">+M77/I77*100</f>
        <v>0</v>
      </c>
    </row>
    <row r="78" spans="2:20" ht="13.5" customHeight="1">
      <c r="B78" s="58">
        <v>219</v>
      </c>
      <c r="C78" s="35" t="s">
        <v>104</v>
      </c>
      <c r="D78" s="91">
        <v>50</v>
      </c>
      <c r="E78" s="80">
        <v>0</v>
      </c>
      <c r="F78" s="80">
        <f>+G78+H78</f>
        <v>0</v>
      </c>
      <c r="G78" s="82">
        <v>0</v>
      </c>
      <c r="H78" s="80">
        <v>0</v>
      </c>
      <c r="I78" s="89">
        <v>50</v>
      </c>
      <c r="J78" s="94">
        <v>0</v>
      </c>
      <c r="K78" s="80">
        <v>0</v>
      </c>
      <c r="L78" s="80">
        <v>0</v>
      </c>
      <c r="M78" s="80">
        <v>0</v>
      </c>
      <c r="N78" s="81">
        <f t="shared" si="65"/>
        <v>0</v>
      </c>
      <c r="O78" s="81">
        <f t="shared" si="66"/>
        <v>50</v>
      </c>
      <c r="P78" s="81">
        <f>+I78-J78</f>
        <v>50</v>
      </c>
      <c r="Q78" s="80">
        <v>0</v>
      </c>
      <c r="R78" s="81">
        <v>0</v>
      </c>
      <c r="S78" s="77">
        <v>0</v>
      </c>
      <c r="T78" s="77">
        <f t="shared" si="68"/>
        <v>0</v>
      </c>
    </row>
    <row r="79" spans="2:20" ht="13.5" customHeight="1">
      <c r="B79" s="62">
        <v>220</v>
      </c>
      <c r="C79" s="23" t="s">
        <v>105</v>
      </c>
      <c r="D79" s="76">
        <f t="shared" ref="D79:R79" si="69">SUM(D80:D83)</f>
        <v>215650</v>
      </c>
      <c r="E79" s="76">
        <f t="shared" si="69"/>
        <v>0</v>
      </c>
      <c r="F79" s="76">
        <f t="shared" si="69"/>
        <v>-3000</v>
      </c>
      <c r="G79" s="73">
        <f t="shared" si="69"/>
        <v>-3000</v>
      </c>
      <c r="H79" s="76">
        <f t="shared" si="69"/>
        <v>0</v>
      </c>
      <c r="I79" s="76">
        <f t="shared" si="69"/>
        <v>212650</v>
      </c>
      <c r="J79" s="76">
        <f t="shared" si="69"/>
        <v>50250</v>
      </c>
      <c r="K79" s="76">
        <f t="shared" si="69"/>
        <v>0</v>
      </c>
      <c r="L79" s="76">
        <f t="shared" si="69"/>
        <v>0</v>
      </c>
      <c r="M79" s="76">
        <f t="shared" ref="M79" si="70">SUM(M80:M83)</f>
        <v>0</v>
      </c>
      <c r="N79" s="76">
        <f t="shared" si="69"/>
        <v>50250</v>
      </c>
      <c r="O79" s="76">
        <f t="shared" si="69"/>
        <v>212650</v>
      </c>
      <c r="P79" s="76">
        <f t="shared" si="69"/>
        <v>162400</v>
      </c>
      <c r="Q79" s="76">
        <f t="shared" si="69"/>
        <v>0</v>
      </c>
      <c r="R79" s="76">
        <f t="shared" si="69"/>
        <v>0</v>
      </c>
      <c r="S79" s="75">
        <f t="shared" si="67"/>
        <v>0</v>
      </c>
      <c r="T79" s="75">
        <f t="shared" si="68"/>
        <v>0</v>
      </c>
    </row>
    <row r="80" spans="2:20" ht="13.5" customHeight="1">
      <c r="B80" s="58">
        <v>221</v>
      </c>
      <c r="C80" s="35" t="s">
        <v>106</v>
      </c>
      <c r="D80" s="89">
        <v>115000</v>
      </c>
      <c r="E80" s="80">
        <v>0</v>
      </c>
      <c r="F80" s="80">
        <f>+G80+H80</f>
        <v>0</v>
      </c>
      <c r="G80" s="82">
        <v>0</v>
      </c>
      <c r="H80" s="80">
        <v>0</v>
      </c>
      <c r="I80" s="89">
        <v>115000</v>
      </c>
      <c r="J80" s="89">
        <v>21000</v>
      </c>
      <c r="K80" s="80">
        <v>0</v>
      </c>
      <c r="L80" s="81">
        <v>0</v>
      </c>
      <c r="M80" s="81">
        <v>0</v>
      </c>
      <c r="N80" s="81">
        <f t="shared" ref="N80:N83" si="71">J80-M80</f>
        <v>21000</v>
      </c>
      <c r="O80" s="81">
        <f>+N80+P80</f>
        <v>115000</v>
      </c>
      <c r="P80" s="81">
        <f>+I80-J80</f>
        <v>94000</v>
      </c>
      <c r="Q80" s="80">
        <v>0</v>
      </c>
      <c r="R80" s="81">
        <v>0</v>
      </c>
      <c r="S80" s="77">
        <f t="shared" si="67"/>
        <v>0</v>
      </c>
      <c r="T80" s="77">
        <f t="shared" si="68"/>
        <v>0</v>
      </c>
    </row>
    <row r="81" spans="2:33" ht="13.5" customHeight="1">
      <c r="B81" s="58">
        <v>222</v>
      </c>
      <c r="C81" s="35" t="s">
        <v>107</v>
      </c>
      <c r="D81" s="89">
        <v>50</v>
      </c>
      <c r="E81" s="80">
        <v>0</v>
      </c>
      <c r="F81" s="80">
        <f>+G81+H81</f>
        <v>0</v>
      </c>
      <c r="G81" s="82">
        <v>0</v>
      </c>
      <c r="H81" s="80">
        <v>0</v>
      </c>
      <c r="I81" s="89">
        <v>50</v>
      </c>
      <c r="J81" s="89">
        <v>50</v>
      </c>
      <c r="K81" s="80">
        <v>0</v>
      </c>
      <c r="L81" s="81">
        <v>0</v>
      </c>
      <c r="M81" s="81">
        <v>0</v>
      </c>
      <c r="N81" s="81">
        <f t="shared" si="71"/>
        <v>50</v>
      </c>
      <c r="O81" s="81">
        <f t="shared" ref="O81:O83" si="72">+N81+P81</f>
        <v>50</v>
      </c>
      <c r="P81" s="81">
        <f>+I81-J81</f>
        <v>0</v>
      </c>
      <c r="Q81" s="80">
        <v>0</v>
      </c>
      <c r="R81" s="81">
        <v>0</v>
      </c>
      <c r="S81" s="77">
        <f t="shared" si="67"/>
        <v>0</v>
      </c>
      <c r="T81" s="77">
        <f t="shared" si="68"/>
        <v>0</v>
      </c>
    </row>
    <row r="82" spans="2:33" ht="13.5" customHeight="1">
      <c r="B82" s="58">
        <v>223</v>
      </c>
      <c r="C82" s="35" t="s">
        <v>108</v>
      </c>
      <c r="D82" s="89">
        <v>78500</v>
      </c>
      <c r="E82" s="80">
        <v>0</v>
      </c>
      <c r="F82" s="80">
        <f>+G82+H82</f>
        <v>0</v>
      </c>
      <c r="G82" s="82">
        <v>0</v>
      </c>
      <c r="H82" s="80">
        <v>0</v>
      </c>
      <c r="I82" s="89">
        <v>78500</v>
      </c>
      <c r="J82" s="89">
        <v>16200</v>
      </c>
      <c r="K82" s="80">
        <v>0</v>
      </c>
      <c r="L82" s="81">
        <v>0</v>
      </c>
      <c r="M82" s="81">
        <v>0</v>
      </c>
      <c r="N82" s="81">
        <f t="shared" si="71"/>
        <v>16200</v>
      </c>
      <c r="O82" s="81">
        <f t="shared" si="72"/>
        <v>78500</v>
      </c>
      <c r="P82" s="81">
        <f>+I82-J82</f>
        <v>62300</v>
      </c>
      <c r="Q82" s="80">
        <v>0</v>
      </c>
      <c r="R82" s="81">
        <v>0</v>
      </c>
      <c r="S82" s="77">
        <f t="shared" si="67"/>
        <v>0</v>
      </c>
      <c r="T82" s="77">
        <f t="shared" si="68"/>
        <v>0</v>
      </c>
    </row>
    <row r="83" spans="2:33" ht="13.5" customHeight="1">
      <c r="B83" s="58">
        <v>224</v>
      </c>
      <c r="C83" s="35" t="s">
        <v>109</v>
      </c>
      <c r="D83" s="91">
        <v>22100</v>
      </c>
      <c r="E83" s="80">
        <v>0</v>
      </c>
      <c r="F83" s="80">
        <f>+G83+H83</f>
        <v>-3000</v>
      </c>
      <c r="G83" s="82">
        <v>-3000</v>
      </c>
      <c r="H83" s="80">
        <v>0</v>
      </c>
      <c r="I83" s="89">
        <v>19100</v>
      </c>
      <c r="J83" s="89">
        <v>13000</v>
      </c>
      <c r="K83" s="80">
        <v>0</v>
      </c>
      <c r="L83" s="81">
        <v>0</v>
      </c>
      <c r="M83" s="81">
        <v>0</v>
      </c>
      <c r="N83" s="81">
        <f t="shared" si="71"/>
        <v>13000</v>
      </c>
      <c r="O83" s="81">
        <f t="shared" si="72"/>
        <v>19100</v>
      </c>
      <c r="P83" s="81">
        <f>+I83-J83</f>
        <v>6100</v>
      </c>
      <c r="Q83" s="80">
        <v>0</v>
      </c>
      <c r="R83" s="81">
        <v>0</v>
      </c>
      <c r="S83" s="77">
        <f t="shared" si="67"/>
        <v>0</v>
      </c>
      <c r="T83" s="77">
        <f t="shared" si="68"/>
        <v>0</v>
      </c>
    </row>
    <row r="84" spans="2:33" ht="13.5" customHeight="1">
      <c r="B84" s="57">
        <v>230</v>
      </c>
      <c r="C84" s="14" t="s">
        <v>110</v>
      </c>
      <c r="D84" s="76">
        <f>SUM(D85:D87)</f>
        <v>111712</v>
      </c>
      <c r="E84" s="76">
        <f t="shared" ref="E84:Q84" si="73">SUM(E85:E87)</f>
        <v>0</v>
      </c>
      <c r="F84" s="76">
        <f>SUM(F85:F87)</f>
        <v>-3600</v>
      </c>
      <c r="G84" s="73">
        <f t="shared" si="73"/>
        <v>-3600</v>
      </c>
      <c r="H84" s="76">
        <f>SUM(H85:H87)</f>
        <v>0</v>
      </c>
      <c r="I84" s="76">
        <f>SUM(I85:I87)</f>
        <v>108112</v>
      </c>
      <c r="J84" s="76">
        <f t="shared" si="73"/>
        <v>52355</v>
      </c>
      <c r="K84" s="76">
        <f t="shared" si="73"/>
        <v>0</v>
      </c>
      <c r="L84" s="76">
        <f>SUM(L85:L87)</f>
        <v>4795.9500000000007</v>
      </c>
      <c r="M84" s="76">
        <f>SUM(M85:M87)</f>
        <v>4795.9500000000007</v>
      </c>
      <c r="N84" s="76">
        <f>SUM(N85:N87)</f>
        <v>47559.05</v>
      </c>
      <c r="O84" s="76">
        <f t="shared" si="73"/>
        <v>103316.05</v>
      </c>
      <c r="P84" s="76">
        <f t="shared" si="73"/>
        <v>55757</v>
      </c>
      <c r="Q84" s="76">
        <f t="shared" si="73"/>
        <v>105.93</v>
      </c>
      <c r="R84" s="76">
        <f>SUM(R85:R87)</f>
        <v>4690.0200000000004</v>
      </c>
      <c r="S84" s="75">
        <f t="shared" si="67"/>
        <v>9.1604431286410097</v>
      </c>
      <c r="T84" s="75">
        <f t="shared" si="68"/>
        <v>4.4360940506141784</v>
      </c>
    </row>
    <row r="85" spans="2:33" ht="13.5" customHeight="1">
      <c r="B85" s="58">
        <v>231</v>
      </c>
      <c r="C85" s="35" t="s">
        <v>111</v>
      </c>
      <c r="D85" s="89">
        <v>10608</v>
      </c>
      <c r="E85" s="95">
        <v>0</v>
      </c>
      <c r="F85" s="80">
        <f>+G85+H85</f>
        <v>0</v>
      </c>
      <c r="G85" s="82">
        <v>0</v>
      </c>
      <c r="H85" s="80">
        <v>0</v>
      </c>
      <c r="I85" s="89">
        <v>10608</v>
      </c>
      <c r="J85" s="89">
        <v>9308</v>
      </c>
      <c r="K85" s="80">
        <v>0</v>
      </c>
      <c r="L85" s="90">
        <v>4690.0200000000004</v>
      </c>
      <c r="M85" s="90">
        <v>4690.0200000000004</v>
      </c>
      <c r="N85" s="81">
        <f t="shared" ref="N85:N87" si="74">J85-M85</f>
        <v>4617.9799999999996</v>
      </c>
      <c r="O85" s="81">
        <f t="shared" ref="O85:O87" si="75">+N85+P85</f>
        <v>5917.98</v>
      </c>
      <c r="P85" s="81">
        <f>+I85-J85</f>
        <v>1300</v>
      </c>
      <c r="Q85" s="80">
        <v>0</v>
      </c>
      <c r="R85" s="84">
        <v>4690.0200000000004</v>
      </c>
      <c r="S85" s="77">
        <f t="shared" si="67"/>
        <v>50.386978942844877</v>
      </c>
      <c r="T85" s="77">
        <f t="shared" si="68"/>
        <v>44.212104072398198</v>
      </c>
    </row>
    <row r="86" spans="2:33" ht="13.5" customHeight="1">
      <c r="B86" s="58">
        <v>232</v>
      </c>
      <c r="C86" s="35" t="s">
        <v>112</v>
      </c>
      <c r="D86" s="89">
        <v>75400</v>
      </c>
      <c r="E86" s="95">
        <v>0</v>
      </c>
      <c r="F86" s="80">
        <f>+G86+H86</f>
        <v>-2100</v>
      </c>
      <c r="G86" s="82">
        <v>-2100</v>
      </c>
      <c r="H86" s="80">
        <v>0</v>
      </c>
      <c r="I86" s="89">
        <v>73300</v>
      </c>
      <c r="J86" s="89">
        <v>35650</v>
      </c>
      <c r="K86" s="80">
        <v>0</v>
      </c>
      <c r="L86" s="90">
        <v>105.93</v>
      </c>
      <c r="M86" s="90">
        <v>105.93</v>
      </c>
      <c r="N86" s="81">
        <f t="shared" si="74"/>
        <v>35544.07</v>
      </c>
      <c r="O86" s="81">
        <f t="shared" si="75"/>
        <v>73194.070000000007</v>
      </c>
      <c r="P86" s="81">
        <f>+I86-J86</f>
        <v>37650</v>
      </c>
      <c r="Q86" s="90">
        <v>105.93</v>
      </c>
      <c r="R86" s="81">
        <v>0</v>
      </c>
      <c r="S86" s="77">
        <f t="shared" si="67"/>
        <v>0.29713884992987377</v>
      </c>
      <c r="T86" s="77">
        <f t="shared" si="68"/>
        <v>0.14451568894952252</v>
      </c>
    </row>
    <row r="87" spans="2:33" ht="13.5" customHeight="1">
      <c r="B87" s="58">
        <v>239</v>
      </c>
      <c r="C87" s="35" t="s">
        <v>113</v>
      </c>
      <c r="D87" s="91">
        <v>25704</v>
      </c>
      <c r="E87" s="95">
        <v>0</v>
      </c>
      <c r="F87" s="80">
        <f>+G87+H87</f>
        <v>-1500</v>
      </c>
      <c r="G87" s="82">
        <v>-1500</v>
      </c>
      <c r="H87" s="80">
        <v>0</v>
      </c>
      <c r="I87" s="89">
        <v>24204</v>
      </c>
      <c r="J87" s="89">
        <v>7397</v>
      </c>
      <c r="K87" s="80">
        <v>0</v>
      </c>
      <c r="L87" s="80">
        <v>0</v>
      </c>
      <c r="M87" s="80">
        <v>0</v>
      </c>
      <c r="N87" s="81">
        <f t="shared" si="74"/>
        <v>7397</v>
      </c>
      <c r="O87" s="81">
        <f t="shared" si="75"/>
        <v>24204</v>
      </c>
      <c r="P87" s="81">
        <f>+I87-J87</f>
        <v>16807</v>
      </c>
      <c r="Q87" s="80">
        <v>0</v>
      </c>
      <c r="R87" s="81">
        <v>0</v>
      </c>
      <c r="S87" s="77">
        <f t="shared" si="67"/>
        <v>0</v>
      </c>
      <c r="T87" s="77">
        <f t="shared" si="68"/>
        <v>0</v>
      </c>
    </row>
    <row r="88" spans="2:33" ht="13.5" customHeight="1">
      <c r="B88" s="57">
        <v>240</v>
      </c>
      <c r="C88" s="14" t="s">
        <v>114</v>
      </c>
      <c r="D88" s="76">
        <f t="shared" ref="D88:R88" si="76">SUM(D89:D93)</f>
        <v>35124</v>
      </c>
      <c r="E88" s="76">
        <f t="shared" si="76"/>
        <v>0</v>
      </c>
      <c r="F88" s="76">
        <f>SUM(F89:F93)</f>
        <v>-1100</v>
      </c>
      <c r="G88" s="73">
        <f t="shared" si="76"/>
        <v>-1100</v>
      </c>
      <c r="H88" s="76">
        <f t="shared" si="76"/>
        <v>0</v>
      </c>
      <c r="I88" s="76">
        <f t="shared" si="76"/>
        <v>34024</v>
      </c>
      <c r="J88" s="76">
        <f t="shared" si="76"/>
        <v>14824</v>
      </c>
      <c r="K88" s="76">
        <f t="shared" si="76"/>
        <v>0</v>
      </c>
      <c r="L88" s="76">
        <f>SUM(L89:L93)</f>
        <v>242.9</v>
      </c>
      <c r="M88" s="76">
        <f>SUM(M89:M93)</f>
        <v>242.9</v>
      </c>
      <c r="N88" s="76">
        <f>SUM(N89:N93)</f>
        <v>14581.1</v>
      </c>
      <c r="O88" s="76">
        <f t="shared" si="76"/>
        <v>33781.1</v>
      </c>
      <c r="P88" s="76">
        <f t="shared" si="76"/>
        <v>19200</v>
      </c>
      <c r="Q88" s="76">
        <f t="shared" si="76"/>
        <v>148.74</v>
      </c>
      <c r="R88" s="76">
        <f t="shared" si="76"/>
        <v>94.16</v>
      </c>
      <c r="S88" s="75">
        <f t="shared" si="67"/>
        <v>1.6385590933621155</v>
      </c>
      <c r="T88" s="75">
        <f t="shared" si="68"/>
        <v>0.71390782976722311</v>
      </c>
    </row>
    <row r="89" spans="2:33" ht="13.5" customHeight="1">
      <c r="B89" s="60">
        <v>241</v>
      </c>
      <c r="C89" s="15" t="s">
        <v>115</v>
      </c>
      <c r="D89" s="89">
        <v>50</v>
      </c>
      <c r="E89" s="81">
        <v>0</v>
      </c>
      <c r="F89" s="80">
        <f>+G89+H89</f>
        <v>0</v>
      </c>
      <c r="G89" s="93">
        <v>0</v>
      </c>
      <c r="H89" s="81">
        <v>0</v>
      </c>
      <c r="I89" s="89">
        <v>50</v>
      </c>
      <c r="J89" s="89">
        <v>0</v>
      </c>
      <c r="K89" s="81">
        <v>0</v>
      </c>
      <c r="L89" s="81">
        <v>0</v>
      </c>
      <c r="M89" s="81">
        <v>0</v>
      </c>
      <c r="N89" s="81">
        <f t="shared" ref="N89:N93" si="77">J89-M89</f>
        <v>0</v>
      </c>
      <c r="O89" s="81">
        <f t="shared" ref="O89:O93" si="78">+N89+P89</f>
        <v>50</v>
      </c>
      <c r="P89" s="81">
        <f>+I89-J89</f>
        <v>50</v>
      </c>
      <c r="Q89" s="81">
        <v>0</v>
      </c>
      <c r="R89" s="81">
        <v>0</v>
      </c>
      <c r="S89" s="77">
        <v>0</v>
      </c>
      <c r="T89" s="77">
        <f t="shared" si="68"/>
        <v>0</v>
      </c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</row>
    <row r="90" spans="2:33" ht="12.75" customHeight="1">
      <c r="B90" s="60">
        <v>242</v>
      </c>
      <c r="C90" s="15" t="s">
        <v>116</v>
      </c>
      <c r="D90" s="89">
        <v>75</v>
      </c>
      <c r="E90" s="95">
        <v>0</v>
      </c>
      <c r="F90" s="80">
        <f>+G90+H90</f>
        <v>0</v>
      </c>
      <c r="G90" s="93">
        <v>0</v>
      </c>
      <c r="H90" s="81">
        <v>0</v>
      </c>
      <c r="I90" s="89">
        <v>75</v>
      </c>
      <c r="J90" s="89">
        <v>25</v>
      </c>
      <c r="K90" s="81">
        <v>0</v>
      </c>
      <c r="L90" s="81">
        <v>0</v>
      </c>
      <c r="M90" s="81">
        <v>0</v>
      </c>
      <c r="N90" s="81">
        <f t="shared" si="77"/>
        <v>25</v>
      </c>
      <c r="O90" s="81">
        <f t="shared" si="78"/>
        <v>75</v>
      </c>
      <c r="P90" s="81">
        <f>+I90-J90</f>
        <v>50</v>
      </c>
      <c r="Q90" s="81">
        <v>0</v>
      </c>
      <c r="R90" s="81">
        <v>0</v>
      </c>
      <c r="S90" s="77">
        <f t="shared" si="67"/>
        <v>0</v>
      </c>
      <c r="T90" s="77">
        <f t="shared" si="68"/>
        <v>0</v>
      </c>
    </row>
    <row r="91" spans="2:33" ht="13.5" customHeight="1">
      <c r="B91" s="58">
        <v>243</v>
      </c>
      <c r="C91" s="35" t="s">
        <v>117</v>
      </c>
      <c r="D91" s="89">
        <v>2000</v>
      </c>
      <c r="E91" s="95">
        <v>0</v>
      </c>
      <c r="F91" s="80">
        <f>+G91+H91</f>
        <v>-1000</v>
      </c>
      <c r="G91" s="93">
        <v>-1000</v>
      </c>
      <c r="H91" s="80">
        <v>0</v>
      </c>
      <c r="I91" s="89">
        <v>1000</v>
      </c>
      <c r="J91" s="89">
        <v>1000</v>
      </c>
      <c r="K91" s="81">
        <v>0</v>
      </c>
      <c r="L91" s="81">
        <v>0</v>
      </c>
      <c r="M91" s="81">
        <v>0</v>
      </c>
      <c r="N91" s="81">
        <f t="shared" si="77"/>
        <v>1000</v>
      </c>
      <c r="O91" s="81">
        <f t="shared" si="78"/>
        <v>1000</v>
      </c>
      <c r="P91" s="81">
        <f>+I91-J91</f>
        <v>0</v>
      </c>
      <c r="Q91" s="81">
        <v>0</v>
      </c>
      <c r="R91" s="81">
        <v>0</v>
      </c>
      <c r="S91" s="77">
        <f t="shared" si="67"/>
        <v>0</v>
      </c>
      <c r="T91" s="77">
        <f t="shared" si="68"/>
        <v>0</v>
      </c>
      <c r="U91" s="16"/>
    </row>
    <row r="92" spans="2:33" ht="13.5" customHeight="1">
      <c r="B92" s="58">
        <v>244</v>
      </c>
      <c r="C92" s="35" t="s">
        <v>118</v>
      </c>
      <c r="D92" s="89">
        <v>3500</v>
      </c>
      <c r="E92" s="95">
        <v>0</v>
      </c>
      <c r="F92" s="80">
        <f>+G92+H92</f>
        <v>0</v>
      </c>
      <c r="G92" s="93">
        <v>0</v>
      </c>
      <c r="H92" s="80">
        <v>0</v>
      </c>
      <c r="I92" s="89">
        <v>3500</v>
      </c>
      <c r="J92" s="89">
        <v>3500</v>
      </c>
      <c r="K92" s="81">
        <v>0</v>
      </c>
      <c r="L92" s="81">
        <v>0</v>
      </c>
      <c r="M92" s="81">
        <v>0</v>
      </c>
      <c r="N92" s="81">
        <f t="shared" si="77"/>
        <v>3500</v>
      </c>
      <c r="O92" s="81">
        <f t="shared" si="78"/>
        <v>3500</v>
      </c>
      <c r="P92" s="81">
        <f>+I92-J92</f>
        <v>0</v>
      </c>
      <c r="Q92" s="81">
        <v>0</v>
      </c>
      <c r="R92" s="81">
        <v>0</v>
      </c>
      <c r="S92" s="77">
        <f t="shared" si="67"/>
        <v>0</v>
      </c>
      <c r="T92" s="77">
        <f t="shared" si="68"/>
        <v>0</v>
      </c>
      <c r="U92" s="16"/>
    </row>
    <row r="93" spans="2:33" ht="13.5" customHeight="1">
      <c r="B93" s="58">
        <v>249</v>
      </c>
      <c r="C93" s="35" t="s">
        <v>119</v>
      </c>
      <c r="D93" s="91">
        <v>29499</v>
      </c>
      <c r="E93" s="95">
        <v>0</v>
      </c>
      <c r="F93" s="80">
        <f>+G93+H93</f>
        <v>-100</v>
      </c>
      <c r="G93" s="93">
        <v>-100</v>
      </c>
      <c r="H93" s="80">
        <v>0</v>
      </c>
      <c r="I93" s="89">
        <v>29399</v>
      </c>
      <c r="J93" s="89">
        <v>10299</v>
      </c>
      <c r="K93" s="81">
        <v>0</v>
      </c>
      <c r="L93" s="83">
        <v>242.9</v>
      </c>
      <c r="M93" s="83">
        <v>242.9</v>
      </c>
      <c r="N93" s="81">
        <f t="shared" si="77"/>
        <v>10056.1</v>
      </c>
      <c r="O93" s="81">
        <f t="shared" si="78"/>
        <v>29156.1</v>
      </c>
      <c r="P93" s="81">
        <f>+I93-J93</f>
        <v>19100</v>
      </c>
      <c r="Q93" s="84">
        <v>148.74</v>
      </c>
      <c r="R93" s="84">
        <v>94.16</v>
      </c>
      <c r="S93" s="77">
        <f t="shared" si="67"/>
        <v>2.358481405961744</v>
      </c>
      <c r="T93" s="77">
        <f t="shared" si="68"/>
        <v>0.82621857886322669</v>
      </c>
      <c r="U93" s="16"/>
    </row>
    <row r="94" spans="2:33" ht="13.5" customHeight="1">
      <c r="B94" s="62">
        <v>250</v>
      </c>
      <c r="C94" s="23" t="s">
        <v>170</v>
      </c>
      <c r="D94" s="78">
        <f>SUM(D95:D101)</f>
        <v>65559</v>
      </c>
      <c r="E94" s="78">
        <f t="shared" ref="E94:R94" si="79">SUM(E95:E101)</f>
        <v>0</v>
      </c>
      <c r="F94" s="76">
        <f t="shared" si="79"/>
        <v>-1150</v>
      </c>
      <c r="G94" s="73">
        <f t="shared" si="79"/>
        <v>-1150</v>
      </c>
      <c r="H94" s="78">
        <f t="shared" si="79"/>
        <v>0</v>
      </c>
      <c r="I94" s="78">
        <f t="shared" si="79"/>
        <v>64409</v>
      </c>
      <c r="J94" s="78">
        <f t="shared" si="79"/>
        <v>34611</v>
      </c>
      <c r="K94" s="78">
        <f>SUM(K95:K101)</f>
        <v>0</v>
      </c>
      <c r="L94" s="78">
        <f>SUM(L95:L101)</f>
        <v>5576.7</v>
      </c>
      <c r="M94" s="78">
        <f>SUM(M95:M101)</f>
        <v>5576.7</v>
      </c>
      <c r="N94" s="78">
        <f>SUM(N95:N101)</f>
        <v>29034.300000000003</v>
      </c>
      <c r="O94" s="78">
        <f t="shared" si="79"/>
        <v>58832.3</v>
      </c>
      <c r="P94" s="78">
        <f t="shared" si="79"/>
        <v>29798</v>
      </c>
      <c r="Q94" s="78">
        <f t="shared" si="79"/>
        <v>714.61</v>
      </c>
      <c r="R94" s="78">
        <f t="shared" si="79"/>
        <v>4862.09</v>
      </c>
      <c r="S94" s="75">
        <f t="shared" si="67"/>
        <v>16.112507584294011</v>
      </c>
      <c r="T94" s="75">
        <f t="shared" si="68"/>
        <v>8.6582620441242675</v>
      </c>
    </row>
    <row r="95" spans="2:33" ht="13.5" customHeight="1">
      <c r="B95" s="58">
        <v>252</v>
      </c>
      <c r="C95" s="35" t="s">
        <v>120</v>
      </c>
      <c r="D95" s="89">
        <v>200</v>
      </c>
      <c r="E95" s="80">
        <v>0</v>
      </c>
      <c r="F95" s="80">
        <f t="shared" ref="F95:F101" si="80">+G95+H95</f>
        <v>0</v>
      </c>
      <c r="G95" s="82">
        <v>0</v>
      </c>
      <c r="H95" s="80">
        <v>0</v>
      </c>
      <c r="I95" s="89">
        <v>200</v>
      </c>
      <c r="J95" s="89">
        <v>200</v>
      </c>
      <c r="K95" s="80">
        <v>0</v>
      </c>
      <c r="L95" s="96">
        <v>128.83000000000001</v>
      </c>
      <c r="M95" s="89">
        <v>128.83000000000001</v>
      </c>
      <c r="N95" s="81">
        <f t="shared" ref="N95:N101" si="81">J95-M95</f>
        <v>71.169999999999987</v>
      </c>
      <c r="O95" s="81">
        <f t="shared" ref="O95:O101" si="82">+N95+P95</f>
        <v>71.169999999999987</v>
      </c>
      <c r="P95" s="81">
        <f t="shared" ref="P95:P101" si="83">+I95-J95</f>
        <v>0</v>
      </c>
      <c r="Q95" s="84">
        <v>128.83000000000001</v>
      </c>
      <c r="R95" s="81">
        <v>0</v>
      </c>
      <c r="S95" s="77">
        <f t="shared" si="67"/>
        <v>64.415000000000006</v>
      </c>
      <c r="T95" s="77">
        <f t="shared" si="68"/>
        <v>64.415000000000006</v>
      </c>
    </row>
    <row r="96" spans="2:33" ht="13.5" customHeight="1">
      <c r="B96" s="58">
        <v>253</v>
      </c>
      <c r="C96" s="35" t="s">
        <v>121</v>
      </c>
      <c r="D96" s="89">
        <v>2000</v>
      </c>
      <c r="E96" s="95">
        <v>0</v>
      </c>
      <c r="F96" s="80">
        <v>0</v>
      </c>
      <c r="G96" s="82">
        <v>0</v>
      </c>
      <c r="H96" s="80">
        <v>0</v>
      </c>
      <c r="I96" s="89">
        <v>2000</v>
      </c>
      <c r="J96" s="89">
        <v>2000</v>
      </c>
      <c r="K96" s="80">
        <v>0</v>
      </c>
      <c r="L96" s="96">
        <v>941.6</v>
      </c>
      <c r="M96" s="89">
        <v>941.6</v>
      </c>
      <c r="N96" s="81">
        <f t="shared" si="81"/>
        <v>1058.4000000000001</v>
      </c>
      <c r="O96" s="81">
        <f t="shared" si="82"/>
        <v>1058.4000000000001</v>
      </c>
      <c r="P96" s="81">
        <f t="shared" si="83"/>
        <v>0</v>
      </c>
      <c r="Q96" s="81">
        <v>0</v>
      </c>
      <c r="R96" s="81">
        <v>941.6</v>
      </c>
      <c r="S96" s="77">
        <f t="shared" si="67"/>
        <v>47.08</v>
      </c>
      <c r="T96" s="77">
        <f t="shared" si="68"/>
        <v>47.08</v>
      </c>
    </row>
    <row r="97" spans="2:20" ht="13.5" customHeight="1">
      <c r="B97" s="58">
        <v>254</v>
      </c>
      <c r="C97" s="35" t="s">
        <v>122</v>
      </c>
      <c r="D97" s="89">
        <v>8000</v>
      </c>
      <c r="E97" s="95">
        <v>0</v>
      </c>
      <c r="F97" s="80">
        <f t="shared" si="80"/>
        <v>-1000</v>
      </c>
      <c r="G97" s="82">
        <v>-1000</v>
      </c>
      <c r="H97" s="80">
        <v>0</v>
      </c>
      <c r="I97" s="89">
        <v>7000</v>
      </c>
      <c r="J97" s="89">
        <v>3000</v>
      </c>
      <c r="K97" s="80">
        <v>0</v>
      </c>
      <c r="L97" s="96">
        <v>236.83</v>
      </c>
      <c r="M97" s="89">
        <v>236.83</v>
      </c>
      <c r="N97" s="81">
        <f t="shared" si="81"/>
        <v>2763.17</v>
      </c>
      <c r="O97" s="81">
        <f t="shared" si="82"/>
        <v>6763.17</v>
      </c>
      <c r="P97" s="81">
        <f t="shared" si="83"/>
        <v>4000</v>
      </c>
      <c r="Q97" s="84">
        <v>236.83</v>
      </c>
      <c r="R97" s="81">
        <v>0</v>
      </c>
      <c r="S97" s="77">
        <f t="shared" si="67"/>
        <v>7.8943333333333339</v>
      </c>
      <c r="T97" s="77">
        <f t="shared" si="68"/>
        <v>3.3832857142857145</v>
      </c>
    </row>
    <row r="98" spans="2:20" ht="13.5" customHeight="1">
      <c r="B98" s="58">
        <v>255</v>
      </c>
      <c r="C98" s="35" t="s">
        <v>123</v>
      </c>
      <c r="D98" s="89">
        <v>37098</v>
      </c>
      <c r="E98" s="95">
        <v>0</v>
      </c>
      <c r="F98" s="80">
        <f t="shared" si="80"/>
        <v>0</v>
      </c>
      <c r="G98" s="82">
        <v>0</v>
      </c>
      <c r="H98" s="80">
        <v>0</v>
      </c>
      <c r="I98" s="89">
        <v>37098</v>
      </c>
      <c r="J98" s="89">
        <v>15800</v>
      </c>
      <c r="K98" s="80">
        <v>0</v>
      </c>
      <c r="L98" s="97">
        <v>0</v>
      </c>
      <c r="M98" s="81">
        <v>0</v>
      </c>
      <c r="N98" s="81">
        <f t="shared" si="81"/>
        <v>15800</v>
      </c>
      <c r="O98" s="81">
        <f t="shared" si="82"/>
        <v>37098</v>
      </c>
      <c r="P98" s="81">
        <f t="shared" si="83"/>
        <v>21298</v>
      </c>
      <c r="Q98" s="81">
        <v>0</v>
      </c>
      <c r="R98" s="81">
        <v>0</v>
      </c>
      <c r="S98" s="77">
        <f t="shared" si="67"/>
        <v>0</v>
      </c>
      <c r="T98" s="77">
        <f t="shared" si="68"/>
        <v>0</v>
      </c>
    </row>
    <row r="99" spans="2:20" ht="13.5" customHeight="1">
      <c r="B99" s="58">
        <v>256</v>
      </c>
      <c r="C99" s="35" t="s">
        <v>124</v>
      </c>
      <c r="D99" s="89">
        <v>9011</v>
      </c>
      <c r="E99" s="95">
        <v>0</v>
      </c>
      <c r="F99" s="80">
        <f t="shared" si="80"/>
        <v>-1000</v>
      </c>
      <c r="G99" s="82">
        <v>-1000</v>
      </c>
      <c r="H99" s="80">
        <v>0</v>
      </c>
      <c r="I99" s="89">
        <v>8011</v>
      </c>
      <c r="J99" s="89">
        <v>3511</v>
      </c>
      <c r="K99" s="80">
        <v>0</v>
      </c>
      <c r="L99" s="96">
        <v>736.82</v>
      </c>
      <c r="M99" s="89">
        <v>736.82</v>
      </c>
      <c r="N99" s="81">
        <f t="shared" si="81"/>
        <v>2774.18</v>
      </c>
      <c r="O99" s="81">
        <f t="shared" si="82"/>
        <v>7274.18</v>
      </c>
      <c r="P99" s="81">
        <f t="shared" si="83"/>
        <v>4500</v>
      </c>
      <c r="Q99" s="90">
        <v>58.97</v>
      </c>
      <c r="R99" s="84">
        <v>677.85</v>
      </c>
      <c r="S99" s="77">
        <f t="shared" si="67"/>
        <v>20.98604386214754</v>
      </c>
      <c r="T99" s="77">
        <f t="shared" si="68"/>
        <v>9.1976032954687312</v>
      </c>
    </row>
    <row r="100" spans="2:20" ht="13.5" customHeight="1">
      <c r="B100" s="58">
        <v>257</v>
      </c>
      <c r="C100" s="35" t="s">
        <v>125</v>
      </c>
      <c r="D100" s="89">
        <v>500</v>
      </c>
      <c r="E100" s="95">
        <v>0</v>
      </c>
      <c r="F100" s="80">
        <f t="shared" si="80"/>
        <v>0</v>
      </c>
      <c r="G100" s="82">
        <v>0</v>
      </c>
      <c r="H100" s="80">
        <v>0</v>
      </c>
      <c r="I100" s="89">
        <v>500</v>
      </c>
      <c r="J100" s="89">
        <v>500</v>
      </c>
      <c r="K100" s="80">
        <v>0</v>
      </c>
      <c r="L100" s="96">
        <v>97.38</v>
      </c>
      <c r="M100" s="89">
        <v>97.38</v>
      </c>
      <c r="N100" s="81">
        <f t="shared" si="81"/>
        <v>402.62</v>
      </c>
      <c r="O100" s="81">
        <f t="shared" si="82"/>
        <v>402.62</v>
      </c>
      <c r="P100" s="81">
        <f t="shared" si="83"/>
        <v>0</v>
      </c>
      <c r="Q100" s="90">
        <v>97.38</v>
      </c>
      <c r="R100" s="98">
        <v>0</v>
      </c>
      <c r="S100" s="77">
        <f t="shared" si="67"/>
        <v>19.475999999999999</v>
      </c>
      <c r="T100" s="77">
        <f t="shared" si="68"/>
        <v>19.475999999999999</v>
      </c>
    </row>
    <row r="101" spans="2:20" ht="13.5" customHeight="1">
      <c r="B101" s="58">
        <v>259</v>
      </c>
      <c r="C101" s="35" t="s">
        <v>126</v>
      </c>
      <c r="D101" s="91">
        <v>8750</v>
      </c>
      <c r="E101" s="95">
        <v>0</v>
      </c>
      <c r="F101" s="80">
        <f t="shared" si="80"/>
        <v>850</v>
      </c>
      <c r="G101" s="82">
        <v>850</v>
      </c>
      <c r="H101" s="80">
        <v>0</v>
      </c>
      <c r="I101" s="89">
        <v>9600</v>
      </c>
      <c r="J101" s="89">
        <v>9600</v>
      </c>
      <c r="K101" s="80">
        <v>0</v>
      </c>
      <c r="L101" s="96">
        <v>3435.24</v>
      </c>
      <c r="M101" s="89">
        <v>3435.24</v>
      </c>
      <c r="N101" s="81">
        <f t="shared" si="81"/>
        <v>6164.76</v>
      </c>
      <c r="O101" s="81">
        <f t="shared" si="82"/>
        <v>6164.76</v>
      </c>
      <c r="P101" s="81">
        <f t="shared" si="83"/>
        <v>0</v>
      </c>
      <c r="Q101" s="90">
        <v>192.6</v>
      </c>
      <c r="R101" s="84">
        <v>3242.64</v>
      </c>
      <c r="S101" s="77">
        <f t="shared" si="67"/>
        <v>35.783749999999998</v>
      </c>
      <c r="T101" s="77">
        <f t="shared" si="68"/>
        <v>35.783749999999998</v>
      </c>
    </row>
    <row r="102" spans="2:20" ht="13.5" customHeight="1">
      <c r="B102" s="62">
        <v>260</v>
      </c>
      <c r="C102" s="23" t="s">
        <v>127</v>
      </c>
      <c r="D102" s="78">
        <f>SUM(D103:D108)</f>
        <v>79966</v>
      </c>
      <c r="E102" s="78">
        <f t="shared" ref="E102:R102" si="84">SUM(E103:E108)</f>
        <v>0</v>
      </c>
      <c r="F102" s="99">
        <f>SUM(F103:F108)</f>
        <v>-3000</v>
      </c>
      <c r="G102" s="99">
        <f t="shared" si="84"/>
        <v>-3000</v>
      </c>
      <c r="H102" s="78">
        <f t="shared" si="84"/>
        <v>0</v>
      </c>
      <c r="I102" s="78">
        <f t="shared" ref="I102:N102" si="85">SUM(I103:I108)</f>
        <v>76966</v>
      </c>
      <c r="J102" s="78">
        <f t="shared" si="85"/>
        <v>45654</v>
      </c>
      <c r="K102" s="78">
        <f t="shared" si="85"/>
        <v>0</v>
      </c>
      <c r="L102" s="100">
        <f t="shared" si="85"/>
        <v>245.1</v>
      </c>
      <c r="M102" s="78">
        <f t="shared" ref="M102" si="86">SUM(M103:M108)</f>
        <v>245.1</v>
      </c>
      <c r="N102" s="78">
        <f t="shared" si="85"/>
        <v>45408.9</v>
      </c>
      <c r="O102" s="78">
        <f t="shared" si="84"/>
        <v>76720.899999999994</v>
      </c>
      <c r="P102" s="78">
        <f>SUM(P103:P108)</f>
        <v>31312</v>
      </c>
      <c r="Q102" s="78">
        <f t="shared" si="84"/>
        <v>174.48</v>
      </c>
      <c r="R102" s="78">
        <f t="shared" si="84"/>
        <v>70.62</v>
      </c>
      <c r="S102" s="75">
        <f t="shared" si="67"/>
        <v>0.53686423971612562</v>
      </c>
      <c r="T102" s="75">
        <f t="shared" si="68"/>
        <v>0.31845230361458304</v>
      </c>
    </row>
    <row r="103" spans="2:20" ht="13.5" customHeight="1">
      <c r="B103" s="58">
        <v>261</v>
      </c>
      <c r="C103" s="35" t="s">
        <v>128</v>
      </c>
      <c r="D103" s="89">
        <v>2000</v>
      </c>
      <c r="E103" s="80">
        <v>0</v>
      </c>
      <c r="F103" s="80">
        <f t="shared" ref="F103:F108" si="87">+G103+H103</f>
        <v>0</v>
      </c>
      <c r="G103" s="82">
        <v>0</v>
      </c>
      <c r="H103" s="80">
        <v>0</v>
      </c>
      <c r="I103" s="89">
        <v>2000</v>
      </c>
      <c r="J103" s="89">
        <v>2000</v>
      </c>
      <c r="K103" s="80">
        <v>0</v>
      </c>
      <c r="L103" s="97">
        <v>0</v>
      </c>
      <c r="M103" s="81">
        <v>0</v>
      </c>
      <c r="N103" s="81">
        <f t="shared" ref="N103:N108" si="88">J103-M103</f>
        <v>2000</v>
      </c>
      <c r="O103" s="81">
        <f t="shared" ref="O103:O108" si="89">+N103+P103</f>
        <v>2000</v>
      </c>
      <c r="P103" s="81">
        <f t="shared" ref="P103:P108" si="90">+I103-J103</f>
        <v>0</v>
      </c>
      <c r="Q103" s="81">
        <v>0</v>
      </c>
      <c r="R103" s="81">
        <v>0</v>
      </c>
      <c r="S103" s="77">
        <f t="shared" si="67"/>
        <v>0</v>
      </c>
      <c r="T103" s="77">
        <f t="shared" si="68"/>
        <v>0</v>
      </c>
    </row>
    <row r="104" spans="2:20" ht="13.5" customHeight="1">
      <c r="B104" s="58">
        <v>262</v>
      </c>
      <c r="C104" s="35" t="s">
        <v>129</v>
      </c>
      <c r="D104" s="89">
        <v>25654</v>
      </c>
      <c r="E104" s="95">
        <v>0</v>
      </c>
      <c r="F104" s="80">
        <f t="shared" si="87"/>
        <v>0</v>
      </c>
      <c r="G104" s="82">
        <v>0</v>
      </c>
      <c r="H104" s="80">
        <v>0</v>
      </c>
      <c r="I104" s="89">
        <v>25654</v>
      </c>
      <c r="J104" s="89">
        <v>2250</v>
      </c>
      <c r="K104" s="80">
        <v>0</v>
      </c>
      <c r="L104" s="90">
        <v>99.39</v>
      </c>
      <c r="M104" s="90">
        <v>99.39</v>
      </c>
      <c r="N104" s="81">
        <f t="shared" si="88"/>
        <v>2150.61</v>
      </c>
      <c r="O104" s="81">
        <f t="shared" si="89"/>
        <v>25554.61</v>
      </c>
      <c r="P104" s="81">
        <f t="shared" si="90"/>
        <v>23404</v>
      </c>
      <c r="Q104" s="84">
        <v>28.77</v>
      </c>
      <c r="R104" s="84">
        <v>70.62</v>
      </c>
      <c r="S104" s="77">
        <f t="shared" si="67"/>
        <v>4.4173333333333336</v>
      </c>
      <c r="T104" s="77">
        <f t="shared" si="68"/>
        <v>0.38742496296873785</v>
      </c>
    </row>
    <row r="105" spans="2:20" ht="13.5" customHeight="1">
      <c r="B105" s="58">
        <v>263</v>
      </c>
      <c r="C105" s="35" t="s">
        <v>130</v>
      </c>
      <c r="D105" s="89">
        <v>5458</v>
      </c>
      <c r="E105" s="95">
        <v>0</v>
      </c>
      <c r="F105" s="80">
        <f t="shared" si="87"/>
        <v>-3000</v>
      </c>
      <c r="G105" s="82">
        <v>-3000</v>
      </c>
      <c r="H105" s="80">
        <v>0</v>
      </c>
      <c r="I105" s="89">
        <v>2458</v>
      </c>
      <c r="J105" s="89">
        <v>1200</v>
      </c>
      <c r="K105" s="80">
        <v>0</v>
      </c>
      <c r="L105" s="81">
        <v>0</v>
      </c>
      <c r="M105" s="81">
        <v>0</v>
      </c>
      <c r="N105" s="81">
        <f t="shared" si="88"/>
        <v>1200</v>
      </c>
      <c r="O105" s="81">
        <f t="shared" si="89"/>
        <v>2458</v>
      </c>
      <c r="P105" s="81">
        <f t="shared" si="90"/>
        <v>1258</v>
      </c>
      <c r="Q105" s="77">
        <v>0</v>
      </c>
      <c r="R105" s="77">
        <f t="shared" ref="R105" si="91">+L105/I105*100</f>
        <v>0</v>
      </c>
      <c r="S105" s="77">
        <f t="shared" si="67"/>
        <v>0</v>
      </c>
      <c r="T105" s="77">
        <f t="shared" si="68"/>
        <v>0</v>
      </c>
    </row>
    <row r="106" spans="2:20" ht="13.5" customHeight="1">
      <c r="B106" s="58">
        <v>265</v>
      </c>
      <c r="C106" s="35" t="s">
        <v>131</v>
      </c>
      <c r="D106" s="91">
        <v>23634</v>
      </c>
      <c r="E106" s="95">
        <v>0</v>
      </c>
      <c r="F106" s="80">
        <f t="shared" si="87"/>
        <v>0</v>
      </c>
      <c r="G106" s="82">
        <v>0</v>
      </c>
      <c r="H106" s="80">
        <v>0</v>
      </c>
      <c r="I106" s="89">
        <v>23634</v>
      </c>
      <c r="J106" s="89">
        <v>17534</v>
      </c>
      <c r="K106" s="80">
        <v>0</v>
      </c>
      <c r="L106" s="90">
        <v>46.55</v>
      </c>
      <c r="M106" s="90">
        <v>46.55</v>
      </c>
      <c r="N106" s="81">
        <f t="shared" si="88"/>
        <v>17487.45</v>
      </c>
      <c r="O106" s="81">
        <f t="shared" si="89"/>
        <v>23587.45</v>
      </c>
      <c r="P106" s="81">
        <f t="shared" si="90"/>
        <v>6100</v>
      </c>
      <c r="Q106" s="90">
        <v>46.55</v>
      </c>
      <c r="R106" s="77">
        <v>0</v>
      </c>
      <c r="S106" s="77">
        <f t="shared" si="67"/>
        <v>0.26548420212159235</v>
      </c>
      <c r="T106" s="77">
        <f t="shared" si="68"/>
        <v>0.19696200389269694</v>
      </c>
    </row>
    <row r="107" spans="2:20" ht="13.5" customHeight="1">
      <c r="B107" s="58">
        <v>266</v>
      </c>
      <c r="C107" s="35" t="s">
        <v>132</v>
      </c>
      <c r="D107" s="95">
        <v>0</v>
      </c>
      <c r="E107" s="95">
        <v>0</v>
      </c>
      <c r="F107" s="80">
        <f t="shared" si="87"/>
        <v>0</v>
      </c>
      <c r="G107" s="82">
        <v>0</v>
      </c>
      <c r="H107" s="80">
        <v>0</v>
      </c>
      <c r="I107" s="95">
        <v>0</v>
      </c>
      <c r="J107" s="95">
        <v>0</v>
      </c>
      <c r="K107" s="80">
        <v>0</v>
      </c>
      <c r="L107" s="81">
        <v>0</v>
      </c>
      <c r="M107" s="81">
        <v>0</v>
      </c>
      <c r="N107" s="81">
        <f t="shared" si="88"/>
        <v>0</v>
      </c>
      <c r="O107" s="81">
        <f t="shared" si="89"/>
        <v>0</v>
      </c>
      <c r="P107" s="81">
        <f t="shared" si="90"/>
        <v>0</v>
      </c>
      <c r="Q107" s="81">
        <v>0</v>
      </c>
      <c r="R107" s="81">
        <v>0</v>
      </c>
      <c r="S107" s="77">
        <v>0</v>
      </c>
      <c r="T107" s="77">
        <v>0</v>
      </c>
    </row>
    <row r="108" spans="2:20" ht="13.5" customHeight="1">
      <c r="B108" s="58">
        <v>269</v>
      </c>
      <c r="C108" s="35" t="s">
        <v>133</v>
      </c>
      <c r="D108" s="90">
        <v>23220</v>
      </c>
      <c r="E108" s="95">
        <v>0</v>
      </c>
      <c r="F108" s="80">
        <f t="shared" si="87"/>
        <v>0</v>
      </c>
      <c r="G108" s="82">
        <v>0</v>
      </c>
      <c r="H108" s="80">
        <v>0</v>
      </c>
      <c r="I108" s="89">
        <v>23220</v>
      </c>
      <c r="J108" s="89">
        <v>22670</v>
      </c>
      <c r="K108" s="80">
        <v>0</v>
      </c>
      <c r="L108" s="90">
        <v>99.16</v>
      </c>
      <c r="M108" s="90">
        <v>99.16</v>
      </c>
      <c r="N108" s="81">
        <f t="shared" si="88"/>
        <v>22570.84</v>
      </c>
      <c r="O108" s="81">
        <f t="shared" si="89"/>
        <v>23120.84</v>
      </c>
      <c r="P108" s="81">
        <f t="shared" si="90"/>
        <v>550</v>
      </c>
      <c r="Q108" s="90">
        <v>99.16</v>
      </c>
      <c r="R108" s="81">
        <v>0</v>
      </c>
      <c r="S108" s="77">
        <f t="shared" si="67"/>
        <v>0.43740626378473751</v>
      </c>
      <c r="T108" s="77">
        <f t="shared" si="68"/>
        <v>0.42704565030146424</v>
      </c>
    </row>
    <row r="109" spans="2:20" ht="13.5" customHeight="1">
      <c r="B109" s="62">
        <v>270</v>
      </c>
      <c r="C109" s="23" t="s">
        <v>134</v>
      </c>
      <c r="D109" s="78">
        <f>SUM(D110:D115)</f>
        <v>120360</v>
      </c>
      <c r="E109" s="78">
        <f t="shared" ref="E109:Q109" si="92">SUM(E110:E115)</f>
        <v>0</v>
      </c>
      <c r="F109" s="76">
        <f t="shared" si="92"/>
        <v>-7832</v>
      </c>
      <c r="G109" s="73">
        <f>SUM(G110:G115)</f>
        <v>-7832</v>
      </c>
      <c r="H109" s="78">
        <f t="shared" si="92"/>
        <v>0</v>
      </c>
      <c r="I109" s="78">
        <f>SUM(I110:I115)</f>
        <v>112528</v>
      </c>
      <c r="J109" s="78">
        <f t="shared" si="92"/>
        <v>36118</v>
      </c>
      <c r="K109" s="78">
        <f t="shared" si="92"/>
        <v>0</v>
      </c>
      <c r="L109" s="78">
        <f t="shared" si="92"/>
        <v>1287.99</v>
      </c>
      <c r="M109" s="78">
        <f t="shared" ref="M109" si="93">SUM(M110:M115)</f>
        <v>1287.99</v>
      </c>
      <c r="N109" s="78">
        <f>SUM(N110:N115)</f>
        <v>34830.01</v>
      </c>
      <c r="O109" s="78">
        <f t="shared" si="92"/>
        <v>111240.01</v>
      </c>
      <c r="P109" s="78">
        <f t="shared" si="92"/>
        <v>76410</v>
      </c>
      <c r="Q109" s="78">
        <f t="shared" si="92"/>
        <v>442.69</v>
      </c>
      <c r="R109" s="78">
        <f>SUM(R110:R115)</f>
        <v>845.3</v>
      </c>
      <c r="S109" s="75">
        <f t="shared" si="67"/>
        <v>3.5660612437012018</v>
      </c>
      <c r="T109" s="75">
        <f t="shared" si="68"/>
        <v>1.1445951229916109</v>
      </c>
    </row>
    <row r="110" spans="2:20" ht="13.5" customHeight="1">
      <c r="B110" s="58">
        <v>271</v>
      </c>
      <c r="C110" s="35" t="s">
        <v>135</v>
      </c>
      <c r="D110" s="89">
        <v>2994</v>
      </c>
      <c r="E110" s="95">
        <v>0</v>
      </c>
      <c r="F110" s="80">
        <f t="shared" ref="F110:F115" si="94">+G110+H110</f>
        <v>0</v>
      </c>
      <c r="G110" s="82">
        <v>0</v>
      </c>
      <c r="H110" s="80">
        <v>0</v>
      </c>
      <c r="I110" s="89">
        <v>2994</v>
      </c>
      <c r="J110" s="89">
        <v>2465</v>
      </c>
      <c r="K110" s="80">
        <v>0</v>
      </c>
      <c r="L110" s="90">
        <v>92.85</v>
      </c>
      <c r="M110" s="90">
        <v>92.85</v>
      </c>
      <c r="N110" s="81">
        <f t="shared" ref="N110:N115" si="95">J110-M110</f>
        <v>2372.15</v>
      </c>
      <c r="O110" s="81">
        <f t="shared" ref="O110:O116" si="96">+N110+P110</f>
        <v>2901.15</v>
      </c>
      <c r="P110" s="81">
        <f t="shared" ref="P110:P116" si="97">+I110-J110</f>
        <v>529</v>
      </c>
      <c r="Q110" s="90">
        <v>92.85</v>
      </c>
      <c r="R110" s="98">
        <v>0</v>
      </c>
      <c r="S110" s="77">
        <f t="shared" si="67"/>
        <v>3.7667342799188637</v>
      </c>
      <c r="T110" s="77">
        <f t="shared" si="68"/>
        <v>3.101202404809619</v>
      </c>
    </row>
    <row r="111" spans="2:20" ht="13.5" customHeight="1">
      <c r="B111" s="58">
        <v>273</v>
      </c>
      <c r="C111" s="35" t="s">
        <v>136</v>
      </c>
      <c r="D111" s="89">
        <v>57471</v>
      </c>
      <c r="E111" s="95">
        <v>0</v>
      </c>
      <c r="F111" s="80">
        <f>+G111+H111</f>
        <v>-4832</v>
      </c>
      <c r="G111" s="82">
        <v>-4832</v>
      </c>
      <c r="H111" s="80">
        <v>0</v>
      </c>
      <c r="I111" s="89">
        <v>52639</v>
      </c>
      <c r="J111" s="89">
        <v>11868</v>
      </c>
      <c r="K111" s="80">
        <v>0</v>
      </c>
      <c r="L111" s="90">
        <v>319.92</v>
      </c>
      <c r="M111" s="90">
        <v>319.92</v>
      </c>
      <c r="N111" s="81">
        <f t="shared" si="95"/>
        <v>11548.08</v>
      </c>
      <c r="O111" s="81">
        <f t="shared" si="96"/>
        <v>52319.08</v>
      </c>
      <c r="P111" s="81">
        <f t="shared" si="97"/>
        <v>40771</v>
      </c>
      <c r="Q111" s="90">
        <v>319.92</v>
      </c>
      <c r="R111" s="98">
        <v>0</v>
      </c>
      <c r="S111" s="77">
        <f t="shared" si="67"/>
        <v>2.6956521739130435</v>
      </c>
      <c r="T111" s="77">
        <f t="shared" si="68"/>
        <v>0.6077623055149225</v>
      </c>
    </row>
    <row r="112" spans="2:20" ht="13.5" customHeight="1">
      <c r="B112" s="58">
        <v>274</v>
      </c>
      <c r="C112" s="35" t="s">
        <v>137</v>
      </c>
      <c r="D112" s="89">
        <v>550</v>
      </c>
      <c r="E112" s="95">
        <v>0</v>
      </c>
      <c r="F112" s="80">
        <f t="shared" si="94"/>
        <v>0</v>
      </c>
      <c r="G112" s="82">
        <v>0</v>
      </c>
      <c r="H112" s="80">
        <v>0</v>
      </c>
      <c r="I112" s="89">
        <v>550</v>
      </c>
      <c r="J112" s="89">
        <v>550</v>
      </c>
      <c r="K112" s="80">
        <v>0</v>
      </c>
      <c r="L112" s="81">
        <v>0</v>
      </c>
      <c r="M112" s="81">
        <v>0</v>
      </c>
      <c r="N112" s="81">
        <f t="shared" si="95"/>
        <v>550</v>
      </c>
      <c r="O112" s="81">
        <f t="shared" si="96"/>
        <v>550</v>
      </c>
      <c r="P112" s="81">
        <f t="shared" si="97"/>
        <v>0</v>
      </c>
      <c r="Q112" s="81">
        <v>0</v>
      </c>
      <c r="R112" s="98">
        <v>0</v>
      </c>
      <c r="S112" s="77">
        <f t="shared" si="67"/>
        <v>0</v>
      </c>
      <c r="T112" s="77">
        <f t="shared" si="68"/>
        <v>0</v>
      </c>
    </row>
    <row r="113" spans="2:21" ht="13.5" customHeight="1">
      <c r="B113" s="58">
        <v>275</v>
      </c>
      <c r="C113" s="35" t="s">
        <v>138</v>
      </c>
      <c r="D113" s="89">
        <v>56172</v>
      </c>
      <c r="E113" s="95">
        <v>0</v>
      </c>
      <c r="F113" s="80">
        <f t="shared" si="94"/>
        <v>-3000</v>
      </c>
      <c r="G113" s="82">
        <v>-3000</v>
      </c>
      <c r="H113" s="80">
        <v>0</v>
      </c>
      <c r="I113" s="89">
        <v>53172</v>
      </c>
      <c r="J113" s="89">
        <v>19422</v>
      </c>
      <c r="K113" s="80">
        <v>0</v>
      </c>
      <c r="L113" s="90">
        <v>845.3</v>
      </c>
      <c r="M113" s="90">
        <v>845.3</v>
      </c>
      <c r="N113" s="81">
        <f t="shared" si="95"/>
        <v>18576.7</v>
      </c>
      <c r="O113" s="81">
        <f t="shared" si="96"/>
        <v>52326.7</v>
      </c>
      <c r="P113" s="81">
        <f t="shared" si="97"/>
        <v>33750</v>
      </c>
      <c r="Q113" s="81">
        <v>0</v>
      </c>
      <c r="R113" s="84">
        <v>845.3</v>
      </c>
      <c r="S113" s="77">
        <f t="shared" si="67"/>
        <v>4.3522809185459792</v>
      </c>
      <c r="T113" s="77">
        <f t="shared" si="68"/>
        <v>1.5897464831114119</v>
      </c>
    </row>
    <row r="114" spans="2:21" ht="13.5" customHeight="1">
      <c r="B114" s="59">
        <v>277</v>
      </c>
      <c r="C114" s="35" t="s">
        <v>139</v>
      </c>
      <c r="D114" s="89">
        <v>350</v>
      </c>
      <c r="E114" s="95">
        <v>0</v>
      </c>
      <c r="F114" s="80">
        <f t="shared" si="94"/>
        <v>0</v>
      </c>
      <c r="G114" s="82">
        <v>0</v>
      </c>
      <c r="H114" s="80">
        <v>0</v>
      </c>
      <c r="I114" s="89">
        <v>350</v>
      </c>
      <c r="J114" s="89">
        <v>350</v>
      </c>
      <c r="K114" s="80">
        <v>0</v>
      </c>
      <c r="L114" s="81">
        <v>0</v>
      </c>
      <c r="M114" s="81">
        <v>0</v>
      </c>
      <c r="N114" s="81">
        <f t="shared" si="95"/>
        <v>350</v>
      </c>
      <c r="O114" s="81">
        <f t="shared" si="96"/>
        <v>350</v>
      </c>
      <c r="P114" s="81">
        <f t="shared" si="97"/>
        <v>0</v>
      </c>
      <c r="Q114" s="81">
        <v>0</v>
      </c>
      <c r="R114" s="98">
        <v>0</v>
      </c>
      <c r="S114" s="77">
        <f t="shared" si="67"/>
        <v>0</v>
      </c>
      <c r="T114" s="77">
        <f t="shared" si="68"/>
        <v>0</v>
      </c>
    </row>
    <row r="115" spans="2:21" ht="13.5" customHeight="1">
      <c r="B115" s="60">
        <v>279</v>
      </c>
      <c r="C115" s="35" t="s">
        <v>140</v>
      </c>
      <c r="D115" s="89">
        <v>2823</v>
      </c>
      <c r="E115" s="95">
        <v>0</v>
      </c>
      <c r="F115" s="80">
        <f t="shared" si="94"/>
        <v>0</v>
      </c>
      <c r="G115" s="82">
        <v>0</v>
      </c>
      <c r="H115" s="80">
        <v>0</v>
      </c>
      <c r="I115" s="89">
        <v>2823</v>
      </c>
      <c r="J115" s="89">
        <v>1463</v>
      </c>
      <c r="K115" s="80">
        <v>0</v>
      </c>
      <c r="L115" s="89">
        <v>29.92</v>
      </c>
      <c r="M115" s="101">
        <v>29.92</v>
      </c>
      <c r="N115" s="81">
        <f t="shared" si="95"/>
        <v>1433.08</v>
      </c>
      <c r="O115" s="81">
        <f>+N115+P115</f>
        <v>2793.08</v>
      </c>
      <c r="P115" s="81">
        <f t="shared" si="97"/>
        <v>1360</v>
      </c>
      <c r="Q115" s="81">
        <v>29.92</v>
      </c>
      <c r="R115" s="98">
        <v>0</v>
      </c>
      <c r="S115" s="77">
        <f t="shared" si="67"/>
        <v>2.0451127819548871</v>
      </c>
      <c r="T115" s="77">
        <f t="shared" si="68"/>
        <v>1.0598653914275593</v>
      </c>
    </row>
    <row r="116" spans="2:21" ht="13.5" customHeight="1">
      <c r="B116" s="62">
        <v>280</v>
      </c>
      <c r="C116" s="23" t="s">
        <v>141</v>
      </c>
      <c r="D116" s="91">
        <v>36268</v>
      </c>
      <c r="E116" s="102">
        <v>0</v>
      </c>
      <c r="F116" s="85">
        <f>+G116+H116</f>
        <v>-3000</v>
      </c>
      <c r="G116" s="86">
        <v>-3000</v>
      </c>
      <c r="H116" s="85">
        <v>0</v>
      </c>
      <c r="I116" s="102">
        <v>33268</v>
      </c>
      <c r="J116" s="103">
        <v>5500</v>
      </c>
      <c r="K116" s="85">
        <v>0</v>
      </c>
      <c r="L116" s="104">
        <v>100.54</v>
      </c>
      <c r="M116" s="105">
        <v>100.54</v>
      </c>
      <c r="N116" s="76">
        <f>J116-M116</f>
        <v>5399.46</v>
      </c>
      <c r="O116" s="76">
        <f t="shared" si="96"/>
        <v>33167.46</v>
      </c>
      <c r="P116" s="76">
        <f t="shared" si="97"/>
        <v>27768</v>
      </c>
      <c r="Q116" s="88">
        <v>91.98</v>
      </c>
      <c r="R116" s="88">
        <v>8.56</v>
      </c>
      <c r="S116" s="75">
        <f t="shared" si="67"/>
        <v>1.8280000000000001</v>
      </c>
      <c r="T116" s="75">
        <f t="shared" si="68"/>
        <v>0.30221233617891069</v>
      </c>
    </row>
    <row r="117" spans="2:21" ht="13.5" customHeight="1">
      <c r="B117" s="57">
        <v>3</v>
      </c>
      <c r="C117" s="14" t="s">
        <v>142</v>
      </c>
      <c r="D117" s="78">
        <f>+D118</f>
        <v>0</v>
      </c>
      <c r="E117" s="78">
        <f t="shared" ref="E117:H117" si="98">+E118</f>
        <v>0</v>
      </c>
      <c r="F117" s="78">
        <f t="shared" si="98"/>
        <v>6861</v>
      </c>
      <c r="G117" s="78">
        <f t="shared" si="98"/>
        <v>6861</v>
      </c>
      <c r="H117" s="78">
        <f t="shared" si="98"/>
        <v>0</v>
      </c>
      <c r="I117" s="78">
        <f>+I118</f>
        <v>6861</v>
      </c>
      <c r="J117" s="78">
        <f t="shared" ref="J117:R117" si="99">+J118</f>
        <v>6861</v>
      </c>
      <c r="K117" s="78">
        <f t="shared" si="99"/>
        <v>0</v>
      </c>
      <c r="L117" s="78">
        <f t="shared" si="99"/>
        <v>0</v>
      </c>
      <c r="M117" s="78">
        <f t="shared" si="99"/>
        <v>0</v>
      </c>
      <c r="N117" s="78">
        <f t="shared" si="99"/>
        <v>6861</v>
      </c>
      <c r="O117" s="78">
        <f t="shared" si="99"/>
        <v>6861</v>
      </c>
      <c r="P117" s="78">
        <f t="shared" si="99"/>
        <v>0</v>
      </c>
      <c r="Q117" s="78">
        <f t="shared" si="99"/>
        <v>0</v>
      </c>
      <c r="R117" s="78">
        <f t="shared" si="99"/>
        <v>0</v>
      </c>
      <c r="S117" s="78">
        <f t="shared" si="67"/>
        <v>0</v>
      </c>
      <c r="T117" s="78">
        <f t="shared" si="68"/>
        <v>0</v>
      </c>
    </row>
    <row r="118" spans="2:21" ht="13.5" customHeight="1">
      <c r="B118" s="57">
        <v>350</v>
      </c>
      <c r="C118" s="14" t="s">
        <v>144</v>
      </c>
      <c r="D118" s="78">
        <v>0</v>
      </c>
      <c r="E118" s="78">
        <v>0</v>
      </c>
      <c r="F118" s="85">
        <f t="shared" ref="F118" si="100">+G118+H118</f>
        <v>6861</v>
      </c>
      <c r="G118" s="106">
        <v>6861</v>
      </c>
      <c r="H118" s="85">
        <v>0</v>
      </c>
      <c r="I118" s="78">
        <v>6861</v>
      </c>
      <c r="J118" s="78">
        <v>6861</v>
      </c>
      <c r="K118" s="78">
        <v>0</v>
      </c>
      <c r="L118" s="78">
        <v>0</v>
      </c>
      <c r="M118" s="78">
        <v>0</v>
      </c>
      <c r="N118" s="76">
        <f t="shared" ref="N118" si="101">J118-M118</f>
        <v>6861</v>
      </c>
      <c r="O118" s="76">
        <f t="shared" ref="O118" si="102">+N118+P118</f>
        <v>6861</v>
      </c>
      <c r="P118" s="76">
        <f t="shared" ref="P118" si="103">+I118-J118</f>
        <v>0</v>
      </c>
      <c r="Q118" s="76">
        <v>0</v>
      </c>
      <c r="R118" s="107">
        <v>0</v>
      </c>
      <c r="S118" s="75">
        <f t="shared" si="67"/>
        <v>0</v>
      </c>
      <c r="T118" s="75">
        <f t="shared" si="68"/>
        <v>0</v>
      </c>
    </row>
    <row r="119" spans="2:21" ht="13.5" customHeight="1">
      <c r="B119" s="63">
        <v>6</v>
      </c>
      <c r="C119" s="14" t="s">
        <v>147</v>
      </c>
      <c r="D119" s="78">
        <f>+D120+D122+D128</f>
        <v>119967</v>
      </c>
      <c r="E119" s="78">
        <f t="shared" ref="E119:H119" si="104">+E120+E122+E128</f>
        <v>0</v>
      </c>
      <c r="F119" s="78">
        <f t="shared" si="104"/>
        <v>0</v>
      </c>
      <c r="G119" s="78">
        <f t="shared" si="104"/>
        <v>0</v>
      </c>
      <c r="H119" s="78">
        <f t="shared" si="104"/>
        <v>0</v>
      </c>
      <c r="I119" s="78">
        <f>+I120+I122+I128</f>
        <v>119967</v>
      </c>
      <c r="J119" s="78">
        <f>+J120+J122+J128</f>
        <v>113467</v>
      </c>
      <c r="K119" s="78">
        <f t="shared" ref="K119:R119" si="105">+K120+K122+K128</f>
        <v>0</v>
      </c>
      <c r="L119" s="78">
        <f t="shared" si="105"/>
        <v>0</v>
      </c>
      <c r="M119" s="78">
        <f t="shared" si="105"/>
        <v>0</v>
      </c>
      <c r="N119" s="78">
        <f t="shared" si="105"/>
        <v>113467</v>
      </c>
      <c r="O119" s="78">
        <f t="shared" si="105"/>
        <v>119967</v>
      </c>
      <c r="P119" s="78">
        <f t="shared" si="105"/>
        <v>6500</v>
      </c>
      <c r="Q119" s="78">
        <f t="shared" si="105"/>
        <v>0</v>
      </c>
      <c r="R119" s="78">
        <f t="shared" si="105"/>
        <v>0</v>
      </c>
      <c r="S119" s="78">
        <f t="shared" si="67"/>
        <v>0</v>
      </c>
      <c r="T119" s="78">
        <f t="shared" si="68"/>
        <v>0</v>
      </c>
    </row>
    <row r="120" spans="2:21" s="3" customFormat="1" ht="13.5" customHeight="1">
      <c r="B120" s="63">
        <v>610</v>
      </c>
      <c r="C120" s="14" t="s">
        <v>148</v>
      </c>
      <c r="D120" s="78">
        <f t="shared" ref="D120:R120" si="106">SUM(D121:D121)</f>
        <v>100000</v>
      </c>
      <c r="E120" s="78">
        <f t="shared" si="106"/>
        <v>0</v>
      </c>
      <c r="F120" s="108">
        <f t="shared" si="106"/>
        <v>0</v>
      </c>
      <c r="G120" s="109">
        <f t="shared" si="106"/>
        <v>0</v>
      </c>
      <c r="H120" s="78">
        <f t="shared" si="106"/>
        <v>0</v>
      </c>
      <c r="I120" s="78">
        <f t="shared" si="106"/>
        <v>100000</v>
      </c>
      <c r="J120" s="78">
        <f t="shared" si="106"/>
        <v>100000</v>
      </c>
      <c r="K120" s="78">
        <f t="shared" si="106"/>
        <v>0</v>
      </c>
      <c r="L120" s="78">
        <f t="shared" si="106"/>
        <v>0</v>
      </c>
      <c r="M120" s="78">
        <f t="shared" si="106"/>
        <v>0</v>
      </c>
      <c r="N120" s="78">
        <f t="shared" si="106"/>
        <v>100000</v>
      </c>
      <c r="O120" s="78">
        <f t="shared" si="106"/>
        <v>100000</v>
      </c>
      <c r="P120" s="78">
        <f t="shared" si="106"/>
        <v>0</v>
      </c>
      <c r="Q120" s="78">
        <f t="shared" si="106"/>
        <v>0</v>
      </c>
      <c r="R120" s="78">
        <f t="shared" si="106"/>
        <v>0</v>
      </c>
      <c r="S120" s="75">
        <f t="shared" si="67"/>
        <v>0</v>
      </c>
      <c r="T120" s="75">
        <f t="shared" si="68"/>
        <v>0</v>
      </c>
    </row>
    <row r="121" spans="2:21" ht="13.5" customHeight="1">
      <c r="B121" s="64">
        <v>613</v>
      </c>
      <c r="C121" s="35" t="s">
        <v>149</v>
      </c>
      <c r="D121" s="90">
        <v>100000</v>
      </c>
      <c r="E121" s="80">
        <v>0</v>
      </c>
      <c r="F121" s="80">
        <f>+G121+H121</f>
        <v>0</v>
      </c>
      <c r="G121" s="82">
        <v>0</v>
      </c>
      <c r="H121" s="80">
        <v>0</v>
      </c>
      <c r="I121" s="110">
        <v>100000</v>
      </c>
      <c r="J121" s="89">
        <v>100000</v>
      </c>
      <c r="K121" s="80">
        <v>0</v>
      </c>
      <c r="L121" s="111">
        <v>0</v>
      </c>
      <c r="M121" s="111">
        <v>0</v>
      </c>
      <c r="N121" s="81">
        <f t="shared" ref="N121" si="107">J121-M121</f>
        <v>100000</v>
      </c>
      <c r="O121" s="81">
        <f t="shared" ref="O121" si="108">+N121+P121</f>
        <v>100000</v>
      </c>
      <c r="P121" s="81">
        <f>+I121-J121</f>
        <v>0</v>
      </c>
      <c r="Q121" s="80">
        <v>0</v>
      </c>
      <c r="R121" s="80">
        <v>0</v>
      </c>
      <c r="S121" s="77">
        <f t="shared" si="67"/>
        <v>0</v>
      </c>
      <c r="T121" s="77">
        <f t="shared" si="68"/>
        <v>0</v>
      </c>
    </row>
    <row r="122" spans="2:21" s="4" customFormat="1" ht="13.5" customHeight="1">
      <c r="B122" s="65">
        <v>620</v>
      </c>
      <c r="C122" s="23" t="s">
        <v>150</v>
      </c>
      <c r="D122" s="78">
        <f t="shared" ref="D122:R122" si="109">SUM(D123:D127)</f>
        <v>7000</v>
      </c>
      <c r="E122" s="78">
        <f t="shared" si="109"/>
        <v>0</v>
      </c>
      <c r="F122" s="85">
        <f t="shared" ref="F122" si="110">+G122+H122</f>
        <v>0</v>
      </c>
      <c r="G122" s="73">
        <f>SUM(G123:G127)</f>
        <v>0</v>
      </c>
      <c r="H122" s="78">
        <v>0</v>
      </c>
      <c r="I122" s="78">
        <f t="shared" ref="I122" si="111">SUM(I123:I127)</f>
        <v>7000</v>
      </c>
      <c r="J122" s="78">
        <f t="shared" si="109"/>
        <v>500</v>
      </c>
      <c r="K122" s="78">
        <f t="shared" si="109"/>
        <v>0</v>
      </c>
      <c r="L122" s="78">
        <f t="shared" si="109"/>
        <v>0</v>
      </c>
      <c r="M122" s="78">
        <f t="shared" ref="M122" si="112">SUM(M123:M127)</f>
        <v>0</v>
      </c>
      <c r="N122" s="78">
        <f t="shared" si="109"/>
        <v>500</v>
      </c>
      <c r="O122" s="78">
        <f t="shared" si="109"/>
        <v>7000</v>
      </c>
      <c r="P122" s="78">
        <f t="shared" si="109"/>
        <v>6500</v>
      </c>
      <c r="Q122" s="78">
        <f t="shared" si="109"/>
        <v>0</v>
      </c>
      <c r="R122" s="78">
        <f t="shared" si="109"/>
        <v>0</v>
      </c>
      <c r="S122" s="75">
        <f t="shared" si="67"/>
        <v>0</v>
      </c>
      <c r="T122" s="75">
        <f t="shared" si="68"/>
        <v>0</v>
      </c>
      <c r="U122" s="19"/>
    </row>
    <row r="123" spans="2:21" s="4" customFormat="1" ht="13.5" customHeight="1">
      <c r="B123" s="64">
        <v>621</v>
      </c>
      <c r="C123" s="35" t="s">
        <v>151</v>
      </c>
      <c r="D123" s="89">
        <v>500</v>
      </c>
      <c r="E123" s="110">
        <v>0</v>
      </c>
      <c r="F123" s="80">
        <f>+G123+H123</f>
        <v>0</v>
      </c>
      <c r="G123" s="82">
        <v>0</v>
      </c>
      <c r="H123" s="80">
        <v>0</v>
      </c>
      <c r="I123" s="89">
        <v>500</v>
      </c>
      <c r="J123" s="80">
        <v>0</v>
      </c>
      <c r="K123" s="80">
        <v>0</v>
      </c>
      <c r="L123" s="111">
        <v>0</v>
      </c>
      <c r="M123" s="111">
        <v>0</v>
      </c>
      <c r="N123" s="81">
        <f t="shared" ref="N123:N127" si="113">J123-M123</f>
        <v>0</v>
      </c>
      <c r="O123" s="81">
        <f>+N123+P123</f>
        <v>500</v>
      </c>
      <c r="P123" s="81">
        <f>+I123-J123</f>
        <v>500</v>
      </c>
      <c r="Q123" s="80">
        <v>0</v>
      </c>
      <c r="R123" s="81">
        <v>0</v>
      </c>
      <c r="S123" s="77">
        <v>0</v>
      </c>
      <c r="T123" s="77">
        <f t="shared" si="68"/>
        <v>0</v>
      </c>
    </row>
    <row r="124" spans="2:21" s="4" customFormat="1" ht="13.5" customHeight="1">
      <c r="B124" s="64">
        <v>622</v>
      </c>
      <c r="C124" s="35" t="s">
        <v>152</v>
      </c>
      <c r="D124" s="89">
        <v>500</v>
      </c>
      <c r="E124" s="110">
        <v>0</v>
      </c>
      <c r="F124" s="80">
        <f>+G124+H124</f>
        <v>0</v>
      </c>
      <c r="G124" s="82">
        <v>0</v>
      </c>
      <c r="H124" s="80">
        <v>0</v>
      </c>
      <c r="I124" s="89">
        <v>500</v>
      </c>
      <c r="J124" s="80">
        <v>0</v>
      </c>
      <c r="K124" s="80">
        <v>0</v>
      </c>
      <c r="L124" s="111">
        <v>0</v>
      </c>
      <c r="M124" s="111">
        <v>0</v>
      </c>
      <c r="N124" s="81">
        <f t="shared" si="113"/>
        <v>0</v>
      </c>
      <c r="O124" s="81">
        <f t="shared" ref="O124:O127" si="114">+N124+P124</f>
        <v>500</v>
      </c>
      <c r="P124" s="81">
        <f>+I124-J124</f>
        <v>500</v>
      </c>
      <c r="Q124" s="80">
        <v>0</v>
      </c>
      <c r="R124" s="81">
        <v>0</v>
      </c>
      <c r="S124" s="77">
        <v>0</v>
      </c>
      <c r="T124" s="77">
        <f t="shared" si="68"/>
        <v>0</v>
      </c>
    </row>
    <row r="125" spans="2:21" s="4" customFormat="1" ht="13.5" customHeight="1">
      <c r="B125" s="64">
        <v>623</v>
      </c>
      <c r="C125" s="35" t="s">
        <v>153</v>
      </c>
      <c r="D125" s="89">
        <v>500</v>
      </c>
      <c r="E125" s="110">
        <v>0</v>
      </c>
      <c r="F125" s="80">
        <f>+G125+H125</f>
        <v>0</v>
      </c>
      <c r="G125" s="82">
        <v>0</v>
      </c>
      <c r="H125" s="80">
        <v>0</v>
      </c>
      <c r="I125" s="89">
        <v>500</v>
      </c>
      <c r="J125" s="80">
        <v>0</v>
      </c>
      <c r="K125" s="80">
        <v>0</v>
      </c>
      <c r="L125" s="111">
        <v>0</v>
      </c>
      <c r="M125" s="111">
        <v>0</v>
      </c>
      <c r="N125" s="81">
        <f t="shared" si="113"/>
        <v>0</v>
      </c>
      <c r="O125" s="81">
        <f t="shared" si="114"/>
        <v>500</v>
      </c>
      <c r="P125" s="81">
        <f>+I125-J125</f>
        <v>500</v>
      </c>
      <c r="Q125" s="80">
        <v>0</v>
      </c>
      <c r="R125" s="81">
        <v>0</v>
      </c>
      <c r="S125" s="77">
        <v>0</v>
      </c>
      <c r="T125" s="77">
        <f t="shared" si="68"/>
        <v>0</v>
      </c>
    </row>
    <row r="126" spans="2:21" ht="13.5" customHeight="1">
      <c r="B126" s="64">
        <v>624</v>
      </c>
      <c r="C126" s="35" t="s">
        <v>154</v>
      </c>
      <c r="D126" s="89">
        <v>5000</v>
      </c>
      <c r="E126" s="110">
        <v>0</v>
      </c>
      <c r="F126" s="80">
        <f>+G126+H126</f>
        <v>0</v>
      </c>
      <c r="G126" s="82">
        <v>0</v>
      </c>
      <c r="H126" s="80">
        <v>0</v>
      </c>
      <c r="I126" s="89">
        <v>5000</v>
      </c>
      <c r="J126" s="89">
        <v>500</v>
      </c>
      <c r="K126" s="80">
        <v>0</v>
      </c>
      <c r="L126" s="111">
        <v>0</v>
      </c>
      <c r="M126" s="111">
        <v>0</v>
      </c>
      <c r="N126" s="81">
        <f t="shared" si="113"/>
        <v>500</v>
      </c>
      <c r="O126" s="81">
        <f t="shared" si="114"/>
        <v>5000</v>
      </c>
      <c r="P126" s="81">
        <f>+I126-J126</f>
        <v>4500</v>
      </c>
      <c r="Q126" s="80">
        <v>0</v>
      </c>
      <c r="R126" s="81">
        <v>0</v>
      </c>
      <c r="S126" s="77">
        <f t="shared" si="67"/>
        <v>0</v>
      </c>
      <c r="T126" s="77">
        <f t="shared" si="68"/>
        <v>0</v>
      </c>
    </row>
    <row r="127" spans="2:21" ht="13.5" customHeight="1">
      <c r="B127" s="64">
        <v>629</v>
      </c>
      <c r="C127" s="35" t="s">
        <v>155</v>
      </c>
      <c r="D127" s="91">
        <v>500</v>
      </c>
      <c r="E127" s="110">
        <v>0</v>
      </c>
      <c r="F127" s="80">
        <f>+G127+H127</f>
        <v>0</v>
      </c>
      <c r="G127" s="82">
        <v>0</v>
      </c>
      <c r="H127" s="80">
        <v>0</v>
      </c>
      <c r="I127" s="89">
        <v>500</v>
      </c>
      <c r="J127" s="80">
        <v>0</v>
      </c>
      <c r="K127" s="80">
        <v>0</v>
      </c>
      <c r="L127" s="111">
        <v>0</v>
      </c>
      <c r="M127" s="111">
        <v>0</v>
      </c>
      <c r="N127" s="81">
        <f t="shared" si="113"/>
        <v>0</v>
      </c>
      <c r="O127" s="81">
        <f t="shared" si="114"/>
        <v>500</v>
      </c>
      <c r="P127" s="81">
        <f>+I127-J127</f>
        <v>500</v>
      </c>
      <c r="Q127" s="80">
        <v>0</v>
      </c>
      <c r="R127" s="81">
        <v>0</v>
      </c>
      <c r="S127" s="77">
        <v>0</v>
      </c>
      <c r="T127" s="77">
        <f t="shared" si="68"/>
        <v>0</v>
      </c>
    </row>
    <row r="128" spans="2:21" s="3" customFormat="1" ht="13.5" customHeight="1">
      <c r="B128" s="65">
        <v>660</v>
      </c>
      <c r="C128" s="23" t="s">
        <v>156</v>
      </c>
      <c r="D128" s="78">
        <f t="shared" ref="D128:R128" si="115">SUM(D129:D130)</f>
        <v>12967</v>
      </c>
      <c r="E128" s="78">
        <f t="shared" si="115"/>
        <v>0</v>
      </c>
      <c r="F128" s="78">
        <f t="shared" si="115"/>
        <v>0</v>
      </c>
      <c r="G128" s="106">
        <f t="shared" si="115"/>
        <v>0</v>
      </c>
      <c r="H128" s="78">
        <f t="shared" si="115"/>
        <v>0</v>
      </c>
      <c r="I128" s="78">
        <f>SUM(I129:I130)</f>
        <v>12967</v>
      </c>
      <c r="J128" s="78">
        <f t="shared" si="115"/>
        <v>12967</v>
      </c>
      <c r="K128" s="78">
        <f t="shared" si="115"/>
        <v>0</v>
      </c>
      <c r="L128" s="78">
        <f t="shared" si="115"/>
        <v>0</v>
      </c>
      <c r="M128" s="78">
        <f t="shared" ref="M128" si="116">SUM(M129:M130)</f>
        <v>0</v>
      </c>
      <c r="N128" s="78">
        <f t="shared" si="115"/>
        <v>12967</v>
      </c>
      <c r="O128" s="78">
        <f t="shared" si="115"/>
        <v>12967</v>
      </c>
      <c r="P128" s="78">
        <f t="shared" si="115"/>
        <v>0</v>
      </c>
      <c r="Q128" s="78">
        <f t="shared" si="115"/>
        <v>0</v>
      </c>
      <c r="R128" s="78">
        <f t="shared" si="115"/>
        <v>0</v>
      </c>
      <c r="S128" s="75">
        <f t="shared" si="67"/>
        <v>0</v>
      </c>
      <c r="T128" s="75">
        <f t="shared" si="68"/>
        <v>0</v>
      </c>
    </row>
    <row r="129" spans="1:1031" ht="13.5" customHeight="1">
      <c r="B129" s="64">
        <v>662</v>
      </c>
      <c r="C129" s="35" t="s">
        <v>157</v>
      </c>
      <c r="D129" s="89">
        <v>4000</v>
      </c>
      <c r="E129" s="110">
        <v>0</v>
      </c>
      <c r="F129" s="80">
        <f>+G129+H129</f>
        <v>0</v>
      </c>
      <c r="G129" s="82">
        <v>0</v>
      </c>
      <c r="H129" s="80">
        <v>0</v>
      </c>
      <c r="I129" s="110">
        <v>4000</v>
      </c>
      <c r="J129" s="84">
        <v>4000</v>
      </c>
      <c r="K129" s="80">
        <v>0</v>
      </c>
      <c r="L129" s="111">
        <v>0</v>
      </c>
      <c r="M129" s="111">
        <v>0</v>
      </c>
      <c r="N129" s="81">
        <f>J129-M129</f>
        <v>4000</v>
      </c>
      <c r="O129" s="81">
        <f t="shared" ref="O129:O130" si="117">+N129+P129</f>
        <v>4000</v>
      </c>
      <c r="P129" s="81">
        <f>+I129-J129</f>
        <v>0</v>
      </c>
      <c r="Q129" s="80">
        <v>0</v>
      </c>
      <c r="R129" s="80">
        <v>0</v>
      </c>
      <c r="S129" s="77">
        <f t="shared" si="67"/>
        <v>0</v>
      </c>
      <c r="T129" s="77">
        <f t="shared" si="68"/>
        <v>0</v>
      </c>
    </row>
    <row r="130" spans="1:1031" ht="13.5" customHeight="1">
      <c r="B130" s="64">
        <v>663</v>
      </c>
      <c r="C130" s="35" t="s">
        <v>158</v>
      </c>
      <c r="D130" s="91">
        <v>8967</v>
      </c>
      <c r="E130" s="110">
        <v>0</v>
      </c>
      <c r="F130" s="80">
        <f>+G130+H130</f>
        <v>0</v>
      </c>
      <c r="G130" s="82">
        <v>0</v>
      </c>
      <c r="H130" s="80">
        <v>0</v>
      </c>
      <c r="I130" s="110">
        <v>8967</v>
      </c>
      <c r="J130" s="89">
        <v>8967</v>
      </c>
      <c r="K130" s="80">
        <v>0</v>
      </c>
      <c r="L130" s="111">
        <v>0</v>
      </c>
      <c r="M130" s="111">
        <v>0</v>
      </c>
      <c r="N130" s="81">
        <f>J130-M130</f>
        <v>8967</v>
      </c>
      <c r="O130" s="81">
        <f t="shared" si="117"/>
        <v>8967</v>
      </c>
      <c r="P130" s="81">
        <f>+I130-J130</f>
        <v>0</v>
      </c>
      <c r="Q130" s="80">
        <v>0</v>
      </c>
      <c r="R130" s="81">
        <v>0</v>
      </c>
      <c r="S130" s="77">
        <f t="shared" si="67"/>
        <v>0</v>
      </c>
      <c r="T130" s="77">
        <f t="shared" si="68"/>
        <v>0</v>
      </c>
    </row>
    <row r="131" spans="1:1031" ht="13.5" customHeight="1">
      <c r="B131" s="63">
        <v>9</v>
      </c>
      <c r="C131" s="14" t="s">
        <v>159</v>
      </c>
      <c r="D131" s="76">
        <f t="shared" ref="D131:R131" si="118">+D132</f>
        <v>463</v>
      </c>
      <c r="E131" s="76">
        <f t="shared" si="118"/>
        <v>0</v>
      </c>
      <c r="F131" s="76">
        <f t="shared" si="118"/>
        <v>0</v>
      </c>
      <c r="G131" s="73">
        <f>+G132</f>
        <v>0</v>
      </c>
      <c r="H131" s="76">
        <f t="shared" si="118"/>
        <v>0</v>
      </c>
      <c r="I131" s="76">
        <f t="shared" si="118"/>
        <v>463</v>
      </c>
      <c r="J131" s="76">
        <f t="shared" si="118"/>
        <v>0</v>
      </c>
      <c r="K131" s="76">
        <f t="shared" si="118"/>
        <v>0</v>
      </c>
      <c r="L131" s="76">
        <f t="shared" si="118"/>
        <v>0</v>
      </c>
      <c r="M131" s="76">
        <f t="shared" si="118"/>
        <v>0</v>
      </c>
      <c r="N131" s="76">
        <f t="shared" si="118"/>
        <v>0</v>
      </c>
      <c r="O131" s="76">
        <f t="shared" si="118"/>
        <v>463</v>
      </c>
      <c r="P131" s="76">
        <f t="shared" si="118"/>
        <v>463</v>
      </c>
      <c r="Q131" s="76">
        <f t="shared" si="118"/>
        <v>0</v>
      </c>
      <c r="R131" s="76">
        <f t="shared" si="118"/>
        <v>0</v>
      </c>
      <c r="S131" s="75">
        <v>0</v>
      </c>
      <c r="T131" s="75">
        <f t="shared" si="68"/>
        <v>0</v>
      </c>
    </row>
    <row r="132" spans="1:1031" s="4" customFormat="1" ht="13.5" customHeight="1">
      <c r="B132" s="66">
        <v>930</v>
      </c>
      <c r="C132" s="14" t="s">
        <v>160</v>
      </c>
      <c r="D132" s="90">
        <v>463</v>
      </c>
      <c r="E132" s="81">
        <v>0</v>
      </c>
      <c r="F132" s="80">
        <f>+G132+H132</f>
        <v>0</v>
      </c>
      <c r="G132" s="82">
        <v>0</v>
      </c>
      <c r="H132" s="80">
        <v>0</v>
      </c>
      <c r="I132" s="81">
        <v>463</v>
      </c>
      <c r="J132" s="110">
        <v>0</v>
      </c>
      <c r="K132" s="80">
        <v>0</v>
      </c>
      <c r="L132" s="81">
        <v>0</v>
      </c>
      <c r="M132" s="81">
        <v>0</v>
      </c>
      <c r="N132" s="81">
        <f>J132-M132</f>
        <v>0</v>
      </c>
      <c r="O132" s="81">
        <f t="shared" ref="O132" si="119">+N132+P132</f>
        <v>463</v>
      </c>
      <c r="P132" s="81">
        <f>+I132-J132</f>
        <v>463</v>
      </c>
      <c r="Q132" s="80">
        <v>0</v>
      </c>
      <c r="R132" s="81">
        <v>0</v>
      </c>
      <c r="S132" s="77">
        <v>0</v>
      </c>
      <c r="T132" s="77">
        <f t="shared" si="68"/>
        <v>0</v>
      </c>
    </row>
    <row r="133" spans="1:1031" s="4" customFormat="1" ht="13.5" customHeight="1">
      <c r="B133" s="64"/>
      <c r="C133" s="35"/>
      <c r="D133" s="112"/>
      <c r="E133" s="112"/>
      <c r="F133" s="80" t="s">
        <v>161</v>
      </c>
      <c r="G133" s="112"/>
      <c r="H133" s="112"/>
      <c r="I133" s="112"/>
      <c r="J133" s="113"/>
      <c r="K133" s="113"/>
      <c r="L133" s="113"/>
      <c r="M133" s="113"/>
      <c r="N133" s="113"/>
      <c r="O133" s="113"/>
      <c r="P133" s="113"/>
      <c r="Q133" s="114"/>
      <c r="R133" s="113"/>
      <c r="S133" s="75"/>
      <c r="T133" s="75"/>
    </row>
    <row r="134" spans="1:1031" ht="13.5" customHeight="1">
      <c r="B134" s="67" t="s">
        <v>161</v>
      </c>
      <c r="C134" s="36" t="s">
        <v>162</v>
      </c>
      <c r="D134" s="79">
        <f>+D135+D138+D155+D162</f>
        <v>800000</v>
      </c>
      <c r="E134" s="79">
        <f t="shared" ref="E134" si="120">+E135+E138+E155</f>
        <v>0</v>
      </c>
      <c r="F134" s="79">
        <f>+F135+F138+F155</f>
        <v>0</v>
      </c>
      <c r="G134" s="79">
        <f>+G135+G138+G155</f>
        <v>0</v>
      </c>
      <c r="H134" s="79">
        <f>+H135+H138+H155</f>
        <v>0</v>
      </c>
      <c r="I134" s="79">
        <f t="shared" ref="I134:R134" si="121">+I135+I138+I155+I162</f>
        <v>800000</v>
      </c>
      <c r="J134" s="79">
        <f t="shared" si="121"/>
        <v>462635</v>
      </c>
      <c r="K134" s="79">
        <f t="shared" si="121"/>
        <v>0</v>
      </c>
      <c r="L134" s="79">
        <f t="shared" si="121"/>
        <v>87797.319999999992</v>
      </c>
      <c r="M134" s="79">
        <f t="shared" si="121"/>
        <v>87797.319999999992</v>
      </c>
      <c r="N134" s="79">
        <f t="shared" si="121"/>
        <v>374837.67999999993</v>
      </c>
      <c r="O134" s="79">
        <f t="shared" si="121"/>
        <v>712202.68</v>
      </c>
      <c r="P134" s="79">
        <f t="shared" si="121"/>
        <v>337365</v>
      </c>
      <c r="Q134" s="79">
        <f t="shared" si="121"/>
        <v>140.69999999999999</v>
      </c>
      <c r="R134" s="79">
        <f t="shared" si="121"/>
        <v>87656.62</v>
      </c>
      <c r="S134" s="79">
        <f t="shared" si="67"/>
        <v>18.977664897813611</v>
      </c>
      <c r="T134" s="79">
        <f>+M134/I134*100</f>
        <v>10.974664999999998</v>
      </c>
    </row>
    <row r="135" spans="1:1031" s="4" customFormat="1" ht="13.5" customHeight="1">
      <c r="B135" s="63">
        <v>1</v>
      </c>
      <c r="C135" s="37" t="s">
        <v>163</v>
      </c>
      <c r="D135" s="76">
        <f>+D136</f>
        <v>24726</v>
      </c>
      <c r="E135" s="76">
        <f t="shared" ref="E135:H135" si="122">+E136</f>
        <v>0</v>
      </c>
      <c r="F135" s="76">
        <f>+F136</f>
        <v>28815</v>
      </c>
      <c r="G135" s="76">
        <f t="shared" si="122"/>
        <v>28815</v>
      </c>
      <c r="H135" s="76">
        <f t="shared" si="122"/>
        <v>0</v>
      </c>
      <c r="I135" s="76">
        <f>+I136</f>
        <v>53541</v>
      </c>
      <c r="J135" s="76">
        <f t="shared" ref="J135:R135" si="123">+J136</f>
        <v>53541</v>
      </c>
      <c r="K135" s="76">
        <f t="shared" si="123"/>
        <v>0</v>
      </c>
      <c r="L135" s="76">
        <f t="shared" si="123"/>
        <v>24449.5</v>
      </c>
      <c r="M135" s="76">
        <f t="shared" si="123"/>
        <v>24449.5</v>
      </c>
      <c r="N135" s="76">
        <f t="shared" si="123"/>
        <v>29091.5</v>
      </c>
      <c r="O135" s="76">
        <f t="shared" si="123"/>
        <v>29091.5</v>
      </c>
      <c r="P135" s="76">
        <f t="shared" si="123"/>
        <v>0</v>
      </c>
      <c r="Q135" s="76">
        <f t="shared" si="123"/>
        <v>0</v>
      </c>
      <c r="R135" s="76">
        <f t="shared" si="123"/>
        <v>24449.5</v>
      </c>
      <c r="S135" s="76">
        <f t="shared" si="67"/>
        <v>45.665004389159705</v>
      </c>
      <c r="T135" s="76">
        <f t="shared" si="68"/>
        <v>45.665004389159705</v>
      </c>
    </row>
    <row r="136" spans="1:1031" s="18" customFormat="1" ht="13.5" customHeight="1">
      <c r="A136" s="3"/>
      <c r="B136" s="65">
        <v>160</v>
      </c>
      <c r="C136" s="23" t="s">
        <v>79</v>
      </c>
      <c r="D136" s="76">
        <f>D137</f>
        <v>24726</v>
      </c>
      <c r="E136" s="76">
        <f t="shared" ref="E136:R136" si="124">E137</f>
        <v>0</v>
      </c>
      <c r="F136" s="76">
        <f t="shared" si="124"/>
        <v>28815</v>
      </c>
      <c r="G136" s="76">
        <f t="shared" si="124"/>
        <v>28815</v>
      </c>
      <c r="H136" s="76">
        <v>0</v>
      </c>
      <c r="I136" s="76">
        <f>I137</f>
        <v>53541</v>
      </c>
      <c r="J136" s="76">
        <f t="shared" si="124"/>
        <v>53541</v>
      </c>
      <c r="K136" s="76">
        <f t="shared" si="124"/>
        <v>0</v>
      </c>
      <c r="L136" s="76">
        <f t="shared" si="124"/>
        <v>24449.5</v>
      </c>
      <c r="M136" s="76">
        <f t="shared" si="124"/>
        <v>24449.5</v>
      </c>
      <c r="N136" s="76">
        <f>N137</f>
        <v>29091.5</v>
      </c>
      <c r="O136" s="76">
        <f t="shared" si="124"/>
        <v>29091.5</v>
      </c>
      <c r="P136" s="76">
        <f t="shared" si="124"/>
        <v>0</v>
      </c>
      <c r="Q136" s="76">
        <f t="shared" si="124"/>
        <v>0</v>
      </c>
      <c r="R136" s="76">
        <f t="shared" si="124"/>
        <v>24449.5</v>
      </c>
      <c r="S136" s="75">
        <f t="shared" si="67"/>
        <v>45.665004389159705</v>
      </c>
      <c r="T136" s="75">
        <f t="shared" si="68"/>
        <v>45.665004389159705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  <c r="DH136" s="3"/>
      <c r="DI136" s="3"/>
      <c r="DJ136" s="3"/>
      <c r="DK136" s="3"/>
      <c r="DL136" s="3"/>
      <c r="DM136" s="3"/>
      <c r="DN136" s="3"/>
      <c r="DO136" s="3"/>
      <c r="DP136" s="3"/>
      <c r="DQ136" s="3"/>
      <c r="DR136" s="3"/>
      <c r="DS136" s="3"/>
      <c r="DT136" s="3"/>
      <c r="DU136" s="3"/>
      <c r="DV136" s="3"/>
      <c r="DW136" s="3"/>
      <c r="DX136" s="3"/>
      <c r="DY136" s="3"/>
      <c r="DZ136" s="3"/>
      <c r="EA136" s="3"/>
      <c r="EB136" s="3"/>
      <c r="EC136" s="3"/>
      <c r="ED136" s="3"/>
      <c r="EE136" s="3"/>
      <c r="EF136" s="3"/>
      <c r="EG136" s="3"/>
      <c r="EH136" s="3"/>
      <c r="EI136" s="3"/>
      <c r="EJ136" s="3"/>
      <c r="EK136" s="3"/>
      <c r="EL136" s="3"/>
      <c r="EM136" s="3"/>
      <c r="EN136" s="3"/>
      <c r="EO136" s="3"/>
      <c r="EP136" s="3"/>
      <c r="EQ136" s="3"/>
      <c r="ER136" s="3"/>
      <c r="ES136" s="3"/>
      <c r="ET136" s="3"/>
      <c r="EU136" s="3"/>
      <c r="EV136" s="3"/>
      <c r="EW136" s="3"/>
      <c r="EX136" s="3"/>
      <c r="EY136" s="3"/>
      <c r="EZ136" s="3"/>
      <c r="FA136" s="3"/>
      <c r="FB136" s="3"/>
      <c r="FC136" s="3"/>
      <c r="FD136" s="3"/>
      <c r="FE136" s="3"/>
      <c r="FF136" s="3"/>
      <c r="FG136" s="3"/>
      <c r="FH136" s="3"/>
      <c r="FI136" s="3"/>
      <c r="FJ136" s="3"/>
      <c r="FK136" s="3"/>
      <c r="FL136" s="3"/>
      <c r="FM136" s="3"/>
      <c r="FN136" s="3"/>
      <c r="FO136" s="3"/>
      <c r="FP136" s="3"/>
      <c r="FQ136" s="3"/>
      <c r="FR136" s="3"/>
      <c r="FS136" s="3"/>
      <c r="FT136" s="3"/>
      <c r="FU136" s="3"/>
      <c r="FV136" s="3"/>
      <c r="FW136" s="3"/>
      <c r="FX136" s="3"/>
      <c r="FY136" s="3"/>
      <c r="FZ136" s="3"/>
      <c r="GA136" s="3"/>
      <c r="GB136" s="3"/>
      <c r="GC136" s="3"/>
      <c r="GD136" s="3"/>
      <c r="GE136" s="3"/>
      <c r="GF136" s="3"/>
      <c r="GG136" s="3"/>
      <c r="GH136" s="3"/>
      <c r="GI136" s="3"/>
      <c r="GJ136" s="3"/>
      <c r="GK136" s="3"/>
      <c r="GL136" s="3"/>
      <c r="GM136" s="3"/>
      <c r="GN136" s="3"/>
      <c r="GO136" s="3"/>
      <c r="GP136" s="3"/>
      <c r="GQ136" s="3"/>
      <c r="GR136" s="3"/>
      <c r="GS136" s="3"/>
      <c r="GT136" s="3"/>
      <c r="GU136" s="3"/>
      <c r="GV136" s="3"/>
      <c r="GW136" s="3"/>
      <c r="GX136" s="3"/>
      <c r="GY136" s="3"/>
      <c r="GZ136" s="3"/>
      <c r="HA136" s="3"/>
      <c r="HB136" s="3"/>
      <c r="HC136" s="3"/>
      <c r="HD136" s="3"/>
      <c r="HE136" s="3"/>
      <c r="HF136" s="3"/>
      <c r="HG136" s="3"/>
      <c r="HH136" s="3"/>
      <c r="HI136" s="3"/>
      <c r="HJ136" s="3"/>
      <c r="HK136" s="3"/>
      <c r="HL136" s="3"/>
      <c r="HM136" s="3"/>
      <c r="HN136" s="3"/>
      <c r="HO136" s="3"/>
      <c r="HP136" s="3"/>
      <c r="HQ136" s="3"/>
      <c r="HR136" s="3"/>
      <c r="HS136" s="3"/>
      <c r="HT136" s="3"/>
      <c r="HU136" s="3"/>
      <c r="HV136" s="3"/>
      <c r="HW136" s="3"/>
      <c r="HX136" s="3"/>
      <c r="HY136" s="3"/>
      <c r="HZ136" s="3"/>
      <c r="IA136" s="3"/>
      <c r="IB136" s="3"/>
      <c r="IC136" s="3"/>
      <c r="ID136" s="3"/>
      <c r="IE136" s="3"/>
      <c r="IF136" s="3"/>
      <c r="IG136" s="3"/>
      <c r="IH136" s="3"/>
      <c r="II136" s="3"/>
      <c r="IJ136" s="3"/>
      <c r="IK136" s="3"/>
      <c r="IL136" s="3"/>
      <c r="IM136" s="3"/>
      <c r="IN136" s="3"/>
      <c r="IO136" s="3"/>
      <c r="IP136" s="3"/>
      <c r="IQ136" s="3"/>
      <c r="IR136" s="3"/>
      <c r="IS136" s="3"/>
      <c r="IT136" s="3"/>
      <c r="IU136" s="3"/>
      <c r="IV136" s="3"/>
      <c r="IW136" s="3"/>
      <c r="IX136" s="3"/>
      <c r="IY136" s="3"/>
      <c r="IZ136" s="3"/>
      <c r="JA136" s="3"/>
      <c r="JB136" s="3"/>
      <c r="JC136" s="3"/>
      <c r="JD136" s="3"/>
      <c r="JE136" s="3"/>
      <c r="JF136" s="3"/>
      <c r="JG136" s="3"/>
      <c r="JH136" s="3"/>
      <c r="JI136" s="3"/>
      <c r="JJ136" s="3"/>
      <c r="JK136" s="3"/>
      <c r="JL136" s="3"/>
      <c r="JM136" s="3"/>
      <c r="JN136" s="3"/>
      <c r="JO136" s="3"/>
      <c r="JP136" s="3"/>
      <c r="JQ136" s="3"/>
      <c r="JR136" s="3"/>
      <c r="JS136" s="3"/>
      <c r="JT136" s="3"/>
      <c r="JU136" s="3"/>
      <c r="JV136" s="3"/>
      <c r="JW136" s="3"/>
      <c r="JX136" s="3"/>
      <c r="JY136" s="3"/>
      <c r="JZ136" s="3"/>
      <c r="KA136" s="3"/>
      <c r="KB136" s="3"/>
      <c r="KC136" s="3"/>
      <c r="KD136" s="3"/>
      <c r="KE136" s="3"/>
      <c r="KF136" s="3"/>
      <c r="KG136" s="3"/>
      <c r="KH136" s="3"/>
      <c r="KI136" s="3"/>
      <c r="KJ136" s="3"/>
      <c r="KK136" s="3"/>
      <c r="KL136" s="3"/>
      <c r="KM136" s="3"/>
      <c r="KN136" s="3"/>
      <c r="KO136" s="3"/>
      <c r="KP136" s="3"/>
      <c r="KQ136" s="3"/>
      <c r="KR136" s="3"/>
      <c r="KS136" s="3"/>
      <c r="KT136" s="3"/>
      <c r="KU136" s="3"/>
      <c r="KV136" s="3"/>
      <c r="KW136" s="3"/>
      <c r="KX136" s="3"/>
      <c r="KY136" s="3"/>
      <c r="KZ136" s="3"/>
      <c r="LA136" s="3"/>
      <c r="LB136" s="3"/>
      <c r="LC136" s="3"/>
      <c r="LD136" s="3"/>
      <c r="LE136" s="3"/>
      <c r="LF136" s="3"/>
      <c r="LG136" s="3"/>
      <c r="LH136" s="3"/>
      <c r="LI136" s="3"/>
      <c r="LJ136" s="3"/>
      <c r="LK136" s="3"/>
      <c r="LL136" s="3"/>
      <c r="LM136" s="3"/>
      <c r="LN136" s="3"/>
      <c r="LO136" s="3"/>
      <c r="LP136" s="3"/>
      <c r="LQ136" s="3"/>
      <c r="LR136" s="3"/>
      <c r="LS136" s="3"/>
      <c r="LT136" s="3"/>
      <c r="LU136" s="3"/>
      <c r="LV136" s="3"/>
      <c r="LW136" s="3"/>
      <c r="LX136" s="3"/>
      <c r="LY136" s="3"/>
      <c r="LZ136" s="3"/>
      <c r="MA136" s="3"/>
      <c r="MB136" s="3"/>
      <c r="MC136" s="3"/>
      <c r="MD136" s="3"/>
      <c r="ME136" s="3"/>
      <c r="MF136" s="3"/>
      <c r="MG136" s="3"/>
      <c r="MH136" s="3"/>
      <c r="MI136" s="3"/>
      <c r="MJ136" s="3"/>
      <c r="MK136" s="3"/>
      <c r="ML136" s="3"/>
      <c r="MM136" s="3"/>
      <c r="MN136" s="3"/>
      <c r="MO136" s="3"/>
      <c r="MP136" s="3"/>
      <c r="MQ136" s="3"/>
      <c r="MR136" s="3"/>
      <c r="MS136" s="3"/>
      <c r="MT136" s="3"/>
      <c r="MU136" s="3"/>
      <c r="MV136" s="3"/>
      <c r="MW136" s="3"/>
      <c r="MX136" s="3"/>
      <c r="MY136" s="3"/>
      <c r="MZ136" s="3"/>
      <c r="NA136" s="3"/>
      <c r="NB136" s="3"/>
      <c r="NC136" s="3"/>
      <c r="ND136" s="3"/>
      <c r="NE136" s="3"/>
      <c r="NF136" s="3"/>
      <c r="NG136" s="3"/>
      <c r="NH136" s="3"/>
      <c r="NI136" s="3"/>
      <c r="NJ136" s="3"/>
      <c r="NK136" s="3"/>
      <c r="NL136" s="3"/>
      <c r="NM136" s="3"/>
      <c r="NN136" s="3"/>
      <c r="NO136" s="3"/>
      <c r="NP136" s="3"/>
      <c r="NQ136" s="3"/>
      <c r="NR136" s="3"/>
      <c r="NS136" s="3"/>
      <c r="NT136" s="3"/>
      <c r="NU136" s="3"/>
      <c r="NV136" s="3"/>
      <c r="NW136" s="3"/>
      <c r="NX136" s="3"/>
      <c r="NY136" s="3"/>
      <c r="NZ136" s="3"/>
      <c r="OA136" s="3"/>
      <c r="OB136" s="3"/>
      <c r="OC136" s="3"/>
      <c r="OD136" s="3"/>
      <c r="OE136" s="3"/>
      <c r="OF136" s="3"/>
      <c r="OG136" s="3"/>
      <c r="OH136" s="3"/>
      <c r="OI136" s="3"/>
      <c r="OJ136" s="3"/>
      <c r="OK136" s="3"/>
      <c r="OL136" s="3"/>
      <c r="OM136" s="3"/>
      <c r="ON136" s="3"/>
      <c r="OO136" s="3"/>
      <c r="OP136" s="3"/>
      <c r="OQ136" s="3"/>
      <c r="OR136" s="3"/>
      <c r="OS136" s="3"/>
      <c r="OT136" s="3"/>
      <c r="OU136" s="3"/>
      <c r="OV136" s="3"/>
      <c r="OW136" s="3"/>
      <c r="OX136" s="3"/>
      <c r="OY136" s="3"/>
      <c r="OZ136" s="3"/>
      <c r="PA136" s="3"/>
      <c r="PB136" s="3"/>
      <c r="PC136" s="3"/>
      <c r="PD136" s="3"/>
      <c r="PE136" s="3"/>
      <c r="PF136" s="3"/>
      <c r="PG136" s="3"/>
      <c r="PH136" s="3"/>
      <c r="PI136" s="3"/>
      <c r="PJ136" s="3"/>
      <c r="PK136" s="3"/>
      <c r="PL136" s="3"/>
      <c r="PM136" s="3"/>
      <c r="PN136" s="3"/>
      <c r="PO136" s="3"/>
      <c r="PP136" s="3"/>
      <c r="PQ136" s="3"/>
      <c r="PR136" s="3"/>
      <c r="PS136" s="3"/>
      <c r="PT136" s="3"/>
      <c r="PU136" s="3"/>
      <c r="PV136" s="3"/>
      <c r="PW136" s="3"/>
      <c r="PX136" s="3"/>
      <c r="PY136" s="3"/>
      <c r="PZ136" s="3"/>
      <c r="QA136" s="3"/>
      <c r="QB136" s="3"/>
      <c r="QC136" s="3"/>
      <c r="QD136" s="3"/>
      <c r="QE136" s="3"/>
      <c r="QF136" s="3"/>
      <c r="QG136" s="3"/>
      <c r="QH136" s="3"/>
      <c r="QI136" s="3"/>
      <c r="QJ136" s="3"/>
      <c r="QK136" s="3"/>
      <c r="QL136" s="3"/>
      <c r="QM136" s="3"/>
      <c r="QN136" s="3"/>
      <c r="QO136" s="3"/>
      <c r="QP136" s="3"/>
      <c r="QQ136" s="3"/>
      <c r="QR136" s="3"/>
      <c r="QS136" s="3"/>
      <c r="QT136" s="3"/>
      <c r="QU136" s="3"/>
      <c r="QV136" s="3"/>
      <c r="QW136" s="3"/>
      <c r="QX136" s="3"/>
      <c r="QY136" s="3"/>
      <c r="QZ136" s="3"/>
      <c r="RA136" s="3"/>
      <c r="RB136" s="3"/>
      <c r="RC136" s="3"/>
      <c r="RD136" s="3"/>
      <c r="RE136" s="3"/>
      <c r="RF136" s="3"/>
      <c r="RG136" s="3"/>
      <c r="RH136" s="3"/>
      <c r="RI136" s="3"/>
      <c r="RJ136" s="3"/>
      <c r="RK136" s="3"/>
      <c r="RL136" s="3"/>
      <c r="RM136" s="3"/>
      <c r="RN136" s="3"/>
      <c r="RO136" s="3"/>
      <c r="RP136" s="3"/>
      <c r="RQ136" s="3"/>
      <c r="RR136" s="3"/>
      <c r="RS136" s="3"/>
      <c r="RT136" s="3"/>
      <c r="RU136" s="3"/>
      <c r="RV136" s="3"/>
      <c r="RW136" s="3"/>
      <c r="RX136" s="3"/>
      <c r="RY136" s="3"/>
      <c r="RZ136" s="3"/>
      <c r="SA136" s="3"/>
      <c r="SB136" s="3"/>
      <c r="SC136" s="3"/>
      <c r="SD136" s="3"/>
      <c r="SE136" s="3"/>
      <c r="SF136" s="3"/>
      <c r="SG136" s="3"/>
      <c r="SH136" s="3"/>
      <c r="SI136" s="3"/>
      <c r="SJ136" s="3"/>
      <c r="SK136" s="3"/>
      <c r="SL136" s="3"/>
      <c r="SM136" s="3"/>
      <c r="SN136" s="3"/>
      <c r="SO136" s="3"/>
      <c r="SP136" s="3"/>
      <c r="SQ136" s="3"/>
      <c r="SR136" s="3"/>
      <c r="SS136" s="3"/>
      <c r="ST136" s="3"/>
      <c r="SU136" s="3"/>
      <c r="SV136" s="3"/>
      <c r="SW136" s="3"/>
      <c r="SX136" s="3"/>
      <c r="SY136" s="3"/>
      <c r="SZ136" s="3"/>
      <c r="TA136" s="3"/>
      <c r="TB136" s="3"/>
      <c r="TC136" s="3"/>
      <c r="TD136" s="3"/>
      <c r="TE136" s="3"/>
      <c r="TF136" s="3"/>
      <c r="TG136" s="3"/>
      <c r="TH136" s="3"/>
      <c r="TI136" s="3"/>
      <c r="TJ136" s="3"/>
      <c r="TK136" s="3"/>
      <c r="TL136" s="3"/>
      <c r="TM136" s="3"/>
      <c r="TN136" s="3"/>
      <c r="TO136" s="3"/>
      <c r="TP136" s="3"/>
      <c r="TQ136" s="3"/>
      <c r="TR136" s="3"/>
      <c r="TS136" s="3"/>
      <c r="TT136" s="3"/>
      <c r="TU136" s="3"/>
      <c r="TV136" s="3"/>
      <c r="TW136" s="3"/>
      <c r="TX136" s="3"/>
      <c r="TY136" s="3"/>
      <c r="TZ136" s="3"/>
      <c r="UA136" s="3"/>
      <c r="UB136" s="3"/>
      <c r="UC136" s="3"/>
      <c r="UD136" s="3"/>
      <c r="UE136" s="3"/>
      <c r="UF136" s="3"/>
      <c r="UG136" s="3"/>
      <c r="UH136" s="3"/>
      <c r="UI136" s="3"/>
      <c r="UJ136" s="3"/>
      <c r="UK136" s="3"/>
      <c r="UL136" s="3"/>
      <c r="UM136" s="3"/>
      <c r="UN136" s="3"/>
      <c r="UO136" s="3"/>
      <c r="UP136" s="3"/>
      <c r="UQ136" s="3"/>
      <c r="UR136" s="3"/>
      <c r="US136" s="3"/>
      <c r="UT136" s="3"/>
      <c r="UU136" s="3"/>
      <c r="UV136" s="3"/>
      <c r="UW136" s="3"/>
      <c r="UX136" s="3"/>
      <c r="UY136" s="3"/>
      <c r="UZ136" s="3"/>
      <c r="VA136" s="3"/>
      <c r="VB136" s="3"/>
      <c r="VC136" s="3"/>
      <c r="VD136" s="3"/>
      <c r="VE136" s="3"/>
      <c r="VF136" s="3"/>
      <c r="VG136" s="3"/>
      <c r="VH136" s="3"/>
      <c r="VI136" s="3"/>
      <c r="VJ136" s="3"/>
      <c r="VK136" s="3"/>
      <c r="VL136" s="3"/>
      <c r="VM136" s="3"/>
      <c r="VN136" s="3"/>
      <c r="VO136" s="3"/>
      <c r="VP136" s="3"/>
      <c r="VQ136" s="3"/>
      <c r="VR136" s="3"/>
      <c r="VS136" s="3"/>
      <c r="VT136" s="3"/>
      <c r="VU136" s="3"/>
      <c r="VV136" s="3"/>
      <c r="VW136" s="3"/>
      <c r="VX136" s="3"/>
      <c r="VY136" s="3"/>
      <c r="VZ136" s="3"/>
      <c r="WA136" s="3"/>
      <c r="WB136" s="3"/>
      <c r="WC136" s="3"/>
      <c r="WD136" s="3"/>
      <c r="WE136" s="3"/>
      <c r="WF136" s="3"/>
      <c r="WG136" s="3"/>
      <c r="WH136" s="3"/>
      <c r="WI136" s="3"/>
      <c r="WJ136" s="3"/>
      <c r="WK136" s="3"/>
      <c r="WL136" s="3"/>
      <c r="WM136" s="3"/>
      <c r="WN136" s="3"/>
      <c r="WO136" s="3"/>
      <c r="WP136" s="3"/>
      <c r="WQ136" s="3"/>
      <c r="WR136" s="3"/>
      <c r="WS136" s="3"/>
      <c r="WT136" s="3"/>
      <c r="WU136" s="3"/>
      <c r="WV136" s="3"/>
      <c r="WW136" s="3"/>
      <c r="WX136" s="3"/>
      <c r="WY136" s="3"/>
      <c r="WZ136" s="3"/>
      <c r="XA136" s="3"/>
      <c r="XB136" s="3"/>
      <c r="XC136" s="3"/>
      <c r="XD136" s="3"/>
      <c r="XE136" s="3"/>
      <c r="XF136" s="3"/>
      <c r="XG136" s="3"/>
      <c r="XH136" s="3"/>
      <c r="XI136" s="3"/>
      <c r="XJ136" s="3"/>
      <c r="XK136" s="3"/>
      <c r="XL136" s="3"/>
      <c r="XM136" s="3"/>
      <c r="XN136" s="3"/>
      <c r="XO136" s="3"/>
      <c r="XP136" s="3"/>
      <c r="XQ136" s="3"/>
      <c r="XR136" s="3"/>
      <c r="XS136" s="3"/>
      <c r="XT136" s="3"/>
      <c r="XU136" s="3"/>
      <c r="XV136" s="3"/>
      <c r="XW136" s="3"/>
      <c r="XX136" s="3"/>
      <c r="XY136" s="3"/>
      <c r="XZ136" s="3"/>
      <c r="YA136" s="3"/>
      <c r="YB136" s="3"/>
      <c r="YC136" s="3"/>
      <c r="YD136" s="3"/>
      <c r="YE136" s="3"/>
      <c r="YF136" s="3"/>
      <c r="YG136" s="3"/>
      <c r="YH136" s="3"/>
      <c r="YI136" s="3"/>
      <c r="YJ136" s="3"/>
      <c r="YK136" s="3"/>
      <c r="YL136" s="3"/>
      <c r="YM136" s="3"/>
      <c r="YN136" s="3"/>
      <c r="YO136" s="3"/>
      <c r="YP136" s="3"/>
      <c r="YQ136" s="3"/>
      <c r="YR136" s="3"/>
      <c r="YS136" s="3"/>
      <c r="YT136" s="3"/>
      <c r="YU136" s="3"/>
      <c r="YV136" s="3"/>
      <c r="YW136" s="3"/>
      <c r="YX136" s="3"/>
      <c r="YY136" s="3"/>
      <c r="YZ136" s="3"/>
      <c r="ZA136" s="3"/>
      <c r="ZB136" s="3"/>
      <c r="ZC136" s="3"/>
      <c r="ZD136" s="3"/>
      <c r="ZE136" s="3"/>
      <c r="ZF136" s="3"/>
      <c r="ZG136" s="3"/>
      <c r="ZH136" s="3"/>
      <c r="ZI136" s="3"/>
      <c r="ZJ136" s="3"/>
      <c r="ZK136" s="3"/>
      <c r="ZL136" s="3"/>
      <c r="ZM136" s="3"/>
      <c r="ZN136" s="3"/>
      <c r="ZO136" s="3"/>
      <c r="ZP136" s="3"/>
      <c r="ZQ136" s="3"/>
      <c r="ZR136" s="3"/>
      <c r="ZS136" s="3"/>
      <c r="ZT136" s="3"/>
      <c r="ZU136" s="3"/>
      <c r="ZV136" s="3"/>
      <c r="ZW136" s="3"/>
      <c r="ZX136" s="3"/>
      <c r="ZY136" s="3"/>
      <c r="ZZ136" s="3"/>
      <c r="AAA136" s="3"/>
      <c r="AAB136" s="3"/>
      <c r="AAC136" s="3"/>
      <c r="AAD136" s="3"/>
      <c r="AAE136" s="3"/>
      <c r="AAF136" s="3"/>
      <c r="AAG136" s="3"/>
      <c r="AAH136" s="3"/>
      <c r="AAI136" s="3"/>
      <c r="AAJ136" s="3"/>
      <c r="AAK136" s="3"/>
      <c r="AAL136" s="3"/>
      <c r="AAM136" s="3"/>
      <c r="AAN136" s="3"/>
      <c r="AAO136" s="3"/>
      <c r="AAP136" s="3"/>
      <c r="AAQ136" s="3"/>
      <c r="AAR136" s="3"/>
      <c r="AAS136" s="3"/>
      <c r="AAT136" s="3"/>
      <c r="AAU136" s="3"/>
      <c r="AAV136" s="3"/>
      <c r="AAW136" s="3"/>
      <c r="AAX136" s="3"/>
      <c r="AAY136" s="3"/>
      <c r="AAZ136" s="3"/>
      <c r="ABA136" s="3"/>
      <c r="ABB136" s="3"/>
      <c r="ABC136" s="3"/>
      <c r="ABD136" s="3"/>
      <c r="ABE136" s="3"/>
      <c r="ABF136" s="3"/>
      <c r="ABG136" s="3"/>
      <c r="ABH136" s="3"/>
      <c r="ABI136" s="3"/>
      <c r="ABJ136" s="3"/>
      <c r="ABK136" s="3"/>
      <c r="ABL136" s="3"/>
      <c r="ABM136" s="3"/>
      <c r="ABN136" s="3"/>
      <c r="ABO136" s="3"/>
      <c r="ABP136" s="3"/>
      <c r="ABQ136" s="3"/>
      <c r="ABR136" s="3"/>
      <c r="ABS136" s="3"/>
      <c r="ABT136" s="3"/>
      <c r="ABU136" s="3"/>
      <c r="ABV136" s="3"/>
      <c r="ABW136" s="3"/>
      <c r="ABX136" s="3"/>
      <c r="ABY136" s="3"/>
      <c r="ABZ136" s="3"/>
      <c r="ACA136" s="3"/>
      <c r="ACB136" s="3"/>
      <c r="ACC136" s="3"/>
      <c r="ACD136" s="3"/>
      <c r="ACE136" s="3"/>
      <c r="ACF136" s="3"/>
      <c r="ACG136" s="3"/>
      <c r="ACH136" s="3"/>
      <c r="ACI136" s="3"/>
      <c r="ACJ136" s="3"/>
      <c r="ACK136" s="3"/>
      <c r="ACL136" s="3"/>
      <c r="ACM136" s="3"/>
      <c r="ACN136" s="3"/>
      <c r="ACO136" s="3"/>
      <c r="ACP136" s="3"/>
      <c r="ACQ136" s="3"/>
      <c r="ACR136" s="3"/>
      <c r="ACS136" s="3"/>
      <c r="ACT136" s="3"/>
      <c r="ACU136" s="3"/>
      <c r="ACV136" s="3"/>
      <c r="ACW136" s="3"/>
      <c r="ACX136" s="3"/>
      <c r="ACY136" s="3"/>
      <c r="ACZ136" s="3"/>
      <c r="ADA136" s="3"/>
      <c r="ADB136" s="3"/>
      <c r="ADC136" s="3"/>
      <c r="ADD136" s="3"/>
      <c r="ADE136" s="3"/>
      <c r="ADF136" s="3"/>
      <c r="ADG136" s="3"/>
      <c r="ADH136" s="3"/>
      <c r="ADI136" s="3"/>
      <c r="ADJ136" s="3"/>
      <c r="ADK136" s="3"/>
      <c r="ADL136" s="3"/>
      <c r="ADM136" s="3"/>
      <c r="ADN136" s="3"/>
      <c r="ADO136" s="3"/>
      <c r="ADP136" s="3"/>
      <c r="ADQ136" s="3"/>
      <c r="ADR136" s="3"/>
      <c r="ADS136" s="3"/>
      <c r="ADT136" s="3"/>
      <c r="ADU136" s="3"/>
      <c r="ADV136" s="3"/>
      <c r="ADW136" s="3"/>
      <c r="ADX136" s="3"/>
      <c r="ADY136" s="3"/>
      <c r="ADZ136" s="3"/>
      <c r="AEA136" s="3"/>
      <c r="AEB136" s="3"/>
      <c r="AEC136" s="3"/>
      <c r="AED136" s="3"/>
      <c r="AEE136" s="3"/>
      <c r="AEF136" s="3"/>
      <c r="AEG136" s="3"/>
      <c r="AEH136" s="3"/>
      <c r="AEI136" s="3"/>
      <c r="AEJ136" s="3"/>
      <c r="AEK136" s="3"/>
      <c r="AEL136" s="3"/>
      <c r="AEM136" s="3"/>
      <c r="AEN136" s="3"/>
      <c r="AEO136" s="3"/>
      <c r="AEP136" s="3"/>
      <c r="AEQ136" s="3"/>
      <c r="AER136" s="3"/>
      <c r="AES136" s="3"/>
      <c r="AET136" s="3"/>
      <c r="AEU136" s="3"/>
      <c r="AEV136" s="3"/>
      <c r="AEW136" s="3"/>
      <c r="AEX136" s="3"/>
      <c r="AEY136" s="3"/>
      <c r="AEZ136" s="3"/>
      <c r="AFA136" s="3"/>
      <c r="AFB136" s="3"/>
      <c r="AFC136" s="3"/>
      <c r="AFD136" s="3"/>
      <c r="AFE136" s="3"/>
      <c r="AFF136" s="3"/>
      <c r="AFG136" s="3"/>
      <c r="AFH136" s="3"/>
      <c r="AFI136" s="3"/>
      <c r="AFJ136" s="3"/>
      <c r="AFK136" s="3"/>
      <c r="AFL136" s="3"/>
      <c r="AFM136" s="3"/>
      <c r="AFN136" s="3"/>
      <c r="AFO136" s="3"/>
      <c r="AFP136" s="3"/>
      <c r="AFQ136" s="3"/>
      <c r="AFR136" s="3"/>
      <c r="AFS136" s="3"/>
      <c r="AFT136" s="3"/>
      <c r="AFU136" s="3"/>
      <c r="AFV136" s="3"/>
      <c r="AFW136" s="3"/>
      <c r="AFX136" s="3"/>
      <c r="AFY136" s="3"/>
      <c r="AFZ136" s="3"/>
      <c r="AGA136" s="3"/>
      <c r="AGB136" s="3"/>
      <c r="AGC136" s="3"/>
      <c r="AGD136" s="3"/>
      <c r="AGE136" s="3"/>
      <c r="AGF136" s="3"/>
      <c r="AGG136" s="3"/>
      <c r="AGH136" s="3"/>
      <c r="AGI136" s="3"/>
      <c r="AGJ136" s="3"/>
      <c r="AGK136" s="3"/>
      <c r="AGL136" s="3"/>
      <c r="AGM136" s="3"/>
      <c r="AGN136" s="3"/>
      <c r="AGO136" s="3"/>
      <c r="AGP136" s="3"/>
      <c r="AGQ136" s="3"/>
      <c r="AGR136" s="3"/>
      <c r="AGS136" s="3"/>
      <c r="AGT136" s="3"/>
      <c r="AGU136" s="3"/>
      <c r="AGV136" s="3"/>
      <c r="AGW136" s="3"/>
      <c r="AGX136" s="3"/>
      <c r="AGY136" s="3"/>
      <c r="AGZ136" s="3"/>
      <c r="AHA136" s="3"/>
      <c r="AHB136" s="3"/>
      <c r="AHC136" s="3"/>
      <c r="AHD136" s="3"/>
      <c r="AHE136" s="3"/>
      <c r="AHF136" s="3"/>
      <c r="AHG136" s="3"/>
      <c r="AHH136" s="3"/>
      <c r="AHI136" s="3"/>
      <c r="AHJ136" s="3"/>
      <c r="AHK136" s="3"/>
      <c r="AHL136" s="3"/>
      <c r="AHM136" s="3"/>
      <c r="AHN136" s="3"/>
      <c r="AHO136" s="3"/>
      <c r="AHP136" s="3"/>
      <c r="AHQ136" s="3"/>
      <c r="AHR136" s="3"/>
      <c r="AHS136" s="3"/>
      <c r="AHT136" s="3"/>
      <c r="AHU136" s="3"/>
      <c r="AHV136" s="3"/>
      <c r="AHW136" s="3"/>
      <c r="AHX136" s="3"/>
      <c r="AHY136" s="3"/>
      <c r="AHZ136" s="3"/>
      <c r="AIA136" s="3"/>
      <c r="AIB136" s="3"/>
      <c r="AIC136" s="3"/>
      <c r="AID136" s="3"/>
      <c r="AIE136" s="3"/>
      <c r="AIF136" s="3"/>
      <c r="AIG136" s="3"/>
      <c r="AIH136" s="3"/>
      <c r="AII136" s="3"/>
      <c r="AIJ136" s="3"/>
      <c r="AIK136" s="3"/>
      <c r="AIL136" s="3"/>
      <c r="AIM136" s="3"/>
      <c r="AIN136" s="3"/>
      <c r="AIO136" s="3"/>
      <c r="AIP136" s="3"/>
      <c r="AIQ136" s="3"/>
      <c r="AIR136" s="3"/>
      <c r="AIS136" s="3"/>
      <c r="AIT136" s="3"/>
      <c r="AIU136" s="3"/>
      <c r="AIV136" s="3"/>
      <c r="AIW136" s="3"/>
      <c r="AIX136" s="3"/>
      <c r="AIY136" s="3"/>
      <c r="AIZ136" s="3"/>
      <c r="AJA136" s="3"/>
      <c r="AJB136" s="3"/>
      <c r="AJC136" s="3"/>
      <c r="AJD136" s="3"/>
      <c r="AJE136" s="3"/>
      <c r="AJF136" s="3"/>
      <c r="AJG136" s="3"/>
      <c r="AJH136" s="3"/>
      <c r="AJI136" s="3"/>
      <c r="AJJ136" s="3"/>
      <c r="AJK136" s="3"/>
      <c r="AJL136" s="3"/>
      <c r="AJM136" s="3"/>
      <c r="AJN136" s="3"/>
      <c r="AJO136" s="3"/>
      <c r="AJP136" s="3"/>
      <c r="AJQ136" s="3"/>
      <c r="AJR136" s="3"/>
      <c r="AJS136" s="3"/>
      <c r="AJT136" s="3"/>
      <c r="AJU136" s="3"/>
      <c r="AJV136" s="3"/>
      <c r="AJW136" s="3"/>
      <c r="AJX136" s="3"/>
      <c r="AJY136" s="3"/>
      <c r="AJZ136" s="3"/>
      <c r="AKA136" s="3"/>
      <c r="AKB136" s="3"/>
      <c r="AKC136" s="3"/>
      <c r="AKD136" s="3"/>
      <c r="AKE136" s="3"/>
      <c r="AKF136" s="3"/>
      <c r="AKG136" s="3"/>
      <c r="AKH136" s="3"/>
      <c r="AKI136" s="3"/>
      <c r="AKJ136" s="3"/>
      <c r="AKK136" s="3"/>
      <c r="AKL136" s="3"/>
      <c r="AKM136" s="3"/>
      <c r="AKN136" s="3"/>
      <c r="AKO136" s="3"/>
      <c r="AKP136" s="3"/>
      <c r="AKQ136" s="3"/>
      <c r="AKR136" s="3"/>
      <c r="AKS136" s="3"/>
      <c r="AKT136" s="3"/>
      <c r="AKU136" s="3"/>
      <c r="AKV136" s="3"/>
      <c r="AKW136" s="3"/>
      <c r="AKX136" s="3"/>
      <c r="AKY136" s="3"/>
      <c r="AKZ136" s="3"/>
      <c r="ALA136" s="3"/>
      <c r="ALB136" s="3"/>
      <c r="ALC136" s="3"/>
      <c r="ALD136" s="3"/>
      <c r="ALE136" s="3"/>
      <c r="ALF136" s="3"/>
      <c r="ALG136" s="3"/>
      <c r="ALH136" s="3"/>
      <c r="ALI136" s="3"/>
      <c r="ALJ136" s="3"/>
      <c r="ALK136" s="3"/>
      <c r="ALL136" s="3"/>
      <c r="ALM136" s="3"/>
      <c r="ALN136" s="3"/>
      <c r="ALO136" s="3"/>
      <c r="ALP136" s="3"/>
      <c r="ALQ136" s="3"/>
      <c r="ALR136" s="3"/>
      <c r="ALS136" s="3"/>
      <c r="ALT136" s="3"/>
      <c r="ALU136" s="3"/>
      <c r="ALV136" s="3"/>
      <c r="ALW136" s="3"/>
      <c r="ALX136" s="3"/>
      <c r="ALY136" s="3"/>
      <c r="ALZ136" s="3"/>
      <c r="AMA136" s="3"/>
      <c r="AMB136" s="3"/>
      <c r="AMC136" s="3"/>
      <c r="AMD136" s="3"/>
      <c r="AME136" s="3"/>
      <c r="AMF136" s="3"/>
      <c r="AMG136" s="3"/>
      <c r="AMH136" s="3"/>
      <c r="AMI136" s="3"/>
      <c r="AMJ136" s="3"/>
      <c r="AMK136" s="3"/>
      <c r="AML136" s="3"/>
      <c r="AMM136" s="3"/>
      <c r="AMN136" s="3"/>
      <c r="AMO136" s="3"/>
      <c r="AMP136" s="3"/>
      <c r="AMQ136" s="3"/>
    </row>
    <row r="137" spans="1:1031" ht="13.5" customHeight="1">
      <c r="B137" s="64">
        <v>169</v>
      </c>
      <c r="C137" s="38" t="s">
        <v>84</v>
      </c>
      <c r="D137" s="81">
        <v>24726</v>
      </c>
      <c r="E137" s="81">
        <v>0</v>
      </c>
      <c r="F137" s="80">
        <f>+G137+H137</f>
        <v>28815</v>
      </c>
      <c r="G137" s="80">
        <v>28815</v>
      </c>
      <c r="H137" s="80">
        <v>0</v>
      </c>
      <c r="I137" s="81">
        <v>53541</v>
      </c>
      <c r="J137" s="80">
        <v>53541</v>
      </c>
      <c r="K137" s="80">
        <v>0</v>
      </c>
      <c r="L137" s="98">
        <v>24449.5</v>
      </c>
      <c r="M137" s="98">
        <v>24449.5</v>
      </c>
      <c r="N137" s="81">
        <f>J137-M137</f>
        <v>29091.5</v>
      </c>
      <c r="O137" s="81">
        <f t="shared" ref="O137" si="125">+N137+P137</f>
        <v>29091.5</v>
      </c>
      <c r="P137" s="81">
        <f>+I137-J137</f>
        <v>0</v>
      </c>
      <c r="Q137" s="80">
        <v>0</v>
      </c>
      <c r="R137" s="84">
        <v>24449.5</v>
      </c>
      <c r="S137" s="77">
        <f t="shared" si="67"/>
        <v>45.665004389159705</v>
      </c>
      <c r="T137" s="77">
        <f t="shared" si="68"/>
        <v>45.665004389159705</v>
      </c>
      <c r="U137" s="16"/>
    </row>
    <row r="138" spans="1:1031" ht="12" customHeight="1">
      <c r="B138" s="63">
        <v>2</v>
      </c>
      <c r="C138" s="39" t="s">
        <v>95</v>
      </c>
      <c r="D138" s="76">
        <f>+D139+D141+D149+D152</f>
        <v>30000</v>
      </c>
      <c r="E138" s="76">
        <f t="shared" ref="E138" si="126">+E139+E141+E149+E152</f>
        <v>0</v>
      </c>
      <c r="F138" s="76">
        <f>+F139+F141+F149+F152+F154</f>
        <v>17425</v>
      </c>
      <c r="G138" s="76">
        <f>+G139+G141+G149+G152+G154</f>
        <v>17425</v>
      </c>
      <c r="H138" s="76">
        <f t="shared" ref="H138" si="127">+H139+H141+H149+H152+H154</f>
        <v>0</v>
      </c>
      <c r="I138" s="76">
        <f>+I139+I141+I149+I152+I154</f>
        <v>47425</v>
      </c>
      <c r="J138" s="76">
        <f t="shared" ref="J138:R138" si="128">+J139+J141+J149+J152+J154</f>
        <v>47425</v>
      </c>
      <c r="K138" s="76">
        <f t="shared" si="128"/>
        <v>0</v>
      </c>
      <c r="L138" s="76">
        <f t="shared" si="128"/>
        <v>44.41</v>
      </c>
      <c r="M138" s="76">
        <f t="shared" si="128"/>
        <v>44.41</v>
      </c>
      <c r="N138" s="76">
        <f t="shared" si="128"/>
        <v>47380.59</v>
      </c>
      <c r="O138" s="76">
        <f t="shared" si="128"/>
        <v>47380.59</v>
      </c>
      <c r="P138" s="76">
        <f t="shared" si="128"/>
        <v>0</v>
      </c>
      <c r="Q138" s="76">
        <f t="shared" si="128"/>
        <v>44.41</v>
      </c>
      <c r="R138" s="76">
        <f t="shared" si="128"/>
        <v>0</v>
      </c>
      <c r="S138" s="76">
        <f t="shared" si="67"/>
        <v>9.3642593568792828E-2</v>
      </c>
      <c r="T138" s="76">
        <f t="shared" si="68"/>
        <v>9.3642593568792828E-2</v>
      </c>
    </row>
    <row r="139" spans="1:1031" ht="13.5" customHeight="1">
      <c r="B139" s="57">
        <v>240</v>
      </c>
      <c r="C139" s="14" t="s">
        <v>114</v>
      </c>
      <c r="D139" s="76">
        <f t="shared" ref="D139:R139" si="129">SUM(D140:D140)</f>
        <v>0</v>
      </c>
      <c r="E139" s="76">
        <f t="shared" si="129"/>
        <v>0</v>
      </c>
      <c r="F139" s="76">
        <f t="shared" si="129"/>
        <v>5730</v>
      </c>
      <c r="G139" s="76">
        <f t="shared" si="129"/>
        <v>5730</v>
      </c>
      <c r="H139" s="76">
        <f t="shared" si="129"/>
        <v>0</v>
      </c>
      <c r="I139" s="76">
        <f t="shared" si="129"/>
        <v>5730</v>
      </c>
      <c r="J139" s="76">
        <f t="shared" si="129"/>
        <v>5730</v>
      </c>
      <c r="K139" s="76">
        <f t="shared" si="129"/>
        <v>0</v>
      </c>
      <c r="L139" s="76">
        <f t="shared" si="129"/>
        <v>0</v>
      </c>
      <c r="M139" s="76">
        <f t="shared" si="129"/>
        <v>0</v>
      </c>
      <c r="N139" s="76">
        <f t="shared" si="129"/>
        <v>5730</v>
      </c>
      <c r="O139" s="76">
        <f t="shared" si="129"/>
        <v>5730</v>
      </c>
      <c r="P139" s="76">
        <f t="shared" si="129"/>
        <v>0</v>
      </c>
      <c r="Q139" s="76">
        <f t="shared" si="129"/>
        <v>0</v>
      </c>
      <c r="R139" s="75">
        <f t="shared" si="129"/>
        <v>0</v>
      </c>
      <c r="S139" s="75">
        <f t="shared" si="67"/>
        <v>0</v>
      </c>
      <c r="T139" s="75">
        <f t="shared" si="68"/>
        <v>0</v>
      </c>
    </row>
    <row r="140" spans="1:1031" ht="13.5" customHeight="1">
      <c r="B140" s="60">
        <v>249</v>
      </c>
      <c r="C140" s="15" t="s">
        <v>119</v>
      </c>
      <c r="D140" s="81">
        <v>0</v>
      </c>
      <c r="E140" s="81">
        <v>0</v>
      </c>
      <c r="F140" s="80">
        <f>+G140+H140</f>
        <v>5730</v>
      </c>
      <c r="G140" s="80">
        <v>5730</v>
      </c>
      <c r="H140" s="80">
        <v>0</v>
      </c>
      <c r="I140" s="81">
        <v>5730</v>
      </c>
      <c r="J140" s="80">
        <v>5730</v>
      </c>
      <c r="K140" s="80">
        <v>0</v>
      </c>
      <c r="L140" s="81">
        <v>0</v>
      </c>
      <c r="M140" s="81">
        <v>0</v>
      </c>
      <c r="N140" s="81">
        <f>J140-M140</f>
        <v>5730</v>
      </c>
      <c r="O140" s="81">
        <f>+N140+P140</f>
        <v>5730</v>
      </c>
      <c r="P140" s="81">
        <f>+I140-J140</f>
        <v>0</v>
      </c>
      <c r="Q140" s="80">
        <v>0</v>
      </c>
      <c r="R140" s="81">
        <v>0</v>
      </c>
      <c r="S140" s="77">
        <f t="shared" si="67"/>
        <v>0</v>
      </c>
      <c r="T140" s="77">
        <f t="shared" si="68"/>
        <v>0</v>
      </c>
    </row>
    <row r="141" spans="1:1031" ht="13.5" customHeight="1">
      <c r="B141" s="62">
        <v>250</v>
      </c>
      <c r="C141" s="23" t="s">
        <v>170</v>
      </c>
      <c r="D141" s="76">
        <f>SUM(D142:D148)</f>
        <v>30000</v>
      </c>
      <c r="E141" s="76">
        <f t="shared" ref="E141:H141" si="130">SUM(E143:E148)</f>
        <v>0</v>
      </c>
      <c r="F141" s="76">
        <f t="shared" si="130"/>
        <v>8676</v>
      </c>
      <c r="G141" s="76">
        <f>SUM(G142:G148)</f>
        <v>8676</v>
      </c>
      <c r="H141" s="76">
        <f t="shared" si="130"/>
        <v>0</v>
      </c>
      <c r="I141" s="76">
        <f>SUM(I142:I148)</f>
        <v>38676</v>
      </c>
      <c r="J141" s="76">
        <f>SUM(J142:J148)</f>
        <v>38676</v>
      </c>
      <c r="K141" s="76">
        <f>SUM(K142:K148)</f>
        <v>0</v>
      </c>
      <c r="L141" s="76">
        <f t="shared" ref="L141:R141" si="131">SUM(L142:L148)</f>
        <v>44.41</v>
      </c>
      <c r="M141" s="76">
        <f t="shared" si="131"/>
        <v>44.41</v>
      </c>
      <c r="N141" s="76">
        <f t="shared" si="131"/>
        <v>38631.589999999997</v>
      </c>
      <c r="O141" s="76">
        <f t="shared" si="131"/>
        <v>38631.589999999997</v>
      </c>
      <c r="P141" s="76">
        <f t="shared" si="131"/>
        <v>0</v>
      </c>
      <c r="Q141" s="76">
        <f t="shared" si="131"/>
        <v>44.41</v>
      </c>
      <c r="R141" s="76">
        <f t="shared" si="131"/>
        <v>0</v>
      </c>
      <c r="S141" s="75">
        <f t="shared" ref="S141:S161" si="132">+M141/J141*100</f>
        <v>0.11482573171992966</v>
      </c>
      <c r="T141" s="75">
        <f t="shared" ref="T141:T163" si="133">+M141/I141*100</f>
        <v>0.11482573171992966</v>
      </c>
    </row>
    <row r="142" spans="1:1031" ht="13.5" customHeight="1">
      <c r="B142" s="60">
        <v>252</v>
      </c>
      <c r="C142" s="15" t="s">
        <v>120</v>
      </c>
      <c r="D142" s="89">
        <v>5000</v>
      </c>
      <c r="E142" s="81">
        <v>0</v>
      </c>
      <c r="F142" s="81">
        <v>0</v>
      </c>
      <c r="G142" s="81">
        <v>0</v>
      </c>
      <c r="H142" s="81">
        <v>0</v>
      </c>
      <c r="I142" s="89">
        <v>5000</v>
      </c>
      <c r="J142" s="89">
        <v>5000</v>
      </c>
      <c r="K142" s="81">
        <v>0</v>
      </c>
      <c r="L142" s="90">
        <v>44.41</v>
      </c>
      <c r="M142" s="90">
        <v>44.41</v>
      </c>
      <c r="N142" s="81">
        <f>J142-M142</f>
        <v>4955.59</v>
      </c>
      <c r="O142" s="81">
        <v>4955.59</v>
      </c>
      <c r="P142" s="81">
        <f t="shared" ref="P142:P150" si="134">+I142-J142</f>
        <v>0</v>
      </c>
      <c r="Q142" s="76">
        <v>44.41</v>
      </c>
      <c r="R142" s="81">
        <v>0</v>
      </c>
      <c r="S142" s="77">
        <f t="shared" si="132"/>
        <v>0.88819999999999988</v>
      </c>
      <c r="T142" s="77">
        <f t="shared" si="133"/>
        <v>0.88819999999999988</v>
      </c>
    </row>
    <row r="143" spans="1:1031" ht="13.5" customHeight="1">
      <c r="B143" s="66">
        <v>253</v>
      </c>
      <c r="C143" s="21" t="s">
        <v>121</v>
      </c>
      <c r="D143" s="89">
        <v>5000</v>
      </c>
      <c r="E143" s="81">
        <v>0</v>
      </c>
      <c r="F143" s="80">
        <f t="shared" ref="F143:F148" si="135">+G143+H143</f>
        <v>3779</v>
      </c>
      <c r="G143" s="80">
        <v>3779</v>
      </c>
      <c r="H143" s="80">
        <v>0</v>
      </c>
      <c r="I143" s="89">
        <v>8779</v>
      </c>
      <c r="J143" s="89">
        <v>8779</v>
      </c>
      <c r="K143" s="80">
        <v>0</v>
      </c>
      <c r="L143" s="81">
        <v>0</v>
      </c>
      <c r="M143" s="81">
        <v>0</v>
      </c>
      <c r="N143" s="81">
        <f t="shared" ref="N143:N148" si="136">J143-M143</f>
        <v>8779</v>
      </c>
      <c r="O143" s="81">
        <f t="shared" ref="O143:O148" si="137">+N143+P143</f>
        <v>8779</v>
      </c>
      <c r="P143" s="81">
        <f t="shared" si="134"/>
        <v>0</v>
      </c>
      <c r="Q143" s="80">
        <v>0</v>
      </c>
      <c r="R143" s="81">
        <v>0</v>
      </c>
      <c r="S143" s="77">
        <f t="shared" si="132"/>
        <v>0</v>
      </c>
      <c r="T143" s="77">
        <f t="shared" si="133"/>
        <v>0</v>
      </c>
      <c r="U143" s="16"/>
    </row>
    <row r="144" spans="1:1031" ht="13.5" customHeight="1">
      <c r="B144" s="66">
        <v>254</v>
      </c>
      <c r="C144" s="21" t="s">
        <v>122</v>
      </c>
      <c r="D144" s="89">
        <v>5000</v>
      </c>
      <c r="E144" s="81">
        <v>0</v>
      </c>
      <c r="F144" s="80">
        <f t="shared" si="135"/>
        <v>0</v>
      </c>
      <c r="G144" s="80">
        <v>0</v>
      </c>
      <c r="H144" s="80">
        <v>0</v>
      </c>
      <c r="I144" s="89">
        <v>5000</v>
      </c>
      <c r="J144" s="89">
        <v>5000</v>
      </c>
      <c r="K144" s="80">
        <v>0</v>
      </c>
      <c r="L144" s="81">
        <v>0</v>
      </c>
      <c r="M144" s="81">
        <v>0</v>
      </c>
      <c r="N144" s="81">
        <f t="shared" si="136"/>
        <v>5000</v>
      </c>
      <c r="O144" s="81">
        <f>+N144+P144</f>
        <v>5000</v>
      </c>
      <c r="P144" s="81">
        <f t="shared" si="134"/>
        <v>0</v>
      </c>
      <c r="Q144" s="80">
        <v>0</v>
      </c>
      <c r="R144" s="81">
        <v>0</v>
      </c>
      <c r="S144" s="77">
        <f t="shared" si="132"/>
        <v>0</v>
      </c>
      <c r="T144" s="77">
        <f t="shared" si="133"/>
        <v>0</v>
      </c>
      <c r="U144" s="16"/>
    </row>
    <row r="145" spans="1:1031" ht="13.5" customHeight="1">
      <c r="B145" s="66">
        <v>255</v>
      </c>
      <c r="C145" s="21" t="s">
        <v>123</v>
      </c>
      <c r="D145" s="89">
        <v>5000</v>
      </c>
      <c r="E145" s="81">
        <v>0</v>
      </c>
      <c r="F145" s="80">
        <f t="shared" si="135"/>
        <v>749</v>
      </c>
      <c r="G145" s="80">
        <v>749</v>
      </c>
      <c r="H145" s="80">
        <v>0</v>
      </c>
      <c r="I145" s="89">
        <v>5749</v>
      </c>
      <c r="J145" s="89">
        <v>5749</v>
      </c>
      <c r="K145" s="80">
        <v>0</v>
      </c>
      <c r="L145" s="81">
        <v>0</v>
      </c>
      <c r="M145" s="81">
        <v>0</v>
      </c>
      <c r="N145" s="81">
        <f t="shared" si="136"/>
        <v>5749</v>
      </c>
      <c r="O145" s="81">
        <f>+N145+P145</f>
        <v>5749</v>
      </c>
      <c r="P145" s="81">
        <f t="shared" si="134"/>
        <v>0</v>
      </c>
      <c r="Q145" s="80">
        <v>0</v>
      </c>
      <c r="R145" s="81">
        <v>0</v>
      </c>
      <c r="S145" s="77">
        <f t="shared" si="132"/>
        <v>0</v>
      </c>
      <c r="T145" s="77">
        <f t="shared" si="133"/>
        <v>0</v>
      </c>
      <c r="U145" s="16"/>
    </row>
    <row r="146" spans="1:1031" ht="13.5" customHeight="1">
      <c r="B146" s="66">
        <v>256</v>
      </c>
      <c r="C146" s="21" t="s">
        <v>124</v>
      </c>
      <c r="D146" s="89">
        <v>5000</v>
      </c>
      <c r="E146" s="81">
        <v>0</v>
      </c>
      <c r="F146" s="80">
        <f t="shared" si="135"/>
        <v>499</v>
      </c>
      <c r="G146" s="80">
        <v>499</v>
      </c>
      <c r="H146" s="80">
        <v>0</v>
      </c>
      <c r="I146" s="89">
        <v>5499</v>
      </c>
      <c r="J146" s="89">
        <v>5499</v>
      </c>
      <c r="K146" s="80">
        <v>0</v>
      </c>
      <c r="L146" s="81">
        <v>0</v>
      </c>
      <c r="M146" s="81">
        <v>0</v>
      </c>
      <c r="N146" s="81">
        <f t="shared" si="136"/>
        <v>5499</v>
      </c>
      <c r="O146" s="81">
        <f t="shared" si="137"/>
        <v>5499</v>
      </c>
      <c r="P146" s="81">
        <f t="shared" si="134"/>
        <v>0</v>
      </c>
      <c r="Q146" s="80">
        <v>0</v>
      </c>
      <c r="R146" s="81">
        <v>0</v>
      </c>
      <c r="S146" s="77">
        <f t="shared" si="132"/>
        <v>0</v>
      </c>
      <c r="T146" s="77">
        <f t="shared" si="133"/>
        <v>0</v>
      </c>
      <c r="U146" s="16"/>
    </row>
    <row r="147" spans="1:1031" ht="13.5" customHeight="1">
      <c r="B147" s="66">
        <v>257</v>
      </c>
      <c r="C147" s="21" t="s">
        <v>125</v>
      </c>
      <c r="D147" s="91">
        <v>5000</v>
      </c>
      <c r="E147" s="81">
        <v>0</v>
      </c>
      <c r="F147" s="80">
        <f t="shared" si="135"/>
        <v>0</v>
      </c>
      <c r="G147" s="80">
        <v>0</v>
      </c>
      <c r="H147" s="80">
        <v>0</v>
      </c>
      <c r="I147" s="89">
        <v>5000</v>
      </c>
      <c r="J147" s="89">
        <v>5000</v>
      </c>
      <c r="K147" s="80">
        <v>0</v>
      </c>
      <c r="L147" s="81">
        <v>0</v>
      </c>
      <c r="M147" s="81">
        <v>0</v>
      </c>
      <c r="N147" s="81">
        <f t="shared" si="136"/>
        <v>5000</v>
      </c>
      <c r="O147" s="81">
        <f t="shared" si="137"/>
        <v>5000</v>
      </c>
      <c r="P147" s="81">
        <f t="shared" si="134"/>
        <v>0</v>
      </c>
      <c r="Q147" s="80">
        <v>0</v>
      </c>
      <c r="R147" s="81">
        <v>0</v>
      </c>
      <c r="S147" s="77">
        <f t="shared" si="132"/>
        <v>0</v>
      </c>
      <c r="T147" s="77">
        <f t="shared" si="133"/>
        <v>0</v>
      </c>
      <c r="U147" s="16"/>
    </row>
    <row r="148" spans="1:1031" ht="13.5" customHeight="1">
      <c r="B148" s="66">
        <v>259</v>
      </c>
      <c r="C148" s="38" t="s">
        <v>126</v>
      </c>
      <c r="D148" s="81">
        <v>0</v>
      </c>
      <c r="E148" s="81">
        <v>0</v>
      </c>
      <c r="F148" s="80">
        <f t="shared" si="135"/>
        <v>3649</v>
      </c>
      <c r="G148" s="80">
        <v>3649</v>
      </c>
      <c r="H148" s="80">
        <v>0</v>
      </c>
      <c r="I148" s="89">
        <v>3649</v>
      </c>
      <c r="J148" s="89">
        <v>3649</v>
      </c>
      <c r="K148" s="80">
        <v>0</v>
      </c>
      <c r="L148" s="81">
        <v>0</v>
      </c>
      <c r="M148" s="81">
        <v>0</v>
      </c>
      <c r="N148" s="81">
        <f t="shared" si="136"/>
        <v>3649</v>
      </c>
      <c r="O148" s="81">
        <f t="shared" si="137"/>
        <v>3649</v>
      </c>
      <c r="P148" s="81">
        <f t="shared" si="134"/>
        <v>0</v>
      </c>
      <c r="Q148" s="80">
        <v>0</v>
      </c>
      <c r="R148" s="81">
        <v>0</v>
      </c>
      <c r="S148" s="77">
        <f t="shared" si="132"/>
        <v>0</v>
      </c>
      <c r="T148" s="77">
        <f t="shared" si="133"/>
        <v>0</v>
      </c>
    </row>
    <row r="149" spans="1:1031" ht="13.5" customHeight="1">
      <c r="B149" s="62">
        <v>260</v>
      </c>
      <c r="C149" s="23" t="s">
        <v>127</v>
      </c>
      <c r="D149" s="76">
        <f>+D151</f>
        <v>0</v>
      </c>
      <c r="E149" s="76">
        <f t="shared" ref="E149:R149" si="138">+E151</f>
        <v>0</v>
      </c>
      <c r="F149" s="76">
        <f>+F151+F150</f>
        <v>812</v>
      </c>
      <c r="G149" s="76">
        <f>+G151+G150</f>
        <v>812</v>
      </c>
      <c r="H149" s="76">
        <f t="shared" si="138"/>
        <v>0</v>
      </c>
      <c r="I149" s="76">
        <f>SUM(I150:I151)</f>
        <v>812</v>
      </c>
      <c r="J149" s="76">
        <f>SUM(J150:J151)</f>
        <v>812</v>
      </c>
      <c r="K149" s="76">
        <f t="shared" si="138"/>
        <v>0</v>
      </c>
      <c r="L149" s="76">
        <f t="shared" si="138"/>
        <v>0</v>
      </c>
      <c r="M149" s="76">
        <f t="shared" si="138"/>
        <v>0</v>
      </c>
      <c r="N149" s="76">
        <f>+N151+N150</f>
        <v>812</v>
      </c>
      <c r="O149" s="76">
        <f t="shared" ref="O149:P149" si="139">+O151+O150</f>
        <v>812</v>
      </c>
      <c r="P149" s="76">
        <f t="shared" si="139"/>
        <v>0</v>
      </c>
      <c r="Q149" s="76">
        <f t="shared" si="138"/>
        <v>0</v>
      </c>
      <c r="R149" s="76">
        <f t="shared" si="138"/>
        <v>0</v>
      </c>
      <c r="S149" s="75">
        <f t="shared" si="132"/>
        <v>0</v>
      </c>
      <c r="T149" s="75">
        <f t="shared" si="133"/>
        <v>0</v>
      </c>
    </row>
    <row r="150" spans="1:1031" ht="13.5" customHeight="1">
      <c r="B150" s="60">
        <v>262</v>
      </c>
      <c r="C150" s="15" t="s">
        <v>129</v>
      </c>
      <c r="D150" s="81">
        <v>0</v>
      </c>
      <c r="E150" s="81">
        <v>0</v>
      </c>
      <c r="F150" s="80">
        <f>+G150+H150</f>
        <v>630</v>
      </c>
      <c r="G150" s="81">
        <v>630</v>
      </c>
      <c r="H150" s="81">
        <v>0</v>
      </c>
      <c r="I150" s="81">
        <v>630</v>
      </c>
      <c r="J150" s="81">
        <v>630</v>
      </c>
      <c r="K150" s="76">
        <v>0</v>
      </c>
      <c r="L150" s="76">
        <v>0</v>
      </c>
      <c r="M150" s="76">
        <v>0</v>
      </c>
      <c r="N150" s="81">
        <f>J150-M150</f>
        <v>630</v>
      </c>
      <c r="O150" s="81">
        <v>630</v>
      </c>
      <c r="P150" s="81">
        <f t="shared" si="134"/>
        <v>0</v>
      </c>
      <c r="Q150" s="80">
        <v>0</v>
      </c>
      <c r="R150" s="81">
        <v>0</v>
      </c>
      <c r="S150" s="77">
        <f t="shared" si="132"/>
        <v>0</v>
      </c>
      <c r="T150" s="77">
        <f t="shared" si="133"/>
        <v>0</v>
      </c>
    </row>
    <row r="151" spans="1:1031" ht="13.5" customHeight="1">
      <c r="B151" s="66">
        <v>269</v>
      </c>
      <c r="C151" s="21" t="s">
        <v>133</v>
      </c>
      <c r="D151" s="81">
        <v>0</v>
      </c>
      <c r="E151" s="81">
        <v>0</v>
      </c>
      <c r="F151" s="80">
        <f>+G151+H151</f>
        <v>182</v>
      </c>
      <c r="G151" s="80">
        <v>182</v>
      </c>
      <c r="H151" s="80">
        <v>0</v>
      </c>
      <c r="I151" s="81">
        <v>182</v>
      </c>
      <c r="J151" s="81">
        <v>182</v>
      </c>
      <c r="K151" s="80">
        <v>0</v>
      </c>
      <c r="L151" s="81">
        <v>0</v>
      </c>
      <c r="M151" s="81">
        <v>0</v>
      </c>
      <c r="N151" s="81">
        <f>J151-M151</f>
        <v>182</v>
      </c>
      <c r="O151" s="81">
        <f t="shared" ref="O151" si="140">+N151+P151</f>
        <v>182</v>
      </c>
      <c r="P151" s="81">
        <f>+I151-J151</f>
        <v>0</v>
      </c>
      <c r="Q151" s="80">
        <v>0</v>
      </c>
      <c r="R151" s="81">
        <v>0</v>
      </c>
      <c r="S151" s="77">
        <f t="shared" si="132"/>
        <v>0</v>
      </c>
      <c r="T151" s="77">
        <f t="shared" si="133"/>
        <v>0</v>
      </c>
    </row>
    <row r="152" spans="1:1031" s="18" customFormat="1" ht="13.5" customHeight="1">
      <c r="A152" s="3"/>
      <c r="B152" s="63">
        <v>270</v>
      </c>
      <c r="C152" s="40" t="s">
        <v>133</v>
      </c>
      <c r="D152" s="76">
        <f>+D153</f>
        <v>0</v>
      </c>
      <c r="E152" s="76">
        <f t="shared" ref="E152:R152" si="141">+E153</f>
        <v>0</v>
      </c>
      <c r="F152" s="76">
        <f t="shared" si="141"/>
        <v>375</v>
      </c>
      <c r="G152" s="76">
        <f t="shared" si="141"/>
        <v>375</v>
      </c>
      <c r="H152" s="76">
        <f t="shared" si="141"/>
        <v>0</v>
      </c>
      <c r="I152" s="76">
        <f t="shared" si="141"/>
        <v>375</v>
      </c>
      <c r="J152" s="76">
        <f t="shared" si="141"/>
        <v>375</v>
      </c>
      <c r="K152" s="76">
        <f t="shared" si="141"/>
        <v>0</v>
      </c>
      <c r="L152" s="76">
        <f t="shared" si="141"/>
        <v>0</v>
      </c>
      <c r="M152" s="76">
        <f t="shared" si="141"/>
        <v>0</v>
      </c>
      <c r="N152" s="76">
        <f t="shared" si="141"/>
        <v>375</v>
      </c>
      <c r="O152" s="76">
        <f t="shared" si="141"/>
        <v>375</v>
      </c>
      <c r="P152" s="76">
        <f t="shared" si="141"/>
        <v>0</v>
      </c>
      <c r="Q152" s="76">
        <f t="shared" si="141"/>
        <v>0</v>
      </c>
      <c r="R152" s="76">
        <f t="shared" si="141"/>
        <v>0</v>
      </c>
      <c r="S152" s="75">
        <f t="shared" si="132"/>
        <v>0</v>
      </c>
      <c r="T152" s="75">
        <f t="shared" si="133"/>
        <v>0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  <c r="DH152" s="3"/>
      <c r="DI152" s="3"/>
      <c r="DJ152" s="3"/>
      <c r="DK152" s="3"/>
      <c r="DL152" s="3"/>
      <c r="DM152" s="3"/>
      <c r="DN152" s="3"/>
      <c r="DO152" s="3"/>
      <c r="DP152" s="3"/>
      <c r="DQ152" s="3"/>
      <c r="DR152" s="3"/>
      <c r="DS152" s="3"/>
      <c r="DT152" s="3"/>
      <c r="DU152" s="3"/>
      <c r="DV152" s="3"/>
      <c r="DW152" s="3"/>
      <c r="DX152" s="3"/>
      <c r="DY152" s="3"/>
      <c r="DZ152" s="3"/>
      <c r="EA152" s="3"/>
      <c r="EB152" s="3"/>
      <c r="EC152" s="3"/>
      <c r="ED152" s="3"/>
      <c r="EE152" s="3"/>
      <c r="EF152" s="3"/>
      <c r="EG152" s="3"/>
      <c r="EH152" s="3"/>
      <c r="EI152" s="3"/>
      <c r="EJ152" s="3"/>
      <c r="EK152" s="3"/>
      <c r="EL152" s="3"/>
      <c r="EM152" s="3"/>
      <c r="EN152" s="3"/>
      <c r="EO152" s="3"/>
      <c r="EP152" s="3"/>
      <c r="EQ152" s="3"/>
      <c r="ER152" s="3"/>
      <c r="ES152" s="3"/>
      <c r="ET152" s="3"/>
      <c r="EU152" s="3"/>
      <c r="EV152" s="3"/>
      <c r="EW152" s="3"/>
      <c r="EX152" s="3"/>
      <c r="EY152" s="3"/>
      <c r="EZ152" s="3"/>
      <c r="FA152" s="3"/>
      <c r="FB152" s="3"/>
      <c r="FC152" s="3"/>
      <c r="FD152" s="3"/>
      <c r="FE152" s="3"/>
      <c r="FF152" s="3"/>
      <c r="FG152" s="3"/>
      <c r="FH152" s="3"/>
      <c r="FI152" s="3"/>
      <c r="FJ152" s="3"/>
      <c r="FK152" s="3"/>
      <c r="FL152" s="3"/>
      <c r="FM152" s="3"/>
      <c r="FN152" s="3"/>
      <c r="FO152" s="3"/>
      <c r="FP152" s="3"/>
      <c r="FQ152" s="3"/>
      <c r="FR152" s="3"/>
      <c r="FS152" s="3"/>
      <c r="FT152" s="3"/>
      <c r="FU152" s="3"/>
      <c r="FV152" s="3"/>
      <c r="FW152" s="3"/>
      <c r="FX152" s="3"/>
      <c r="FY152" s="3"/>
      <c r="FZ152" s="3"/>
      <c r="GA152" s="3"/>
      <c r="GB152" s="3"/>
      <c r="GC152" s="3"/>
      <c r="GD152" s="3"/>
      <c r="GE152" s="3"/>
      <c r="GF152" s="3"/>
      <c r="GG152" s="3"/>
      <c r="GH152" s="3"/>
      <c r="GI152" s="3"/>
      <c r="GJ152" s="3"/>
      <c r="GK152" s="3"/>
      <c r="GL152" s="3"/>
      <c r="GM152" s="3"/>
      <c r="GN152" s="3"/>
      <c r="GO152" s="3"/>
      <c r="GP152" s="3"/>
      <c r="GQ152" s="3"/>
      <c r="GR152" s="3"/>
      <c r="GS152" s="3"/>
      <c r="GT152" s="3"/>
      <c r="GU152" s="3"/>
      <c r="GV152" s="3"/>
      <c r="GW152" s="3"/>
      <c r="GX152" s="3"/>
      <c r="GY152" s="3"/>
      <c r="GZ152" s="3"/>
      <c r="HA152" s="3"/>
      <c r="HB152" s="3"/>
      <c r="HC152" s="3"/>
      <c r="HD152" s="3"/>
      <c r="HE152" s="3"/>
      <c r="HF152" s="3"/>
      <c r="HG152" s="3"/>
      <c r="HH152" s="3"/>
      <c r="HI152" s="3"/>
      <c r="HJ152" s="3"/>
      <c r="HK152" s="3"/>
      <c r="HL152" s="3"/>
      <c r="HM152" s="3"/>
      <c r="HN152" s="3"/>
      <c r="HO152" s="3"/>
      <c r="HP152" s="3"/>
      <c r="HQ152" s="3"/>
      <c r="HR152" s="3"/>
      <c r="HS152" s="3"/>
      <c r="HT152" s="3"/>
      <c r="HU152" s="3"/>
      <c r="HV152" s="3"/>
      <c r="HW152" s="3"/>
      <c r="HX152" s="3"/>
      <c r="HY152" s="3"/>
      <c r="HZ152" s="3"/>
      <c r="IA152" s="3"/>
      <c r="IB152" s="3"/>
      <c r="IC152" s="3"/>
      <c r="ID152" s="3"/>
      <c r="IE152" s="3"/>
      <c r="IF152" s="3"/>
      <c r="IG152" s="3"/>
      <c r="IH152" s="3"/>
      <c r="II152" s="3"/>
      <c r="IJ152" s="3"/>
      <c r="IK152" s="3"/>
      <c r="IL152" s="3"/>
      <c r="IM152" s="3"/>
      <c r="IN152" s="3"/>
      <c r="IO152" s="3"/>
      <c r="IP152" s="3"/>
      <c r="IQ152" s="3"/>
      <c r="IR152" s="3"/>
      <c r="IS152" s="3"/>
      <c r="IT152" s="3"/>
      <c r="IU152" s="3"/>
      <c r="IV152" s="3"/>
      <c r="IW152" s="3"/>
      <c r="IX152" s="3"/>
      <c r="IY152" s="3"/>
      <c r="IZ152" s="3"/>
      <c r="JA152" s="3"/>
      <c r="JB152" s="3"/>
      <c r="JC152" s="3"/>
      <c r="JD152" s="3"/>
      <c r="JE152" s="3"/>
      <c r="JF152" s="3"/>
      <c r="JG152" s="3"/>
      <c r="JH152" s="3"/>
      <c r="JI152" s="3"/>
      <c r="JJ152" s="3"/>
      <c r="JK152" s="3"/>
      <c r="JL152" s="3"/>
      <c r="JM152" s="3"/>
      <c r="JN152" s="3"/>
      <c r="JO152" s="3"/>
      <c r="JP152" s="3"/>
      <c r="JQ152" s="3"/>
      <c r="JR152" s="3"/>
      <c r="JS152" s="3"/>
      <c r="JT152" s="3"/>
      <c r="JU152" s="3"/>
      <c r="JV152" s="3"/>
      <c r="JW152" s="3"/>
      <c r="JX152" s="3"/>
      <c r="JY152" s="3"/>
      <c r="JZ152" s="3"/>
      <c r="KA152" s="3"/>
      <c r="KB152" s="3"/>
      <c r="KC152" s="3"/>
      <c r="KD152" s="3"/>
      <c r="KE152" s="3"/>
      <c r="KF152" s="3"/>
      <c r="KG152" s="3"/>
      <c r="KH152" s="3"/>
      <c r="KI152" s="3"/>
      <c r="KJ152" s="3"/>
      <c r="KK152" s="3"/>
      <c r="KL152" s="3"/>
      <c r="KM152" s="3"/>
      <c r="KN152" s="3"/>
      <c r="KO152" s="3"/>
      <c r="KP152" s="3"/>
      <c r="KQ152" s="3"/>
      <c r="KR152" s="3"/>
      <c r="KS152" s="3"/>
      <c r="KT152" s="3"/>
      <c r="KU152" s="3"/>
      <c r="KV152" s="3"/>
      <c r="KW152" s="3"/>
      <c r="KX152" s="3"/>
      <c r="KY152" s="3"/>
      <c r="KZ152" s="3"/>
      <c r="LA152" s="3"/>
      <c r="LB152" s="3"/>
      <c r="LC152" s="3"/>
      <c r="LD152" s="3"/>
      <c r="LE152" s="3"/>
      <c r="LF152" s="3"/>
      <c r="LG152" s="3"/>
      <c r="LH152" s="3"/>
      <c r="LI152" s="3"/>
      <c r="LJ152" s="3"/>
      <c r="LK152" s="3"/>
      <c r="LL152" s="3"/>
      <c r="LM152" s="3"/>
      <c r="LN152" s="3"/>
      <c r="LO152" s="3"/>
      <c r="LP152" s="3"/>
      <c r="LQ152" s="3"/>
      <c r="LR152" s="3"/>
      <c r="LS152" s="3"/>
      <c r="LT152" s="3"/>
      <c r="LU152" s="3"/>
      <c r="LV152" s="3"/>
      <c r="LW152" s="3"/>
      <c r="LX152" s="3"/>
      <c r="LY152" s="3"/>
      <c r="LZ152" s="3"/>
      <c r="MA152" s="3"/>
      <c r="MB152" s="3"/>
      <c r="MC152" s="3"/>
      <c r="MD152" s="3"/>
      <c r="ME152" s="3"/>
      <c r="MF152" s="3"/>
      <c r="MG152" s="3"/>
      <c r="MH152" s="3"/>
      <c r="MI152" s="3"/>
      <c r="MJ152" s="3"/>
      <c r="MK152" s="3"/>
      <c r="ML152" s="3"/>
      <c r="MM152" s="3"/>
      <c r="MN152" s="3"/>
      <c r="MO152" s="3"/>
      <c r="MP152" s="3"/>
      <c r="MQ152" s="3"/>
      <c r="MR152" s="3"/>
      <c r="MS152" s="3"/>
      <c r="MT152" s="3"/>
      <c r="MU152" s="3"/>
      <c r="MV152" s="3"/>
      <c r="MW152" s="3"/>
      <c r="MX152" s="3"/>
      <c r="MY152" s="3"/>
      <c r="MZ152" s="3"/>
      <c r="NA152" s="3"/>
      <c r="NB152" s="3"/>
      <c r="NC152" s="3"/>
      <c r="ND152" s="3"/>
      <c r="NE152" s="3"/>
      <c r="NF152" s="3"/>
      <c r="NG152" s="3"/>
      <c r="NH152" s="3"/>
      <c r="NI152" s="3"/>
      <c r="NJ152" s="3"/>
      <c r="NK152" s="3"/>
      <c r="NL152" s="3"/>
      <c r="NM152" s="3"/>
      <c r="NN152" s="3"/>
      <c r="NO152" s="3"/>
      <c r="NP152" s="3"/>
      <c r="NQ152" s="3"/>
      <c r="NR152" s="3"/>
      <c r="NS152" s="3"/>
      <c r="NT152" s="3"/>
      <c r="NU152" s="3"/>
      <c r="NV152" s="3"/>
      <c r="NW152" s="3"/>
      <c r="NX152" s="3"/>
      <c r="NY152" s="3"/>
      <c r="NZ152" s="3"/>
      <c r="OA152" s="3"/>
      <c r="OB152" s="3"/>
      <c r="OC152" s="3"/>
      <c r="OD152" s="3"/>
      <c r="OE152" s="3"/>
      <c r="OF152" s="3"/>
      <c r="OG152" s="3"/>
      <c r="OH152" s="3"/>
      <c r="OI152" s="3"/>
      <c r="OJ152" s="3"/>
      <c r="OK152" s="3"/>
      <c r="OL152" s="3"/>
      <c r="OM152" s="3"/>
      <c r="ON152" s="3"/>
      <c r="OO152" s="3"/>
      <c r="OP152" s="3"/>
      <c r="OQ152" s="3"/>
      <c r="OR152" s="3"/>
      <c r="OS152" s="3"/>
      <c r="OT152" s="3"/>
      <c r="OU152" s="3"/>
      <c r="OV152" s="3"/>
      <c r="OW152" s="3"/>
      <c r="OX152" s="3"/>
      <c r="OY152" s="3"/>
      <c r="OZ152" s="3"/>
      <c r="PA152" s="3"/>
      <c r="PB152" s="3"/>
      <c r="PC152" s="3"/>
      <c r="PD152" s="3"/>
      <c r="PE152" s="3"/>
      <c r="PF152" s="3"/>
      <c r="PG152" s="3"/>
      <c r="PH152" s="3"/>
      <c r="PI152" s="3"/>
      <c r="PJ152" s="3"/>
      <c r="PK152" s="3"/>
      <c r="PL152" s="3"/>
      <c r="PM152" s="3"/>
      <c r="PN152" s="3"/>
      <c r="PO152" s="3"/>
      <c r="PP152" s="3"/>
      <c r="PQ152" s="3"/>
      <c r="PR152" s="3"/>
      <c r="PS152" s="3"/>
      <c r="PT152" s="3"/>
      <c r="PU152" s="3"/>
      <c r="PV152" s="3"/>
      <c r="PW152" s="3"/>
      <c r="PX152" s="3"/>
      <c r="PY152" s="3"/>
      <c r="PZ152" s="3"/>
      <c r="QA152" s="3"/>
      <c r="QB152" s="3"/>
      <c r="QC152" s="3"/>
      <c r="QD152" s="3"/>
      <c r="QE152" s="3"/>
      <c r="QF152" s="3"/>
      <c r="QG152" s="3"/>
      <c r="QH152" s="3"/>
      <c r="QI152" s="3"/>
      <c r="QJ152" s="3"/>
      <c r="QK152" s="3"/>
      <c r="QL152" s="3"/>
      <c r="QM152" s="3"/>
      <c r="QN152" s="3"/>
      <c r="QO152" s="3"/>
      <c r="QP152" s="3"/>
      <c r="QQ152" s="3"/>
      <c r="QR152" s="3"/>
      <c r="QS152" s="3"/>
      <c r="QT152" s="3"/>
      <c r="QU152" s="3"/>
      <c r="QV152" s="3"/>
      <c r="QW152" s="3"/>
      <c r="QX152" s="3"/>
      <c r="QY152" s="3"/>
      <c r="QZ152" s="3"/>
      <c r="RA152" s="3"/>
      <c r="RB152" s="3"/>
      <c r="RC152" s="3"/>
      <c r="RD152" s="3"/>
      <c r="RE152" s="3"/>
      <c r="RF152" s="3"/>
      <c r="RG152" s="3"/>
      <c r="RH152" s="3"/>
      <c r="RI152" s="3"/>
      <c r="RJ152" s="3"/>
      <c r="RK152" s="3"/>
      <c r="RL152" s="3"/>
      <c r="RM152" s="3"/>
      <c r="RN152" s="3"/>
      <c r="RO152" s="3"/>
      <c r="RP152" s="3"/>
      <c r="RQ152" s="3"/>
      <c r="RR152" s="3"/>
      <c r="RS152" s="3"/>
      <c r="RT152" s="3"/>
      <c r="RU152" s="3"/>
      <c r="RV152" s="3"/>
      <c r="RW152" s="3"/>
      <c r="RX152" s="3"/>
      <c r="RY152" s="3"/>
      <c r="RZ152" s="3"/>
      <c r="SA152" s="3"/>
      <c r="SB152" s="3"/>
      <c r="SC152" s="3"/>
      <c r="SD152" s="3"/>
      <c r="SE152" s="3"/>
      <c r="SF152" s="3"/>
      <c r="SG152" s="3"/>
      <c r="SH152" s="3"/>
      <c r="SI152" s="3"/>
      <c r="SJ152" s="3"/>
      <c r="SK152" s="3"/>
      <c r="SL152" s="3"/>
      <c r="SM152" s="3"/>
      <c r="SN152" s="3"/>
      <c r="SO152" s="3"/>
      <c r="SP152" s="3"/>
      <c r="SQ152" s="3"/>
      <c r="SR152" s="3"/>
      <c r="SS152" s="3"/>
      <c r="ST152" s="3"/>
      <c r="SU152" s="3"/>
      <c r="SV152" s="3"/>
      <c r="SW152" s="3"/>
      <c r="SX152" s="3"/>
      <c r="SY152" s="3"/>
      <c r="SZ152" s="3"/>
      <c r="TA152" s="3"/>
      <c r="TB152" s="3"/>
      <c r="TC152" s="3"/>
      <c r="TD152" s="3"/>
      <c r="TE152" s="3"/>
      <c r="TF152" s="3"/>
      <c r="TG152" s="3"/>
      <c r="TH152" s="3"/>
      <c r="TI152" s="3"/>
      <c r="TJ152" s="3"/>
      <c r="TK152" s="3"/>
      <c r="TL152" s="3"/>
      <c r="TM152" s="3"/>
      <c r="TN152" s="3"/>
      <c r="TO152" s="3"/>
      <c r="TP152" s="3"/>
      <c r="TQ152" s="3"/>
      <c r="TR152" s="3"/>
      <c r="TS152" s="3"/>
      <c r="TT152" s="3"/>
      <c r="TU152" s="3"/>
      <c r="TV152" s="3"/>
      <c r="TW152" s="3"/>
      <c r="TX152" s="3"/>
      <c r="TY152" s="3"/>
      <c r="TZ152" s="3"/>
      <c r="UA152" s="3"/>
      <c r="UB152" s="3"/>
      <c r="UC152" s="3"/>
      <c r="UD152" s="3"/>
      <c r="UE152" s="3"/>
      <c r="UF152" s="3"/>
      <c r="UG152" s="3"/>
      <c r="UH152" s="3"/>
      <c r="UI152" s="3"/>
      <c r="UJ152" s="3"/>
      <c r="UK152" s="3"/>
      <c r="UL152" s="3"/>
      <c r="UM152" s="3"/>
      <c r="UN152" s="3"/>
      <c r="UO152" s="3"/>
      <c r="UP152" s="3"/>
      <c r="UQ152" s="3"/>
      <c r="UR152" s="3"/>
      <c r="US152" s="3"/>
      <c r="UT152" s="3"/>
      <c r="UU152" s="3"/>
      <c r="UV152" s="3"/>
      <c r="UW152" s="3"/>
      <c r="UX152" s="3"/>
      <c r="UY152" s="3"/>
      <c r="UZ152" s="3"/>
      <c r="VA152" s="3"/>
      <c r="VB152" s="3"/>
      <c r="VC152" s="3"/>
      <c r="VD152" s="3"/>
      <c r="VE152" s="3"/>
      <c r="VF152" s="3"/>
      <c r="VG152" s="3"/>
      <c r="VH152" s="3"/>
      <c r="VI152" s="3"/>
      <c r="VJ152" s="3"/>
      <c r="VK152" s="3"/>
      <c r="VL152" s="3"/>
      <c r="VM152" s="3"/>
      <c r="VN152" s="3"/>
      <c r="VO152" s="3"/>
      <c r="VP152" s="3"/>
      <c r="VQ152" s="3"/>
      <c r="VR152" s="3"/>
      <c r="VS152" s="3"/>
      <c r="VT152" s="3"/>
      <c r="VU152" s="3"/>
      <c r="VV152" s="3"/>
      <c r="VW152" s="3"/>
      <c r="VX152" s="3"/>
      <c r="VY152" s="3"/>
      <c r="VZ152" s="3"/>
      <c r="WA152" s="3"/>
      <c r="WB152" s="3"/>
      <c r="WC152" s="3"/>
      <c r="WD152" s="3"/>
      <c r="WE152" s="3"/>
      <c r="WF152" s="3"/>
      <c r="WG152" s="3"/>
      <c r="WH152" s="3"/>
      <c r="WI152" s="3"/>
      <c r="WJ152" s="3"/>
      <c r="WK152" s="3"/>
      <c r="WL152" s="3"/>
      <c r="WM152" s="3"/>
      <c r="WN152" s="3"/>
      <c r="WO152" s="3"/>
      <c r="WP152" s="3"/>
      <c r="WQ152" s="3"/>
      <c r="WR152" s="3"/>
      <c r="WS152" s="3"/>
      <c r="WT152" s="3"/>
      <c r="WU152" s="3"/>
      <c r="WV152" s="3"/>
      <c r="WW152" s="3"/>
      <c r="WX152" s="3"/>
      <c r="WY152" s="3"/>
      <c r="WZ152" s="3"/>
      <c r="XA152" s="3"/>
      <c r="XB152" s="3"/>
      <c r="XC152" s="3"/>
      <c r="XD152" s="3"/>
      <c r="XE152" s="3"/>
      <c r="XF152" s="3"/>
      <c r="XG152" s="3"/>
      <c r="XH152" s="3"/>
      <c r="XI152" s="3"/>
      <c r="XJ152" s="3"/>
      <c r="XK152" s="3"/>
      <c r="XL152" s="3"/>
      <c r="XM152" s="3"/>
      <c r="XN152" s="3"/>
      <c r="XO152" s="3"/>
      <c r="XP152" s="3"/>
      <c r="XQ152" s="3"/>
      <c r="XR152" s="3"/>
      <c r="XS152" s="3"/>
      <c r="XT152" s="3"/>
      <c r="XU152" s="3"/>
      <c r="XV152" s="3"/>
      <c r="XW152" s="3"/>
      <c r="XX152" s="3"/>
      <c r="XY152" s="3"/>
      <c r="XZ152" s="3"/>
      <c r="YA152" s="3"/>
      <c r="YB152" s="3"/>
      <c r="YC152" s="3"/>
      <c r="YD152" s="3"/>
      <c r="YE152" s="3"/>
      <c r="YF152" s="3"/>
      <c r="YG152" s="3"/>
      <c r="YH152" s="3"/>
      <c r="YI152" s="3"/>
      <c r="YJ152" s="3"/>
      <c r="YK152" s="3"/>
      <c r="YL152" s="3"/>
      <c r="YM152" s="3"/>
      <c r="YN152" s="3"/>
      <c r="YO152" s="3"/>
      <c r="YP152" s="3"/>
      <c r="YQ152" s="3"/>
      <c r="YR152" s="3"/>
      <c r="YS152" s="3"/>
      <c r="YT152" s="3"/>
      <c r="YU152" s="3"/>
      <c r="YV152" s="3"/>
      <c r="YW152" s="3"/>
      <c r="YX152" s="3"/>
      <c r="YY152" s="3"/>
      <c r="YZ152" s="3"/>
      <c r="ZA152" s="3"/>
      <c r="ZB152" s="3"/>
      <c r="ZC152" s="3"/>
      <c r="ZD152" s="3"/>
      <c r="ZE152" s="3"/>
      <c r="ZF152" s="3"/>
      <c r="ZG152" s="3"/>
      <c r="ZH152" s="3"/>
      <c r="ZI152" s="3"/>
      <c r="ZJ152" s="3"/>
      <c r="ZK152" s="3"/>
      <c r="ZL152" s="3"/>
      <c r="ZM152" s="3"/>
      <c r="ZN152" s="3"/>
      <c r="ZO152" s="3"/>
      <c r="ZP152" s="3"/>
      <c r="ZQ152" s="3"/>
      <c r="ZR152" s="3"/>
      <c r="ZS152" s="3"/>
      <c r="ZT152" s="3"/>
      <c r="ZU152" s="3"/>
      <c r="ZV152" s="3"/>
      <c r="ZW152" s="3"/>
      <c r="ZX152" s="3"/>
      <c r="ZY152" s="3"/>
      <c r="ZZ152" s="3"/>
      <c r="AAA152" s="3"/>
      <c r="AAB152" s="3"/>
      <c r="AAC152" s="3"/>
      <c r="AAD152" s="3"/>
      <c r="AAE152" s="3"/>
      <c r="AAF152" s="3"/>
      <c r="AAG152" s="3"/>
      <c r="AAH152" s="3"/>
      <c r="AAI152" s="3"/>
      <c r="AAJ152" s="3"/>
      <c r="AAK152" s="3"/>
      <c r="AAL152" s="3"/>
      <c r="AAM152" s="3"/>
      <c r="AAN152" s="3"/>
      <c r="AAO152" s="3"/>
      <c r="AAP152" s="3"/>
      <c r="AAQ152" s="3"/>
      <c r="AAR152" s="3"/>
      <c r="AAS152" s="3"/>
      <c r="AAT152" s="3"/>
      <c r="AAU152" s="3"/>
      <c r="AAV152" s="3"/>
      <c r="AAW152" s="3"/>
      <c r="AAX152" s="3"/>
      <c r="AAY152" s="3"/>
      <c r="AAZ152" s="3"/>
      <c r="ABA152" s="3"/>
      <c r="ABB152" s="3"/>
      <c r="ABC152" s="3"/>
      <c r="ABD152" s="3"/>
      <c r="ABE152" s="3"/>
      <c r="ABF152" s="3"/>
      <c r="ABG152" s="3"/>
      <c r="ABH152" s="3"/>
      <c r="ABI152" s="3"/>
      <c r="ABJ152" s="3"/>
      <c r="ABK152" s="3"/>
      <c r="ABL152" s="3"/>
      <c r="ABM152" s="3"/>
      <c r="ABN152" s="3"/>
      <c r="ABO152" s="3"/>
      <c r="ABP152" s="3"/>
      <c r="ABQ152" s="3"/>
      <c r="ABR152" s="3"/>
      <c r="ABS152" s="3"/>
      <c r="ABT152" s="3"/>
      <c r="ABU152" s="3"/>
      <c r="ABV152" s="3"/>
      <c r="ABW152" s="3"/>
      <c r="ABX152" s="3"/>
      <c r="ABY152" s="3"/>
      <c r="ABZ152" s="3"/>
      <c r="ACA152" s="3"/>
      <c r="ACB152" s="3"/>
      <c r="ACC152" s="3"/>
      <c r="ACD152" s="3"/>
      <c r="ACE152" s="3"/>
      <c r="ACF152" s="3"/>
      <c r="ACG152" s="3"/>
      <c r="ACH152" s="3"/>
      <c r="ACI152" s="3"/>
      <c r="ACJ152" s="3"/>
      <c r="ACK152" s="3"/>
      <c r="ACL152" s="3"/>
      <c r="ACM152" s="3"/>
      <c r="ACN152" s="3"/>
      <c r="ACO152" s="3"/>
      <c r="ACP152" s="3"/>
      <c r="ACQ152" s="3"/>
      <c r="ACR152" s="3"/>
      <c r="ACS152" s="3"/>
      <c r="ACT152" s="3"/>
      <c r="ACU152" s="3"/>
      <c r="ACV152" s="3"/>
      <c r="ACW152" s="3"/>
      <c r="ACX152" s="3"/>
      <c r="ACY152" s="3"/>
      <c r="ACZ152" s="3"/>
      <c r="ADA152" s="3"/>
      <c r="ADB152" s="3"/>
      <c r="ADC152" s="3"/>
      <c r="ADD152" s="3"/>
      <c r="ADE152" s="3"/>
      <c r="ADF152" s="3"/>
      <c r="ADG152" s="3"/>
      <c r="ADH152" s="3"/>
      <c r="ADI152" s="3"/>
      <c r="ADJ152" s="3"/>
      <c r="ADK152" s="3"/>
      <c r="ADL152" s="3"/>
      <c r="ADM152" s="3"/>
      <c r="ADN152" s="3"/>
      <c r="ADO152" s="3"/>
      <c r="ADP152" s="3"/>
      <c r="ADQ152" s="3"/>
      <c r="ADR152" s="3"/>
      <c r="ADS152" s="3"/>
      <c r="ADT152" s="3"/>
      <c r="ADU152" s="3"/>
      <c r="ADV152" s="3"/>
      <c r="ADW152" s="3"/>
      <c r="ADX152" s="3"/>
      <c r="ADY152" s="3"/>
      <c r="ADZ152" s="3"/>
      <c r="AEA152" s="3"/>
      <c r="AEB152" s="3"/>
      <c r="AEC152" s="3"/>
      <c r="AED152" s="3"/>
      <c r="AEE152" s="3"/>
      <c r="AEF152" s="3"/>
      <c r="AEG152" s="3"/>
      <c r="AEH152" s="3"/>
      <c r="AEI152" s="3"/>
      <c r="AEJ152" s="3"/>
      <c r="AEK152" s="3"/>
      <c r="AEL152" s="3"/>
      <c r="AEM152" s="3"/>
      <c r="AEN152" s="3"/>
      <c r="AEO152" s="3"/>
      <c r="AEP152" s="3"/>
      <c r="AEQ152" s="3"/>
      <c r="AER152" s="3"/>
      <c r="AES152" s="3"/>
      <c r="AET152" s="3"/>
      <c r="AEU152" s="3"/>
      <c r="AEV152" s="3"/>
      <c r="AEW152" s="3"/>
      <c r="AEX152" s="3"/>
      <c r="AEY152" s="3"/>
      <c r="AEZ152" s="3"/>
      <c r="AFA152" s="3"/>
      <c r="AFB152" s="3"/>
      <c r="AFC152" s="3"/>
      <c r="AFD152" s="3"/>
      <c r="AFE152" s="3"/>
      <c r="AFF152" s="3"/>
      <c r="AFG152" s="3"/>
      <c r="AFH152" s="3"/>
      <c r="AFI152" s="3"/>
      <c r="AFJ152" s="3"/>
      <c r="AFK152" s="3"/>
      <c r="AFL152" s="3"/>
      <c r="AFM152" s="3"/>
      <c r="AFN152" s="3"/>
      <c r="AFO152" s="3"/>
      <c r="AFP152" s="3"/>
      <c r="AFQ152" s="3"/>
      <c r="AFR152" s="3"/>
      <c r="AFS152" s="3"/>
      <c r="AFT152" s="3"/>
      <c r="AFU152" s="3"/>
      <c r="AFV152" s="3"/>
      <c r="AFW152" s="3"/>
      <c r="AFX152" s="3"/>
      <c r="AFY152" s="3"/>
      <c r="AFZ152" s="3"/>
      <c r="AGA152" s="3"/>
      <c r="AGB152" s="3"/>
      <c r="AGC152" s="3"/>
      <c r="AGD152" s="3"/>
      <c r="AGE152" s="3"/>
      <c r="AGF152" s="3"/>
      <c r="AGG152" s="3"/>
      <c r="AGH152" s="3"/>
      <c r="AGI152" s="3"/>
      <c r="AGJ152" s="3"/>
      <c r="AGK152" s="3"/>
      <c r="AGL152" s="3"/>
      <c r="AGM152" s="3"/>
      <c r="AGN152" s="3"/>
      <c r="AGO152" s="3"/>
      <c r="AGP152" s="3"/>
      <c r="AGQ152" s="3"/>
      <c r="AGR152" s="3"/>
      <c r="AGS152" s="3"/>
      <c r="AGT152" s="3"/>
      <c r="AGU152" s="3"/>
      <c r="AGV152" s="3"/>
      <c r="AGW152" s="3"/>
      <c r="AGX152" s="3"/>
      <c r="AGY152" s="3"/>
      <c r="AGZ152" s="3"/>
      <c r="AHA152" s="3"/>
      <c r="AHB152" s="3"/>
      <c r="AHC152" s="3"/>
      <c r="AHD152" s="3"/>
      <c r="AHE152" s="3"/>
      <c r="AHF152" s="3"/>
      <c r="AHG152" s="3"/>
      <c r="AHH152" s="3"/>
      <c r="AHI152" s="3"/>
      <c r="AHJ152" s="3"/>
      <c r="AHK152" s="3"/>
      <c r="AHL152" s="3"/>
      <c r="AHM152" s="3"/>
      <c r="AHN152" s="3"/>
      <c r="AHO152" s="3"/>
      <c r="AHP152" s="3"/>
      <c r="AHQ152" s="3"/>
      <c r="AHR152" s="3"/>
      <c r="AHS152" s="3"/>
      <c r="AHT152" s="3"/>
      <c r="AHU152" s="3"/>
      <c r="AHV152" s="3"/>
      <c r="AHW152" s="3"/>
      <c r="AHX152" s="3"/>
      <c r="AHY152" s="3"/>
      <c r="AHZ152" s="3"/>
      <c r="AIA152" s="3"/>
      <c r="AIB152" s="3"/>
      <c r="AIC152" s="3"/>
      <c r="AID152" s="3"/>
      <c r="AIE152" s="3"/>
      <c r="AIF152" s="3"/>
      <c r="AIG152" s="3"/>
      <c r="AIH152" s="3"/>
      <c r="AII152" s="3"/>
      <c r="AIJ152" s="3"/>
      <c r="AIK152" s="3"/>
      <c r="AIL152" s="3"/>
      <c r="AIM152" s="3"/>
      <c r="AIN152" s="3"/>
      <c r="AIO152" s="3"/>
      <c r="AIP152" s="3"/>
      <c r="AIQ152" s="3"/>
      <c r="AIR152" s="3"/>
      <c r="AIS152" s="3"/>
      <c r="AIT152" s="3"/>
      <c r="AIU152" s="3"/>
      <c r="AIV152" s="3"/>
      <c r="AIW152" s="3"/>
      <c r="AIX152" s="3"/>
      <c r="AIY152" s="3"/>
      <c r="AIZ152" s="3"/>
      <c r="AJA152" s="3"/>
      <c r="AJB152" s="3"/>
      <c r="AJC152" s="3"/>
      <c r="AJD152" s="3"/>
      <c r="AJE152" s="3"/>
      <c r="AJF152" s="3"/>
      <c r="AJG152" s="3"/>
      <c r="AJH152" s="3"/>
      <c r="AJI152" s="3"/>
      <c r="AJJ152" s="3"/>
      <c r="AJK152" s="3"/>
      <c r="AJL152" s="3"/>
      <c r="AJM152" s="3"/>
      <c r="AJN152" s="3"/>
      <c r="AJO152" s="3"/>
      <c r="AJP152" s="3"/>
      <c r="AJQ152" s="3"/>
      <c r="AJR152" s="3"/>
      <c r="AJS152" s="3"/>
      <c r="AJT152" s="3"/>
      <c r="AJU152" s="3"/>
      <c r="AJV152" s="3"/>
      <c r="AJW152" s="3"/>
      <c r="AJX152" s="3"/>
      <c r="AJY152" s="3"/>
      <c r="AJZ152" s="3"/>
      <c r="AKA152" s="3"/>
      <c r="AKB152" s="3"/>
      <c r="AKC152" s="3"/>
      <c r="AKD152" s="3"/>
      <c r="AKE152" s="3"/>
      <c r="AKF152" s="3"/>
      <c r="AKG152" s="3"/>
      <c r="AKH152" s="3"/>
      <c r="AKI152" s="3"/>
      <c r="AKJ152" s="3"/>
      <c r="AKK152" s="3"/>
      <c r="AKL152" s="3"/>
      <c r="AKM152" s="3"/>
      <c r="AKN152" s="3"/>
      <c r="AKO152" s="3"/>
      <c r="AKP152" s="3"/>
      <c r="AKQ152" s="3"/>
      <c r="AKR152" s="3"/>
      <c r="AKS152" s="3"/>
      <c r="AKT152" s="3"/>
      <c r="AKU152" s="3"/>
      <c r="AKV152" s="3"/>
      <c r="AKW152" s="3"/>
      <c r="AKX152" s="3"/>
      <c r="AKY152" s="3"/>
      <c r="AKZ152" s="3"/>
      <c r="ALA152" s="3"/>
      <c r="ALB152" s="3"/>
      <c r="ALC152" s="3"/>
      <c r="ALD152" s="3"/>
      <c r="ALE152" s="3"/>
      <c r="ALF152" s="3"/>
      <c r="ALG152" s="3"/>
      <c r="ALH152" s="3"/>
      <c r="ALI152" s="3"/>
      <c r="ALJ152" s="3"/>
      <c r="ALK152" s="3"/>
      <c r="ALL152" s="3"/>
      <c r="ALM152" s="3"/>
      <c r="ALN152" s="3"/>
      <c r="ALO152" s="3"/>
      <c r="ALP152" s="3"/>
      <c r="ALQ152" s="3"/>
      <c r="ALR152" s="3"/>
      <c r="ALS152" s="3"/>
      <c r="ALT152" s="3"/>
      <c r="ALU152" s="3"/>
      <c r="ALV152" s="3"/>
      <c r="ALW152" s="3"/>
      <c r="ALX152" s="3"/>
      <c r="ALY152" s="3"/>
      <c r="ALZ152" s="3"/>
      <c r="AMA152" s="3"/>
      <c r="AMB152" s="3"/>
      <c r="AMC152" s="3"/>
      <c r="AMD152" s="3"/>
      <c r="AME152" s="3"/>
      <c r="AMF152" s="3"/>
      <c r="AMG152" s="3"/>
      <c r="AMH152" s="3"/>
      <c r="AMI152" s="3"/>
      <c r="AMJ152" s="3"/>
      <c r="AMK152" s="3"/>
      <c r="AML152" s="3"/>
      <c r="AMM152" s="3"/>
      <c r="AMN152" s="3"/>
      <c r="AMO152" s="3"/>
      <c r="AMP152" s="3"/>
      <c r="AMQ152" s="3"/>
    </row>
    <row r="153" spans="1:1031" s="18" customFormat="1" ht="13.5" customHeight="1">
      <c r="A153" s="3"/>
      <c r="B153" s="66">
        <v>279</v>
      </c>
      <c r="C153" s="21" t="s">
        <v>140</v>
      </c>
      <c r="D153" s="81">
        <v>0</v>
      </c>
      <c r="E153" s="81">
        <v>0</v>
      </c>
      <c r="F153" s="80">
        <f>+G153+H153</f>
        <v>375</v>
      </c>
      <c r="G153" s="81">
        <v>375</v>
      </c>
      <c r="H153" s="81">
        <v>0</v>
      </c>
      <c r="I153" s="81">
        <v>375</v>
      </c>
      <c r="J153" s="81">
        <v>375</v>
      </c>
      <c r="K153" s="81">
        <v>0</v>
      </c>
      <c r="L153" s="81">
        <v>0</v>
      </c>
      <c r="M153" s="81">
        <v>0</v>
      </c>
      <c r="N153" s="81">
        <f>J153-M153</f>
        <v>375</v>
      </c>
      <c r="O153" s="81">
        <f t="shared" ref="O153:O154" si="142">+N153+P153</f>
        <v>375</v>
      </c>
      <c r="P153" s="81">
        <f>+I153-J153</f>
        <v>0</v>
      </c>
      <c r="Q153" s="80">
        <v>0</v>
      </c>
      <c r="R153" s="81">
        <v>0</v>
      </c>
      <c r="S153" s="77">
        <f t="shared" si="132"/>
        <v>0</v>
      </c>
      <c r="T153" s="77">
        <f t="shared" si="133"/>
        <v>0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  <c r="DH153" s="3"/>
      <c r="DI153" s="3"/>
      <c r="DJ153" s="3"/>
      <c r="DK153" s="3"/>
      <c r="DL153" s="3"/>
      <c r="DM153" s="3"/>
      <c r="DN153" s="3"/>
      <c r="DO153" s="3"/>
      <c r="DP153" s="3"/>
      <c r="DQ153" s="3"/>
      <c r="DR153" s="3"/>
      <c r="DS153" s="3"/>
      <c r="DT153" s="3"/>
      <c r="DU153" s="3"/>
      <c r="DV153" s="3"/>
      <c r="DW153" s="3"/>
      <c r="DX153" s="3"/>
      <c r="DY153" s="3"/>
      <c r="DZ153" s="3"/>
      <c r="EA153" s="3"/>
      <c r="EB153" s="3"/>
      <c r="EC153" s="3"/>
      <c r="ED153" s="3"/>
      <c r="EE153" s="3"/>
      <c r="EF153" s="3"/>
      <c r="EG153" s="3"/>
      <c r="EH153" s="3"/>
      <c r="EI153" s="3"/>
      <c r="EJ153" s="3"/>
      <c r="EK153" s="3"/>
      <c r="EL153" s="3"/>
      <c r="EM153" s="3"/>
      <c r="EN153" s="3"/>
      <c r="EO153" s="3"/>
      <c r="EP153" s="3"/>
      <c r="EQ153" s="3"/>
      <c r="ER153" s="3"/>
      <c r="ES153" s="3"/>
      <c r="ET153" s="3"/>
      <c r="EU153" s="3"/>
      <c r="EV153" s="3"/>
      <c r="EW153" s="3"/>
      <c r="EX153" s="3"/>
      <c r="EY153" s="3"/>
      <c r="EZ153" s="3"/>
      <c r="FA153" s="3"/>
      <c r="FB153" s="3"/>
      <c r="FC153" s="3"/>
      <c r="FD153" s="3"/>
      <c r="FE153" s="3"/>
      <c r="FF153" s="3"/>
      <c r="FG153" s="3"/>
      <c r="FH153" s="3"/>
      <c r="FI153" s="3"/>
      <c r="FJ153" s="3"/>
      <c r="FK153" s="3"/>
      <c r="FL153" s="3"/>
      <c r="FM153" s="3"/>
      <c r="FN153" s="3"/>
      <c r="FO153" s="3"/>
      <c r="FP153" s="3"/>
      <c r="FQ153" s="3"/>
      <c r="FR153" s="3"/>
      <c r="FS153" s="3"/>
      <c r="FT153" s="3"/>
      <c r="FU153" s="3"/>
      <c r="FV153" s="3"/>
      <c r="FW153" s="3"/>
      <c r="FX153" s="3"/>
      <c r="FY153" s="3"/>
      <c r="FZ153" s="3"/>
      <c r="GA153" s="3"/>
      <c r="GB153" s="3"/>
      <c r="GC153" s="3"/>
      <c r="GD153" s="3"/>
      <c r="GE153" s="3"/>
      <c r="GF153" s="3"/>
      <c r="GG153" s="3"/>
      <c r="GH153" s="3"/>
      <c r="GI153" s="3"/>
      <c r="GJ153" s="3"/>
      <c r="GK153" s="3"/>
      <c r="GL153" s="3"/>
      <c r="GM153" s="3"/>
      <c r="GN153" s="3"/>
      <c r="GO153" s="3"/>
      <c r="GP153" s="3"/>
      <c r="GQ153" s="3"/>
      <c r="GR153" s="3"/>
      <c r="GS153" s="3"/>
      <c r="GT153" s="3"/>
      <c r="GU153" s="3"/>
      <c r="GV153" s="3"/>
      <c r="GW153" s="3"/>
      <c r="GX153" s="3"/>
      <c r="GY153" s="3"/>
      <c r="GZ153" s="3"/>
      <c r="HA153" s="3"/>
      <c r="HB153" s="3"/>
      <c r="HC153" s="3"/>
      <c r="HD153" s="3"/>
      <c r="HE153" s="3"/>
      <c r="HF153" s="3"/>
      <c r="HG153" s="3"/>
      <c r="HH153" s="3"/>
      <c r="HI153" s="3"/>
      <c r="HJ153" s="3"/>
      <c r="HK153" s="3"/>
      <c r="HL153" s="3"/>
      <c r="HM153" s="3"/>
      <c r="HN153" s="3"/>
      <c r="HO153" s="3"/>
      <c r="HP153" s="3"/>
      <c r="HQ153" s="3"/>
      <c r="HR153" s="3"/>
      <c r="HS153" s="3"/>
      <c r="HT153" s="3"/>
      <c r="HU153" s="3"/>
      <c r="HV153" s="3"/>
      <c r="HW153" s="3"/>
      <c r="HX153" s="3"/>
      <c r="HY153" s="3"/>
      <c r="HZ153" s="3"/>
      <c r="IA153" s="3"/>
      <c r="IB153" s="3"/>
      <c r="IC153" s="3"/>
      <c r="ID153" s="3"/>
      <c r="IE153" s="3"/>
      <c r="IF153" s="3"/>
      <c r="IG153" s="3"/>
      <c r="IH153" s="3"/>
      <c r="II153" s="3"/>
      <c r="IJ153" s="3"/>
      <c r="IK153" s="3"/>
      <c r="IL153" s="3"/>
      <c r="IM153" s="3"/>
      <c r="IN153" s="3"/>
      <c r="IO153" s="3"/>
      <c r="IP153" s="3"/>
      <c r="IQ153" s="3"/>
      <c r="IR153" s="3"/>
      <c r="IS153" s="3"/>
      <c r="IT153" s="3"/>
      <c r="IU153" s="3"/>
      <c r="IV153" s="3"/>
      <c r="IW153" s="3"/>
      <c r="IX153" s="3"/>
      <c r="IY153" s="3"/>
      <c r="IZ153" s="3"/>
      <c r="JA153" s="3"/>
      <c r="JB153" s="3"/>
      <c r="JC153" s="3"/>
      <c r="JD153" s="3"/>
      <c r="JE153" s="3"/>
      <c r="JF153" s="3"/>
      <c r="JG153" s="3"/>
      <c r="JH153" s="3"/>
      <c r="JI153" s="3"/>
      <c r="JJ153" s="3"/>
      <c r="JK153" s="3"/>
      <c r="JL153" s="3"/>
      <c r="JM153" s="3"/>
      <c r="JN153" s="3"/>
      <c r="JO153" s="3"/>
      <c r="JP153" s="3"/>
      <c r="JQ153" s="3"/>
      <c r="JR153" s="3"/>
      <c r="JS153" s="3"/>
      <c r="JT153" s="3"/>
      <c r="JU153" s="3"/>
      <c r="JV153" s="3"/>
      <c r="JW153" s="3"/>
      <c r="JX153" s="3"/>
      <c r="JY153" s="3"/>
      <c r="JZ153" s="3"/>
      <c r="KA153" s="3"/>
      <c r="KB153" s="3"/>
      <c r="KC153" s="3"/>
      <c r="KD153" s="3"/>
      <c r="KE153" s="3"/>
      <c r="KF153" s="3"/>
      <c r="KG153" s="3"/>
      <c r="KH153" s="3"/>
      <c r="KI153" s="3"/>
      <c r="KJ153" s="3"/>
      <c r="KK153" s="3"/>
      <c r="KL153" s="3"/>
      <c r="KM153" s="3"/>
      <c r="KN153" s="3"/>
      <c r="KO153" s="3"/>
      <c r="KP153" s="3"/>
      <c r="KQ153" s="3"/>
      <c r="KR153" s="3"/>
      <c r="KS153" s="3"/>
      <c r="KT153" s="3"/>
      <c r="KU153" s="3"/>
      <c r="KV153" s="3"/>
      <c r="KW153" s="3"/>
      <c r="KX153" s="3"/>
      <c r="KY153" s="3"/>
      <c r="KZ153" s="3"/>
      <c r="LA153" s="3"/>
      <c r="LB153" s="3"/>
      <c r="LC153" s="3"/>
      <c r="LD153" s="3"/>
      <c r="LE153" s="3"/>
      <c r="LF153" s="3"/>
      <c r="LG153" s="3"/>
      <c r="LH153" s="3"/>
      <c r="LI153" s="3"/>
      <c r="LJ153" s="3"/>
      <c r="LK153" s="3"/>
      <c r="LL153" s="3"/>
      <c r="LM153" s="3"/>
      <c r="LN153" s="3"/>
      <c r="LO153" s="3"/>
      <c r="LP153" s="3"/>
      <c r="LQ153" s="3"/>
      <c r="LR153" s="3"/>
      <c r="LS153" s="3"/>
      <c r="LT153" s="3"/>
      <c r="LU153" s="3"/>
      <c r="LV153" s="3"/>
      <c r="LW153" s="3"/>
      <c r="LX153" s="3"/>
      <c r="LY153" s="3"/>
      <c r="LZ153" s="3"/>
      <c r="MA153" s="3"/>
      <c r="MB153" s="3"/>
      <c r="MC153" s="3"/>
      <c r="MD153" s="3"/>
      <c r="ME153" s="3"/>
      <c r="MF153" s="3"/>
      <c r="MG153" s="3"/>
      <c r="MH153" s="3"/>
      <c r="MI153" s="3"/>
      <c r="MJ153" s="3"/>
      <c r="MK153" s="3"/>
      <c r="ML153" s="3"/>
      <c r="MM153" s="3"/>
      <c r="MN153" s="3"/>
      <c r="MO153" s="3"/>
      <c r="MP153" s="3"/>
      <c r="MQ153" s="3"/>
      <c r="MR153" s="3"/>
      <c r="MS153" s="3"/>
      <c r="MT153" s="3"/>
      <c r="MU153" s="3"/>
      <c r="MV153" s="3"/>
      <c r="MW153" s="3"/>
      <c r="MX153" s="3"/>
      <c r="MY153" s="3"/>
      <c r="MZ153" s="3"/>
      <c r="NA153" s="3"/>
      <c r="NB153" s="3"/>
      <c r="NC153" s="3"/>
      <c r="ND153" s="3"/>
      <c r="NE153" s="3"/>
      <c r="NF153" s="3"/>
      <c r="NG153" s="3"/>
      <c r="NH153" s="3"/>
      <c r="NI153" s="3"/>
      <c r="NJ153" s="3"/>
      <c r="NK153" s="3"/>
      <c r="NL153" s="3"/>
      <c r="NM153" s="3"/>
      <c r="NN153" s="3"/>
      <c r="NO153" s="3"/>
      <c r="NP153" s="3"/>
      <c r="NQ153" s="3"/>
      <c r="NR153" s="3"/>
      <c r="NS153" s="3"/>
      <c r="NT153" s="3"/>
      <c r="NU153" s="3"/>
      <c r="NV153" s="3"/>
      <c r="NW153" s="3"/>
      <c r="NX153" s="3"/>
      <c r="NY153" s="3"/>
      <c r="NZ153" s="3"/>
      <c r="OA153" s="3"/>
      <c r="OB153" s="3"/>
      <c r="OC153" s="3"/>
      <c r="OD153" s="3"/>
      <c r="OE153" s="3"/>
      <c r="OF153" s="3"/>
      <c r="OG153" s="3"/>
      <c r="OH153" s="3"/>
      <c r="OI153" s="3"/>
      <c r="OJ153" s="3"/>
      <c r="OK153" s="3"/>
      <c r="OL153" s="3"/>
      <c r="OM153" s="3"/>
      <c r="ON153" s="3"/>
      <c r="OO153" s="3"/>
      <c r="OP153" s="3"/>
      <c r="OQ153" s="3"/>
      <c r="OR153" s="3"/>
      <c r="OS153" s="3"/>
      <c r="OT153" s="3"/>
      <c r="OU153" s="3"/>
      <c r="OV153" s="3"/>
      <c r="OW153" s="3"/>
      <c r="OX153" s="3"/>
      <c r="OY153" s="3"/>
      <c r="OZ153" s="3"/>
      <c r="PA153" s="3"/>
      <c r="PB153" s="3"/>
      <c r="PC153" s="3"/>
      <c r="PD153" s="3"/>
      <c r="PE153" s="3"/>
      <c r="PF153" s="3"/>
      <c r="PG153" s="3"/>
      <c r="PH153" s="3"/>
      <c r="PI153" s="3"/>
      <c r="PJ153" s="3"/>
      <c r="PK153" s="3"/>
      <c r="PL153" s="3"/>
      <c r="PM153" s="3"/>
      <c r="PN153" s="3"/>
      <c r="PO153" s="3"/>
      <c r="PP153" s="3"/>
      <c r="PQ153" s="3"/>
      <c r="PR153" s="3"/>
      <c r="PS153" s="3"/>
      <c r="PT153" s="3"/>
      <c r="PU153" s="3"/>
      <c r="PV153" s="3"/>
      <c r="PW153" s="3"/>
      <c r="PX153" s="3"/>
      <c r="PY153" s="3"/>
      <c r="PZ153" s="3"/>
      <c r="QA153" s="3"/>
      <c r="QB153" s="3"/>
      <c r="QC153" s="3"/>
      <c r="QD153" s="3"/>
      <c r="QE153" s="3"/>
      <c r="QF153" s="3"/>
      <c r="QG153" s="3"/>
      <c r="QH153" s="3"/>
      <c r="QI153" s="3"/>
      <c r="QJ153" s="3"/>
      <c r="QK153" s="3"/>
      <c r="QL153" s="3"/>
      <c r="QM153" s="3"/>
      <c r="QN153" s="3"/>
      <c r="QO153" s="3"/>
      <c r="QP153" s="3"/>
      <c r="QQ153" s="3"/>
      <c r="QR153" s="3"/>
      <c r="QS153" s="3"/>
      <c r="QT153" s="3"/>
      <c r="QU153" s="3"/>
      <c r="QV153" s="3"/>
      <c r="QW153" s="3"/>
      <c r="QX153" s="3"/>
      <c r="QY153" s="3"/>
      <c r="QZ153" s="3"/>
      <c r="RA153" s="3"/>
      <c r="RB153" s="3"/>
      <c r="RC153" s="3"/>
      <c r="RD153" s="3"/>
      <c r="RE153" s="3"/>
      <c r="RF153" s="3"/>
      <c r="RG153" s="3"/>
      <c r="RH153" s="3"/>
      <c r="RI153" s="3"/>
      <c r="RJ153" s="3"/>
      <c r="RK153" s="3"/>
      <c r="RL153" s="3"/>
      <c r="RM153" s="3"/>
      <c r="RN153" s="3"/>
      <c r="RO153" s="3"/>
      <c r="RP153" s="3"/>
      <c r="RQ153" s="3"/>
      <c r="RR153" s="3"/>
      <c r="RS153" s="3"/>
      <c r="RT153" s="3"/>
      <c r="RU153" s="3"/>
      <c r="RV153" s="3"/>
      <c r="RW153" s="3"/>
      <c r="RX153" s="3"/>
      <c r="RY153" s="3"/>
      <c r="RZ153" s="3"/>
      <c r="SA153" s="3"/>
      <c r="SB153" s="3"/>
      <c r="SC153" s="3"/>
      <c r="SD153" s="3"/>
      <c r="SE153" s="3"/>
      <c r="SF153" s="3"/>
      <c r="SG153" s="3"/>
      <c r="SH153" s="3"/>
      <c r="SI153" s="3"/>
      <c r="SJ153" s="3"/>
      <c r="SK153" s="3"/>
      <c r="SL153" s="3"/>
      <c r="SM153" s="3"/>
      <c r="SN153" s="3"/>
      <c r="SO153" s="3"/>
      <c r="SP153" s="3"/>
      <c r="SQ153" s="3"/>
      <c r="SR153" s="3"/>
      <c r="SS153" s="3"/>
      <c r="ST153" s="3"/>
      <c r="SU153" s="3"/>
      <c r="SV153" s="3"/>
      <c r="SW153" s="3"/>
      <c r="SX153" s="3"/>
      <c r="SY153" s="3"/>
      <c r="SZ153" s="3"/>
      <c r="TA153" s="3"/>
      <c r="TB153" s="3"/>
      <c r="TC153" s="3"/>
      <c r="TD153" s="3"/>
      <c r="TE153" s="3"/>
      <c r="TF153" s="3"/>
      <c r="TG153" s="3"/>
      <c r="TH153" s="3"/>
      <c r="TI153" s="3"/>
      <c r="TJ153" s="3"/>
      <c r="TK153" s="3"/>
      <c r="TL153" s="3"/>
      <c r="TM153" s="3"/>
      <c r="TN153" s="3"/>
      <c r="TO153" s="3"/>
      <c r="TP153" s="3"/>
      <c r="TQ153" s="3"/>
      <c r="TR153" s="3"/>
      <c r="TS153" s="3"/>
      <c r="TT153" s="3"/>
      <c r="TU153" s="3"/>
      <c r="TV153" s="3"/>
      <c r="TW153" s="3"/>
      <c r="TX153" s="3"/>
      <c r="TY153" s="3"/>
      <c r="TZ153" s="3"/>
      <c r="UA153" s="3"/>
      <c r="UB153" s="3"/>
      <c r="UC153" s="3"/>
      <c r="UD153" s="3"/>
      <c r="UE153" s="3"/>
      <c r="UF153" s="3"/>
      <c r="UG153" s="3"/>
      <c r="UH153" s="3"/>
      <c r="UI153" s="3"/>
      <c r="UJ153" s="3"/>
      <c r="UK153" s="3"/>
      <c r="UL153" s="3"/>
      <c r="UM153" s="3"/>
      <c r="UN153" s="3"/>
      <c r="UO153" s="3"/>
      <c r="UP153" s="3"/>
      <c r="UQ153" s="3"/>
      <c r="UR153" s="3"/>
      <c r="US153" s="3"/>
      <c r="UT153" s="3"/>
      <c r="UU153" s="3"/>
      <c r="UV153" s="3"/>
      <c r="UW153" s="3"/>
      <c r="UX153" s="3"/>
      <c r="UY153" s="3"/>
      <c r="UZ153" s="3"/>
      <c r="VA153" s="3"/>
      <c r="VB153" s="3"/>
      <c r="VC153" s="3"/>
      <c r="VD153" s="3"/>
      <c r="VE153" s="3"/>
      <c r="VF153" s="3"/>
      <c r="VG153" s="3"/>
      <c r="VH153" s="3"/>
      <c r="VI153" s="3"/>
      <c r="VJ153" s="3"/>
      <c r="VK153" s="3"/>
      <c r="VL153" s="3"/>
      <c r="VM153" s="3"/>
      <c r="VN153" s="3"/>
      <c r="VO153" s="3"/>
      <c r="VP153" s="3"/>
      <c r="VQ153" s="3"/>
      <c r="VR153" s="3"/>
      <c r="VS153" s="3"/>
      <c r="VT153" s="3"/>
      <c r="VU153" s="3"/>
      <c r="VV153" s="3"/>
      <c r="VW153" s="3"/>
      <c r="VX153" s="3"/>
      <c r="VY153" s="3"/>
      <c r="VZ153" s="3"/>
      <c r="WA153" s="3"/>
      <c r="WB153" s="3"/>
      <c r="WC153" s="3"/>
      <c r="WD153" s="3"/>
      <c r="WE153" s="3"/>
      <c r="WF153" s="3"/>
      <c r="WG153" s="3"/>
      <c r="WH153" s="3"/>
      <c r="WI153" s="3"/>
      <c r="WJ153" s="3"/>
      <c r="WK153" s="3"/>
      <c r="WL153" s="3"/>
      <c r="WM153" s="3"/>
      <c r="WN153" s="3"/>
      <c r="WO153" s="3"/>
      <c r="WP153" s="3"/>
      <c r="WQ153" s="3"/>
      <c r="WR153" s="3"/>
      <c r="WS153" s="3"/>
      <c r="WT153" s="3"/>
      <c r="WU153" s="3"/>
      <c r="WV153" s="3"/>
      <c r="WW153" s="3"/>
      <c r="WX153" s="3"/>
      <c r="WY153" s="3"/>
      <c r="WZ153" s="3"/>
      <c r="XA153" s="3"/>
      <c r="XB153" s="3"/>
      <c r="XC153" s="3"/>
      <c r="XD153" s="3"/>
      <c r="XE153" s="3"/>
      <c r="XF153" s="3"/>
      <c r="XG153" s="3"/>
      <c r="XH153" s="3"/>
      <c r="XI153" s="3"/>
      <c r="XJ153" s="3"/>
      <c r="XK153" s="3"/>
      <c r="XL153" s="3"/>
      <c r="XM153" s="3"/>
      <c r="XN153" s="3"/>
      <c r="XO153" s="3"/>
      <c r="XP153" s="3"/>
      <c r="XQ153" s="3"/>
      <c r="XR153" s="3"/>
      <c r="XS153" s="3"/>
      <c r="XT153" s="3"/>
      <c r="XU153" s="3"/>
      <c r="XV153" s="3"/>
      <c r="XW153" s="3"/>
      <c r="XX153" s="3"/>
      <c r="XY153" s="3"/>
      <c r="XZ153" s="3"/>
      <c r="YA153" s="3"/>
      <c r="YB153" s="3"/>
      <c r="YC153" s="3"/>
      <c r="YD153" s="3"/>
      <c r="YE153" s="3"/>
      <c r="YF153" s="3"/>
      <c r="YG153" s="3"/>
      <c r="YH153" s="3"/>
      <c r="YI153" s="3"/>
      <c r="YJ153" s="3"/>
      <c r="YK153" s="3"/>
      <c r="YL153" s="3"/>
      <c r="YM153" s="3"/>
      <c r="YN153" s="3"/>
      <c r="YO153" s="3"/>
      <c r="YP153" s="3"/>
      <c r="YQ153" s="3"/>
      <c r="YR153" s="3"/>
      <c r="YS153" s="3"/>
      <c r="YT153" s="3"/>
      <c r="YU153" s="3"/>
      <c r="YV153" s="3"/>
      <c r="YW153" s="3"/>
      <c r="YX153" s="3"/>
      <c r="YY153" s="3"/>
      <c r="YZ153" s="3"/>
      <c r="ZA153" s="3"/>
      <c r="ZB153" s="3"/>
      <c r="ZC153" s="3"/>
      <c r="ZD153" s="3"/>
      <c r="ZE153" s="3"/>
      <c r="ZF153" s="3"/>
      <c r="ZG153" s="3"/>
      <c r="ZH153" s="3"/>
      <c r="ZI153" s="3"/>
      <c r="ZJ153" s="3"/>
      <c r="ZK153" s="3"/>
      <c r="ZL153" s="3"/>
      <c r="ZM153" s="3"/>
      <c r="ZN153" s="3"/>
      <c r="ZO153" s="3"/>
      <c r="ZP153" s="3"/>
      <c r="ZQ153" s="3"/>
      <c r="ZR153" s="3"/>
      <c r="ZS153" s="3"/>
      <c r="ZT153" s="3"/>
      <c r="ZU153" s="3"/>
      <c r="ZV153" s="3"/>
      <c r="ZW153" s="3"/>
      <c r="ZX153" s="3"/>
      <c r="ZY153" s="3"/>
      <c r="ZZ153" s="3"/>
      <c r="AAA153" s="3"/>
      <c r="AAB153" s="3"/>
      <c r="AAC153" s="3"/>
      <c r="AAD153" s="3"/>
      <c r="AAE153" s="3"/>
      <c r="AAF153" s="3"/>
      <c r="AAG153" s="3"/>
      <c r="AAH153" s="3"/>
      <c r="AAI153" s="3"/>
      <c r="AAJ153" s="3"/>
      <c r="AAK153" s="3"/>
      <c r="AAL153" s="3"/>
      <c r="AAM153" s="3"/>
      <c r="AAN153" s="3"/>
      <c r="AAO153" s="3"/>
      <c r="AAP153" s="3"/>
      <c r="AAQ153" s="3"/>
      <c r="AAR153" s="3"/>
      <c r="AAS153" s="3"/>
      <c r="AAT153" s="3"/>
      <c r="AAU153" s="3"/>
      <c r="AAV153" s="3"/>
      <c r="AAW153" s="3"/>
      <c r="AAX153" s="3"/>
      <c r="AAY153" s="3"/>
      <c r="AAZ153" s="3"/>
      <c r="ABA153" s="3"/>
      <c r="ABB153" s="3"/>
      <c r="ABC153" s="3"/>
      <c r="ABD153" s="3"/>
      <c r="ABE153" s="3"/>
      <c r="ABF153" s="3"/>
      <c r="ABG153" s="3"/>
      <c r="ABH153" s="3"/>
      <c r="ABI153" s="3"/>
      <c r="ABJ153" s="3"/>
      <c r="ABK153" s="3"/>
      <c r="ABL153" s="3"/>
      <c r="ABM153" s="3"/>
      <c r="ABN153" s="3"/>
      <c r="ABO153" s="3"/>
      <c r="ABP153" s="3"/>
      <c r="ABQ153" s="3"/>
      <c r="ABR153" s="3"/>
      <c r="ABS153" s="3"/>
      <c r="ABT153" s="3"/>
      <c r="ABU153" s="3"/>
      <c r="ABV153" s="3"/>
      <c r="ABW153" s="3"/>
      <c r="ABX153" s="3"/>
      <c r="ABY153" s="3"/>
      <c r="ABZ153" s="3"/>
      <c r="ACA153" s="3"/>
      <c r="ACB153" s="3"/>
      <c r="ACC153" s="3"/>
      <c r="ACD153" s="3"/>
      <c r="ACE153" s="3"/>
      <c r="ACF153" s="3"/>
      <c r="ACG153" s="3"/>
      <c r="ACH153" s="3"/>
      <c r="ACI153" s="3"/>
      <c r="ACJ153" s="3"/>
      <c r="ACK153" s="3"/>
      <c r="ACL153" s="3"/>
      <c r="ACM153" s="3"/>
      <c r="ACN153" s="3"/>
      <c r="ACO153" s="3"/>
      <c r="ACP153" s="3"/>
      <c r="ACQ153" s="3"/>
      <c r="ACR153" s="3"/>
      <c r="ACS153" s="3"/>
      <c r="ACT153" s="3"/>
      <c r="ACU153" s="3"/>
      <c r="ACV153" s="3"/>
      <c r="ACW153" s="3"/>
      <c r="ACX153" s="3"/>
      <c r="ACY153" s="3"/>
      <c r="ACZ153" s="3"/>
      <c r="ADA153" s="3"/>
      <c r="ADB153" s="3"/>
      <c r="ADC153" s="3"/>
      <c r="ADD153" s="3"/>
      <c r="ADE153" s="3"/>
      <c r="ADF153" s="3"/>
      <c r="ADG153" s="3"/>
      <c r="ADH153" s="3"/>
      <c r="ADI153" s="3"/>
      <c r="ADJ153" s="3"/>
      <c r="ADK153" s="3"/>
      <c r="ADL153" s="3"/>
      <c r="ADM153" s="3"/>
      <c r="ADN153" s="3"/>
      <c r="ADO153" s="3"/>
      <c r="ADP153" s="3"/>
      <c r="ADQ153" s="3"/>
      <c r="ADR153" s="3"/>
      <c r="ADS153" s="3"/>
      <c r="ADT153" s="3"/>
      <c r="ADU153" s="3"/>
      <c r="ADV153" s="3"/>
      <c r="ADW153" s="3"/>
      <c r="ADX153" s="3"/>
      <c r="ADY153" s="3"/>
      <c r="ADZ153" s="3"/>
      <c r="AEA153" s="3"/>
      <c r="AEB153" s="3"/>
      <c r="AEC153" s="3"/>
      <c r="AED153" s="3"/>
      <c r="AEE153" s="3"/>
      <c r="AEF153" s="3"/>
      <c r="AEG153" s="3"/>
      <c r="AEH153" s="3"/>
      <c r="AEI153" s="3"/>
      <c r="AEJ153" s="3"/>
      <c r="AEK153" s="3"/>
      <c r="AEL153" s="3"/>
      <c r="AEM153" s="3"/>
      <c r="AEN153" s="3"/>
      <c r="AEO153" s="3"/>
      <c r="AEP153" s="3"/>
      <c r="AEQ153" s="3"/>
      <c r="AER153" s="3"/>
      <c r="AES153" s="3"/>
      <c r="AET153" s="3"/>
      <c r="AEU153" s="3"/>
      <c r="AEV153" s="3"/>
      <c r="AEW153" s="3"/>
      <c r="AEX153" s="3"/>
      <c r="AEY153" s="3"/>
      <c r="AEZ153" s="3"/>
      <c r="AFA153" s="3"/>
      <c r="AFB153" s="3"/>
      <c r="AFC153" s="3"/>
      <c r="AFD153" s="3"/>
      <c r="AFE153" s="3"/>
      <c r="AFF153" s="3"/>
      <c r="AFG153" s="3"/>
      <c r="AFH153" s="3"/>
      <c r="AFI153" s="3"/>
      <c r="AFJ153" s="3"/>
      <c r="AFK153" s="3"/>
      <c r="AFL153" s="3"/>
      <c r="AFM153" s="3"/>
      <c r="AFN153" s="3"/>
      <c r="AFO153" s="3"/>
      <c r="AFP153" s="3"/>
      <c r="AFQ153" s="3"/>
      <c r="AFR153" s="3"/>
      <c r="AFS153" s="3"/>
      <c r="AFT153" s="3"/>
      <c r="AFU153" s="3"/>
      <c r="AFV153" s="3"/>
      <c r="AFW153" s="3"/>
      <c r="AFX153" s="3"/>
      <c r="AFY153" s="3"/>
      <c r="AFZ153" s="3"/>
      <c r="AGA153" s="3"/>
      <c r="AGB153" s="3"/>
      <c r="AGC153" s="3"/>
      <c r="AGD153" s="3"/>
      <c r="AGE153" s="3"/>
      <c r="AGF153" s="3"/>
      <c r="AGG153" s="3"/>
      <c r="AGH153" s="3"/>
      <c r="AGI153" s="3"/>
      <c r="AGJ153" s="3"/>
      <c r="AGK153" s="3"/>
      <c r="AGL153" s="3"/>
      <c r="AGM153" s="3"/>
      <c r="AGN153" s="3"/>
      <c r="AGO153" s="3"/>
      <c r="AGP153" s="3"/>
      <c r="AGQ153" s="3"/>
      <c r="AGR153" s="3"/>
      <c r="AGS153" s="3"/>
      <c r="AGT153" s="3"/>
      <c r="AGU153" s="3"/>
      <c r="AGV153" s="3"/>
      <c r="AGW153" s="3"/>
      <c r="AGX153" s="3"/>
      <c r="AGY153" s="3"/>
      <c r="AGZ153" s="3"/>
      <c r="AHA153" s="3"/>
      <c r="AHB153" s="3"/>
      <c r="AHC153" s="3"/>
      <c r="AHD153" s="3"/>
      <c r="AHE153" s="3"/>
      <c r="AHF153" s="3"/>
      <c r="AHG153" s="3"/>
      <c r="AHH153" s="3"/>
      <c r="AHI153" s="3"/>
      <c r="AHJ153" s="3"/>
      <c r="AHK153" s="3"/>
      <c r="AHL153" s="3"/>
      <c r="AHM153" s="3"/>
      <c r="AHN153" s="3"/>
      <c r="AHO153" s="3"/>
      <c r="AHP153" s="3"/>
      <c r="AHQ153" s="3"/>
      <c r="AHR153" s="3"/>
      <c r="AHS153" s="3"/>
      <c r="AHT153" s="3"/>
      <c r="AHU153" s="3"/>
      <c r="AHV153" s="3"/>
      <c r="AHW153" s="3"/>
      <c r="AHX153" s="3"/>
      <c r="AHY153" s="3"/>
      <c r="AHZ153" s="3"/>
      <c r="AIA153" s="3"/>
      <c r="AIB153" s="3"/>
      <c r="AIC153" s="3"/>
      <c r="AID153" s="3"/>
      <c r="AIE153" s="3"/>
      <c r="AIF153" s="3"/>
      <c r="AIG153" s="3"/>
      <c r="AIH153" s="3"/>
      <c r="AII153" s="3"/>
      <c r="AIJ153" s="3"/>
      <c r="AIK153" s="3"/>
      <c r="AIL153" s="3"/>
      <c r="AIM153" s="3"/>
      <c r="AIN153" s="3"/>
      <c r="AIO153" s="3"/>
      <c r="AIP153" s="3"/>
      <c r="AIQ153" s="3"/>
      <c r="AIR153" s="3"/>
      <c r="AIS153" s="3"/>
      <c r="AIT153" s="3"/>
      <c r="AIU153" s="3"/>
      <c r="AIV153" s="3"/>
      <c r="AIW153" s="3"/>
      <c r="AIX153" s="3"/>
      <c r="AIY153" s="3"/>
      <c r="AIZ153" s="3"/>
      <c r="AJA153" s="3"/>
      <c r="AJB153" s="3"/>
      <c r="AJC153" s="3"/>
      <c r="AJD153" s="3"/>
      <c r="AJE153" s="3"/>
      <c r="AJF153" s="3"/>
      <c r="AJG153" s="3"/>
      <c r="AJH153" s="3"/>
      <c r="AJI153" s="3"/>
      <c r="AJJ153" s="3"/>
      <c r="AJK153" s="3"/>
      <c r="AJL153" s="3"/>
      <c r="AJM153" s="3"/>
      <c r="AJN153" s="3"/>
      <c r="AJO153" s="3"/>
      <c r="AJP153" s="3"/>
      <c r="AJQ153" s="3"/>
      <c r="AJR153" s="3"/>
      <c r="AJS153" s="3"/>
      <c r="AJT153" s="3"/>
      <c r="AJU153" s="3"/>
      <c r="AJV153" s="3"/>
      <c r="AJW153" s="3"/>
      <c r="AJX153" s="3"/>
      <c r="AJY153" s="3"/>
      <c r="AJZ153" s="3"/>
      <c r="AKA153" s="3"/>
      <c r="AKB153" s="3"/>
      <c r="AKC153" s="3"/>
      <c r="AKD153" s="3"/>
      <c r="AKE153" s="3"/>
      <c r="AKF153" s="3"/>
      <c r="AKG153" s="3"/>
      <c r="AKH153" s="3"/>
      <c r="AKI153" s="3"/>
      <c r="AKJ153" s="3"/>
      <c r="AKK153" s="3"/>
      <c r="AKL153" s="3"/>
      <c r="AKM153" s="3"/>
      <c r="AKN153" s="3"/>
      <c r="AKO153" s="3"/>
      <c r="AKP153" s="3"/>
      <c r="AKQ153" s="3"/>
      <c r="AKR153" s="3"/>
      <c r="AKS153" s="3"/>
      <c r="AKT153" s="3"/>
      <c r="AKU153" s="3"/>
      <c r="AKV153" s="3"/>
      <c r="AKW153" s="3"/>
      <c r="AKX153" s="3"/>
      <c r="AKY153" s="3"/>
      <c r="AKZ153" s="3"/>
      <c r="ALA153" s="3"/>
      <c r="ALB153" s="3"/>
      <c r="ALC153" s="3"/>
      <c r="ALD153" s="3"/>
      <c r="ALE153" s="3"/>
      <c r="ALF153" s="3"/>
      <c r="ALG153" s="3"/>
      <c r="ALH153" s="3"/>
      <c r="ALI153" s="3"/>
      <c r="ALJ153" s="3"/>
      <c r="ALK153" s="3"/>
      <c r="ALL153" s="3"/>
      <c r="ALM153" s="3"/>
      <c r="ALN153" s="3"/>
      <c r="ALO153" s="3"/>
      <c r="ALP153" s="3"/>
      <c r="ALQ153" s="3"/>
      <c r="ALR153" s="3"/>
      <c r="ALS153" s="3"/>
      <c r="ALT153" s="3"/>
      <c r="ALU153" s="3"/>
      <c r="ALV153" s="3"/>
      <c r="ALW153" s="3"/>
      <c r="ALX153" s="3"/>
      <c r="ALY153" s="3"/>
      <c r="ALZ153" s="3"/>
      <c r="AMA153" s="3"/>
      <c r="AMB153" s="3"/>
      <c r="AMC153" s="3"/>
      <c r="AMD153" s="3"/>
      <c r="AME153" s="3"/>
      <c r="AMF153" s="3"/>
      <c r="AMG153" s="3"/>
      <c r="AMH153" s="3"/>
      <c r="AMI153" s="3"/>
      <c r="AMJ153" s="3"/>
      <c r="AMK153" s="3"/>
      <c r="AML153" s="3"/>
      <c r="AMM153" s="3"/>
      <c r="AMN153" s="3"/>
      <c r="AMO153" s="3"/>
      <c r="AMP153" s="3"/>
      <c r="AMQ153" s="3"/>
    </row>
    <row r="154" spans="1:1031" s="18" customFormat="1" ht="13.5" customHeight="1">
      <c r="A154" s="3"/>
      <c r="B154" s="63">
        <v>280</v>
      </c>
      <c r="C154" s="41" t="s">
        <v>141</v>
      </c>
      <c r="D154" s="76">
        <v>0</v>
      </c>
      <c r="E154" s="76">
        <v>0</v>
      </c>
      <c r="F154" s="85">
        <f>+G154+H154</f>
        <v>1832</v>
      </c>
      <c r="G154" s="76">
        <v>1832</v>
      </c>
      <c r="H154" s="76">
        <v>0</v>
      </c>
      <c r="I154" s="76">
        <v>1832</v>
      </c>
      <c r="J154" s="76">
        <v>1832</v>
      </c>
      <c r="K154" s="76">
        <v>0</v>
      </c>
      <c r="L154" s="81">
        <v>0</v>
      </c>
      <c r="M154" s="81">
        <v>0</v>
      </c>
      <c r="N154" s="76">
        <f>J154-M154</f>
        <v>1832</v>
      </c>
      <c r="O154" s="76">
        <f t="shared" si="142"/>
        <v>1832</v>
      </c>
      <c r="P154" s="76">
        <f>+I154-J154</f>
        <v>0</v>
      </c>
      <c r="Q154" s="85">
        <v>0</v>
      </c>
      <c r="R154" s="76">
        <v>0</v>
      </c>
      <c r="S154" s="72">
        <f t="shared" si="132"/>
        <v>0</v>
      </c>
      <c r="T154" s="72">
        <f t="shared" si="133"/>
        <v>0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  <c r="DH154" s="3"/>
      <c r="DI154" s="3"/>
      <c r="DJ154" s="3"/>
      <c r="DK154" s="3"/>
      <c r="DL154" s="3"/>
      <c r="DM154" s="3"/>
      <c r="DN154" s="3"/>
      <c r="DO154" s="3"/>
      <c r="DP154" s="3"/>
      <c r="DQ154" s="3"/>
      <c r="DR154" s="3"/>
      <c r="DS154" s="3"/>
      <c r="DT154" s="3"/>
      <c r="DU154" s="3"/>
      <c r="DV154" s="3"/>
      <c r="DW154" s="3"/>
      <c r="DX154" s="3"/>
      <c r="DY154" s="3"/>
      <c r="DZ154" s="3"/>
      <c r="EA154" s="3"/>
      <c r="EB154" s="3"/>
      <c r="EC154" s="3"/>
      <c r="ED154" s="3"/>
      <c r="EE154" s="3"/>
      <c r="EF154" s="3"/>
      <c r="EG154" s="3"/>
      <c r="EH154" s="3"/>
      <c r="EI154" s="3"/>
      <c r="EJ154" s="3"/>
      <c r="EK154" s="3"/>
      <c r="EL154" s="3"/>
      <c r="EM154" s="3"/>
      <c r="EN154" s="3"/>
      <c r="EO154" s="3"/>
      <c r="EP154" s="3"/>
      <c r="EQ154" s="3"/>
      <c r="ER154" s="3"/>
      <c r="ES154" s="3"/>
      <c r="ET154" s="3"/>
      <c r="EU154" s="3"/>
      <c r="EV154" s="3"/>
      <c r="EW154" s="3"/>
      <c r="EX154" s="3"/>
      <c r="EY154" s="3"/>
      <c r="EZ154" s="3"/>
      <c r="FA154" s="3"/>
      <c r="FB154" s="3"/>
      <c r="FC154" s="3"/>
      <c r="FD154" s="3"/>
      <c r="FE154" s="3"/>
      <c r="FF154" s="3"/>
      <c r="FG154" s="3"/>
      <c r="FH154" s="3"/>
      <c r="FI154" s="3"/>
      <c r="FJ154" s="3"/>
      <c r="FK154" s="3"/>
      <c r="FL154" s="3"/>
      <c r="FM154" s="3"/>
      <c r="FN154" s="3"/>
      <c r="FO154" s="3"/>
      <c r="FP154" s="3"/>
      <c r="FQ154" s="3"/>
      <c r="FR154" s="3"/>
      <c r="FS154" s="3"/>
      <c r="FT154" s="3"/>
      <c r="FU154" s="3"/>
      <c r="FV154" s="3"/>
      <c r="FW154" s="3"/>
      <c r="FX154" s="3"/>
      <c r="FY154" s="3"/>
      <c r="FZ154" s="3"/>
      <c r="GA154" s="3"/>
      <c r="GB154" s="3"/>
      <c r="GC154" s="3"/>
      <c r="GD154" s="3"/>
      <c r="GE154" s="3"/>
      <c r="GF154" s="3"/>
      <c r="GG154" s="3"/>
      <c r="GH154" s="3"/>
      <c r="GI154" s="3"/>
      <c r="GJ154" s="3"/>
      <c r="GK154" s="3"/>
      <c r="GL154" s="3"/>
      <c r="GM154" s="3"/>
      <c r="GN154" s="3"/>
      <c r="GO154" s="3"/>
      <c r="GP154" s="3"/>
      <c r="GQ154" s="3"/>
      <c r="GR154" s="3"/>
      <c r="GS154" s="3"/>
      <c r="GT154" s="3"/>
      <c r="GU154" s="3"/>
      <c r="GV154" s="3"/>
      <c r="GW154" s="3"/>
      <c r="GX154" s="3"/>
      <c r="GY154" s="3"/>
      <c r="GZ154" s="3"/>
      <c r="HA154" s="3"/>
      <c r="HB154" s="3"/>
      <c r="HC154" s="3"/>
      <c r="HD154" s="3"/>
      <c r="HE154" s="3"/>
      <c r="HF154" s="3"/>
      <c r="HG154" s="3"/>
      <c r="HH154" s="3"/>
      <c r="HI154" s="3"/>
      <c r="HJ154" s="3"/>
      <c r="HK154" s="3"/>
      <c r="HL154" s="3"/>
      <c r="HM154" s="3"/>
      <c r="HN154" s="3"/>
      <c r="HO154" s="3"/>
      <c r="HP154" s="3"/>
      <c r="HQ154" s="3"/>
      <c r="HR154" s="3"/>
      <c r="HS154" s="3"/>
      <c r="HT154" s="3"/>
      <c r="HU154" s="3"/>
      <c r="HV154" s="3"/>
      <c r="HW154" s="3"/>
      <c r="HX154" s="3"/>
      <c r="HY154" s="3"/>
      <c r="HZ154" s="3"/>
      <c r="IA154" s="3"/>
      <c r="IB154" s="3"/>
      <c r="IC154" s="3"/>
      <c r="ID154" s="3"/>
      <c r="IE154" s="3"/>
      <c r="IF154" s="3"/>
      <c r="IG154" s="3"/>
      <c r="IH154" s="3"/>
      <c r="II154" s="3"/>
      <c r="IJ154" s="3"/>
      <c r="IK154" s="3"/>
      <c r="IL154" s="3"/>
      <c r="IM154" s="3"/>
      <c r="IN154" s="3"/>
      <c r="IO154" s="3"/>
      <c r="IP154" s="3"/>
      <c r="IQ154" s="3"/>
      <c r="IR154" s="3"/>
      <c r="IS154" s="3"/>
      <c r="IT154" s="3"/>
      <c r="IU154" s="3"/>
      <c r="IV154" s="3"/>
      <c r="IW154" s="3"/>
      <c r="IX154" s="3"/>
      <c r="IY154" s="3"/>
      <c r="IZ154" s="3"/>
      <c r="JA154" s="3"/>
      <c r="JB154" s="3"/>
      <c r="JC154" s="3"/>
      <c r="JD154" s="3"/>
      <c r="JE154" s="3"/>
      <c r="JF154" s="3"/>
      <c r="JG154" s="3"/>
      <c r="JH154" s="3"/>
      <c r="JI154" s="3"/>
      <c r="JJ154" s="3"/>
      <c r="JK154" s="3"/>
      <c r="JL154" s="3"/>
      <c r="JM154" s="3"/>
      <c r="JN154" s="3"/>
      <c r="JO154" s="3"/>
      <c r="JP154" s="3"/>
      <c r="JQ154" s="3"/>
      <c r="JR154" s="3"/>
      <c r="JS154" s="3"/>
      <c r="JT154" s="3"/>
      <c r="JU154" s="3"/>
      <c r="JV154" s="3"/>
      <c r="JW154" s="3"/>
      <c r="JX154" s="3"/>
      <c r="JY154" s="3"/>
      <c r="JZ154" s="3"/>
      <c r="KA154" s="3"/>
      <c r="KB154" s="3"/>
      <c r="KC154" s="3"/>
      <c r="KD154" s="3"/>
      <c r="KE154" s="3"/>
      <c r="KF154" s="3"/>
      <c r="KG154" s="3"/>
      <c r="KH154" s="3"/>
      <c r="KI154" s="3"/>
      <c r="KJ154" s="3"/>
      <c r="KK154" s="3"/>
      <c r="KL154" s="3"/>
      <c r="KM154" s="3"/>
      <c r="KN154" s="3"/>
      <c r="KO154" s="3"/>
      <c r="KP154" s="3"/>
      <c r="KQ154" s="3"/>
      <c r="KR154" s="3"/>
      <c r="KS154" s="3"/>
      <c r="KT154" s="3"/>
      <c r="KU154" s="3"/>
      <c r="KV154" s="3"/>
      <c r="KW154" s="3"/>
      <c r="KX154" s="3"/>
      <c r="KY154" s="3"/>
      <c r="KZ154" s="3"/>
      <c r="LA154" s="3"/>
      <c r="LB154" s="3"/>
      <c r="LC154" s="3"/>
      <c r="LD154" s="3"/>
      <c r="LE154" s="3"/>
      <c r="LF154" s="3"/>
      <c r="LG154" s="3"/>
      <c r="LH154" s="3"/>
      <c r="LI154" s="3"/>
      <c r="LJ154" s="3"/>
      <c r="LK154" s="3"/>
      <c r="LL154" s="3"/>
      <c r="LM154" s="3"/>
      <c r="LN154" s="3"/>
      <c r="LO154" s="3"/>
      <c r="LP154" s="3"/>
      <c r="LQ154" s="3"/>
      <c r="LR154" s="3"/>
      <c r="LS154" s="3"/>
      <c r="LT154" s="3"/>
      <c r="LU154" s="3"/>
      <c r="LV154" s="3"/>
      <c r="LW154" s="3"/>
      <c r="LX154" s="3"/>
      <c r="LY154" s="3"/>
      <c r="LZ154" s="3"/>
      <c r="MA154" s="3"/>
      <c r="MB154" s="3"/>
      <c r="MC154" s="3"/>
      <c r="MD154" s="3"/>
      <c r="ME154" s="3"/>
      <c r="MF154" s="3"/>
      <c r="MG154" s="3"/>
      <c r="MH154" s="3"/>
      <c r="MI154" s="3"/>
      <c r="MJ154" s="3"/>
      <c r="MK154" s="3"/>
      <c r="ML154" s="3"/>
      <c r="MM154" s="3"/>
      <c r="MN154" s="3"/>
      <c r="MO154" s="3"/>
      <c r="MP154" s="3"/>
      <c r="MQ154" s="3"/>
      <c r="MR154" s="3"/>
      <c r="MS154" s="3"/>
      <c r="MT154" s="3"/>
      <c r="MU154" s="3"/>
      <c r="MV154" s="3"/>
      <c r="MW154" s="3"/>
      <c r="MX154" s="3"/>
      <c r="MY154" s="3"/>
      <c r="MZ154" s="3"/>
      <c r="NA154" s="3"/>
      <c r="NB154" s="3"/>
      <c r="NC154" s="3"/>
      <c r="ND154" s="3"/>
      <c r="NE154" s="3"/>
      <c r="NF154" s="3"/>
      <c r="NG154" s="3"/>
      <c r="NH154" s="3"/>
      <c r="NI154" s="3"/>
      <c r="NJ154" s="3"/>
      <c r="NK154" s="3"/>
      <c r="NL154" s="3"/>
      <c r="NM154" s="3"/>
      <c r="NN154" s="3"/>
      <c r="NO154" s="3"/>
      <c r="NP154" s="3"/>
      <c r="NQ154" s="3"/>
      <c r="NR154" s="3"/>
      <c r="NS154" s="3"/>
      <c r="NT154" s="3"/>
      <c r="NU154" s="3"/>
      <c r="NV154" s="3"/>
      <c r="NW154" s="3"/>
      <c r="NX154" s="3"/>
      <c r="NY154" s="3"/>
      <c r="NZ154" s="3"/>
      <c r="OA154" s="3"/>
      <c r="OB154" s="3"/>
      <c r="OC154" s="3"/>
      <c r="OD154" s="3"/>
      <c r="OE154" s="3"/>
      <c r="OF154" s="3"/>
      <c r="OG154" s="3"/>
      <c r="OH154" s="3"/>
      <c r="OI154" s="3"/>
      <c r="OJ154" s="3"/>
      <c r="OK154" s="3"/>
      <c r="OL154" s="3"/>
      <c r="OM154" s="3"/>
      <c r="ON154" s="3"/>
      <c r="OO154" s="3"/>
      <c r="OP154" s="3"/>
      <c r="OQ154" s="3"/>
      <c r="OR154" s="3"/>
      <c r="OS154" s="3"/>
      <c r="OT154" s="3"/>
      <c r="OU154" s="3"/>
      <c r="OV154" s="3"/>
      <c r="OW154" s="3"/>
      <c r="OX154" s="3"/>
      <c r="OY154" s="3"/>
      <c r="OZ154" s="3"/>
      <c r="PA154" s="3"/>
      <c r="PB154" s="3"/>
      <c r="PC154" s="3"/>
      <c r="PD154" s="3"/>
      <c r="PE154" s="3"/>
      <c r="PF154" s="3"/>
      <c r="PG154" s="3"/>
      <c r="PH154" s="3"/>
      <c r="PI154" s="3"/>
      <c r="PJ154" s="3"/>
      <c r="PK154" s="3"/>
      <c r="PL154" s="3"/>
      <c r="PM154" s="3"/>
      <c r="PN154" s="3"/>
      <c r="PO154" s="3"/>
      <c r="PP154" s="3"/>
      <c r="PQ154" s="3"/>
      <c r="PR154" s="3"/>
      <c r="PS154" s="3"/>
      <c r="PT154" s="3"/>
      <c r="PU154" s="3"/>
      <c r="PV154" s="3"/>
      <c r="PW154" s="3"/>
      <c r="PX154" s="3"/>
      <c r="PY154" s="3"/>
      <c r="PZ154" s="3"/>
      <c r="QA154" s="3"/>
      <c r="QB154" s="3"/>
      <c r="QC154" s="3"/>
      <c r="QD154" s="3"/>
      <c r="QE154" s="3"/>
      <c r="QF154" s="3"/>
      <c r="QG154" s="3"/>
      <c r="QH154" s="3"/>
      <c r="QI154" s="3"/>
      <c r="QJ154" s="3"/>
      <c r="QK154" s="3"/>
      <c r="QL154" s="3"/>
      <c r="QM154" s="3"/>
      <c r="QN154" s="3"/>
      <c r="QO154" s="3"/>
      <c r="QP154" s="3"/>
      <c r="QQ154" s="3"/>
      <c r="QR154" s="3"/>
      <c r="QS154" s="3"/>
      <c r="QT154" s="3"/>
      <c r="QU154" s="3"/>
      <c r="QV154" s="3"/>
      <c r="QW154" s="3"/>
      <c r="QX154" s="3"/>
      <c r="QY154" s="3"/>
      <c r="QZ154" s="3"/>
      <c r="RA154" s="3"/>
      <c r="RB154" s="3"/>
      <c r="RC154" s="3"/>
      <c r="RD154" s="3"/>
      <c r="RE154" s="3"/>
      <c r="RF154" s="3"/>
      <c r="RG154" s="3"/>
      <c r="RH154" s="3"/>
      <c r="RI154" s="3"/>
      <c r="RJ154" s="3"/>
      <c r="RK154" s="3"/>
      <c r="RL154" s="3"/>
      <c r="RM154" s="3"/>
      <c r="RN154" s="3"/>
      <c r="RO154" s="3"/>
      <c r="RP154" s="3"/>
      <c r="RQ154" s="3"/>
      <c r="RR154" s="3"/>
      <c r="RS154" s="3"/>
      <c r="RT154" s="3"/>
      <c r="RU154" s="3"/>
      <c r="RV154" s="3"/>
      <c r="RW154" s="3"/>
      <c r="RX154" s="3"/>
      <c r="RY154" s="3"/>
      <c r="RZ154" s="3"/>
      <c r="SA154" s="3"/>
      <c r="SB154" s="3"/>
      <c r="SC154" s="3"/>
      <c r="SD154" s="3"/>
      <c r="SE154" s="3"/>
      <c r="SF154" s="3"/>
      <c r="SG154" s="3"/>
      <c r="SH154" s="3"/>
      <c r="SI154" s="3"/>
      <c r="SJ154" s="3"/>
      <c r="SK154" s="3"/>
      <c r="SL154" s="3"/>
      <c r="SM154" s="3"/>
      <c r="SN154" s="3"/>
      <c r="SO154" s="3"/>
      <c r="SP154" s="3"/>
      <c r="SQ154" s="3"/>
      <c r="SR154" s="3"/>
      <c r="SS154" s="3"/>
      <c r="ST154" s="3"/>
      <c r="SU154" s="3"/>
      <c r="SV154" s="3"/>
      <c r="SW154" s="3"/>
      <c r="SX154" s="3"/>
      <c r="SY154" s="3"/>
      <c r="SZ154" s="3"/>
      <c r="TA154" s="3"/>
      <c r="TB154" s="3"/>
      <c r="TC154" s="3"/>
      <c r="TD154" s="3"/>
      <c r="TE154" s="3"/>
      <c r="TF154" s="3"/>
      <c r="TG154" s="3"/>
      <c r="TH154" s="3"/>
      <c r="TI154" s="3"/>
      <c r="TJ154" s="3"/>
      <c r="TK154" s="3"/>
      <c r="TL154" s="3"/>
      <c r="TM154" s="3"/>
      <c r="TN154" s="3"/>
      <c r="TO154" s="3"/>
      <c r="TP154" s="3"/>
      <c r="TQ154" s="3"/>
      <c r="TR154" s="3"/>
      <c r="TS154" s="3"/>
      <c r="TT154" s="3"/>
      <c r="TU154" s="3"/>
      <c r="TV154" s="3"/>
      <c r="TW154" s="3"/>
      <c r="TX154" s="3"/>
      <c r="TY154" s="3"/>
      <c r="TZ154" s="3"/>
      <c r="UA154" s="3"/>
      <c r="UB154" s="3"/>
      <c r="UC154" s="3"/>
      <c r="UD154" s="3"/>
      <c r="UE154" s="3"/>
      <c r="UF154" s="3"/>
      <c r="UG154" s="3"/>
      <c r="UH154" s="3"/>
      <c r="UI154" s="3"/>
      <c r="UJ154" s="3"/>
      <c r="UK154" s="3"/>
      <c r="UL154" s="3"/>
      <c r="UM154" s="3"/>
      <c r="UN154" s="3"/>
      <c r="UO154" s="3"/>
      <c r="UP154" s="3"/>
      <c r="UQ154" s="3"/>
      <c r="UR154" s="3"/>
      <c r="US154" s="3"/>
      <c r="UT154" s="3"/>
      <c r="UU154" s="3"/>
      <c r="UV154" s="3"/>
      <c r="UW154" s="3"/>
      <c r="UX154" s="3"/>
      <c r="UY154" s="3"/>
      <c r="UZ154" s="3"/>
      <c r="VA154" s="3"/>
      <c r="VB154" s="3"/>
      <c r="VC154" s="3"/>
      <c r="VD154" s="3"/>
      <c r="VE154" s="3"/>
      <c r="VF154" s="3"/>
      <c r="VG154" s="3"/>
      <c r="VH154" s="3"/>
      <c r="VI154" s="3"/>
      <c r="VJ154" s="3"/>
      <c r="VK154" s="3"/>
      <c r="VL154" s="3"/>
      <c r="VM154" s="3"/>
      <c r="VN154" s="3"/>
      <c r="VO154" s="3"/>
      <c r="VP154" s="3"/>
      <c r="VQ154" s="3"/>
      <c r="VR154" s="3"/>
      <c r="VS154" s="3"/>
      <c r="VT154" s="3"/>
      <c r="VU154" s="3"/>
      <c r="VV154" s="3"/>
      <c r="VW154" s="3"/>
      <c r="VX154" s="3"/>
      <c r="VY154" s="3"/>
      <c r="VZ154" s="3"/>
      <c r="WA154" s="3"/>
      <c r="WB154" s="3"/>
      <c r="WC154" s="3"/>
      <c r="WD154" s="3"/>
      <c r="WE154" s="3"/>
      <c r="WF154" s="3"/>
      <c r="WG154" s="3"/>
      <c r="WH154" s="3"/>
      <c r="WI154" s="3"/>
      <c r="WJ154" s="3"/>
      <c r="WK154" s="3"/>
      <c r="WL154" s="3"/>
      <c r="WM154" s="3"/>
      <c r="WN154" s="3"/>
      <c r="WO154" s="3"/>
      <c r="WP154" s="3"/>
      <c r="WQ154" s="3"/>
      <c r="WR154" s="3"/>
      <c r="WS154" s="3"/>
      <c r="WT154" s="3"/>
      <c r="WU154" s="3"/>
      <c r="WV154" s="3"/>
      <c r="WW154" s="3"/>
      <c r="WX154" s="3"/>
      <c r="WY154" s="3"/>
      <c r="WZ154" s="3"/>
      <c r="XA154" s="3"/>
      <c r="XB154" s="3"/>
      <c r="XC154" s="3"/>
      <c r="XD154" s="3"/>
      <c r="XE154" s="3"/>
      <c r="XF154" s="3"/>
      <c r="XG154" s="3"/>
      <c r="XH154" s="3"/>
      <c r="XI154" s="3"/>
      <c r="XJ154" s="3"/>
      <c r="XK154" s="3"/>
      <c r="XL154" s="3"/>
      <c r="XM154" s="3"/>
      <c r="XN154" s="3"/>
      <c r="XO154" s="3"/>
      <c r="XP154" s="3"/>
      <c r="XQ154" s="3"/>
      <c r="XR154" s="3"/>
      <c r="XS154" s="3"/>
      <c r="XT154" s="3"/>
      <c r="XU154" s="3"/>
      <c r="XV154" s="3"/>
      <c r="XW154" s="3"/>
      <c r="XX154" s="3"/>
      <c r="XY154" s="3"/>
      <c r="XZ154" s="3"/>
      <c r="YA154" s="3"/>
      <c r="YB154" s="3"/>
      <c r="YC154" s="3"/>
      <c r="YD154" s="3"/>
      <c r="YE154" s="3"/>
      <c r="YF154" s="3"/>
      <c r="YG154" s="3"/>
      <c r="YH154" s="3"/>
      <c r="YI154" s="3"/>
      <c r="YJ154" s="3"/>
      <c r="YK154" s="3"/>
      <c r="YL154" s="3"/>
      <c r="YM154" s="3"/>
      <c r="YN154" s="3"/>
      <c r="YO154" s="3"/>
      <c r="YP154" s="3"/>
      <c r="YQ154" s="3"/>
      <c r="YR154" s="3"/>
      <c r="YS154" s="3"/>
      <c r="YT154" s="3"/>
      <c r="YU154" s="3"/>
      <c r="YV154" s="3"/>
      <c r="YW154" s="3"/>
      <c r="YX154" s="3"/>
      <c r="YY154" s="3"/>
      <c r="YZ154" s="3"/>
      <c r="ZA154" s="3"/>
      <c r="ZB154" s="3"/>
      <c r="ZC154" s="3"/>
      <c r="ZD154" s="3"/>
      <c r="ZE154" s="3"/>
      <c r="ZF154" s="3"/>
      <c r="ZG154" s="3"/>
      <c r="ZH154" s="3"/>
      <c r="ZI154" s="3"/>
      <c r="ZJ154" s="3"/>
      <c r="ZK154" s="3"/>
      <c r="ZL154" s="3"/>
      <c r="ZM154" s="3"/>
      <c r="ZN154" s="3"/>
      <c r="ZO154" s="3"/>
      <c r="ZP154" s="3"/>
      <c r="ZQ154" s="3"/>
      <c r="ZR154" s="3"/>
      <c r="ZS154" s="3"/>
      <c r="ZT154" s="3"/>
      <c r="ZU154" s="3"/>
      <c r="ZV154" s="3"/>
      <c r="ZW154" s="3"/>
      <c r="ZX154" s="3"/>
      <c r="ZY154" s="3"/>
      <c r="ZZ154" s="3"/>
      <c r="AAA154" s="3"/>
      <c r="AAB154" s="3"/>
      <c r="AAC154" s="3"/>
      <c r="AAD154" s="3"/>
      <c r="AAE154" s="3"/>
      <c r="AAF154" s="3"/>
      <c r="AAG154" s="3"/>
      <c r="AAH154" s="3"/>
      <c r="AAI154" s="3"/>
      <c r="AAJ154" s="3"/>
      <c r="AAK154" s="3"/>
      <c r="AAL154" s="3"/>
      <c r="AAM154" s="3"/>
      <c r="AAN154" s="3"/>
      <c r="AAO154" s="3"/>
      <c r="AAP154" s="3"/>
      <c r="AAQ154" s="3"/>
      <c r="AAR154" s="3"/>
      <c r="AAS154" s="3"/>
      <c r="AAT154" s="3"/>
      <c r="AAU154" s="3"/>
      <c r="AAV154" s="3"/>
      <c r="AAW154" s="3"/>
      <c r="AAX154" s="3"/>
      <c r="AAY154" s="3"/>
      <c r="AAZ154" s="3"/>
      <c r="ABA154" s="3"/>
      <c r="ABB154" s="3"/>
      <c r="ABC154" s="3"/>
      <c r="ABD154" s="3"/>
      <c r="ABE154" s="3"/>
      <c r="ABF154" s="3"/>
      <c r="ABG154" s="3"/>
      <c r="ABH154" s="3"/>
      <c r="ABI154" s="3"/>
      <c r="ABJ154" s="3"/>
      <c r="ABK154" s="3"/>
      <c r="ABL154" s="3"/>
      <c r="ABM154" s="3"/>
      <c r="ABN154" s="3"/>
      <c r="ABO154" s="3"/>
      <c r="ABP154" s="3"/>
      <c r="ABQ154" s="3"/>
      <c r="ABR154" s="3"/>
      <c r="ABS154" s="3"/>
      <c r="ABT154" s="3"/>
      <c r="ABU154" s="3"/>
      <c r="ABV154" s="3"/>
      <c r="ABW154" s="3"/>
      <c r="ABX154" s="3"/>
      <c r="ABY154" s="3"/>
      <c r="ABZ154" s="3"/>
      <c r="ACA154" s="3"/>
      <c r="ACB154" s="3"/>
      <c r="ACC154" s="3"/>
      <c r="ACD154" s="3"/>
      <c r="ACE154" s="3"/>
      <c r="ACF154" s="3"/>
      <c r="ACG154" s="3"/>
      <c r="ACH154" s="3"/>
      <c r="ACI154" s="3"/>
      <c r="ACJ154" s="3"/>
      <c r="ACK154" s="3"/>
      <c r="ACL154" s="3"/>
      <c r="ACM154" s="3"/>
      <c r="ACN154" s="3"/>
      <c r="ACO154" s="3"/>
      <c r="ACP154" s="3"/>
      <c r="ACQ154" s="3"/>
      <c r="ACR154" s="3"/>
      <c r="ACS154" s="3"/>
      <c r="ACT154" s="3"/>
      <c r="ACU154" s="3"/>
      <c r="ACV154" s="3"/>
      <c r="ACW154" s="3"/>
      <c r="ACX154" s="3"/>
      <c r="ACY154" s="3"/>
      <c r="ACZ154" s="3"/>
      <c r="ADA154" s="3"/>
      <c r="ADB154" s="3"/>
      <c r="ADC154" s="3"/>
      <c r="ADD154" s="3"/>
      <c r="ADE154" s="3"/>
      <c r="ADF154" s="3"/>
      <c r="ADG154" s="3"/>
      <c r="ADH154" s="3"/>
      <c r="ADI154" s="3"/>
      <c r="ADJ154" s="3"/>
      <c r="ADK154" s="3"/>
      <c r="ADL154" s="3"/>
      <c r="ADM154" s="3"/>
      <c r="ADN154" s="3"/>
      <c r="ADO154" s="3"/>
      <c r="ADP154" s="3"/>
      <c r="ADQ154" s="3"/>
      <c r="ADR154" s="3"/>
      <c r="ADS154" s="3"/>
      <c r="ADT154" s="3"/>
      <c r="ADU154" s="3"/>
      <c r="ADV154" s="3"/>
      <c r="ADW154" s="3"/>
      <c r="ADX154" s="3"/>
      <c r="ADY154" s="3"/>
      <c r="ADZ154" s="3"/>
      <c r="AEA154" s="3"/>
      <c r="AEB154" s="3"/>
      <c r="AEC154" s="3"/>
      <c r="AED154" s="3"/>
      <c r="AEE154" s="3"/>
      <c r="AEF154" s="3"/>
      <c r="AEG154" s="3"/>
      <c r="AEH154" s="3"/>
      <c r="AEI154" s="3"/>
      <c r="AEJ154" s="3"/>
      <c r="AEK154" s="3"/>
      <c r="AEL154" s="3"/>
      <c r="AEM154" s="3"/>
      <c r="AEN154" s="3"/>
      <c r="AEO154" s="3"/>
      <c r="AEP154" s="3"/>
      <c r="AEQ154" s="3"/>
      <c r="AER154" s="3"/>
      <c r="AES154" s="3"/>
      <c r="AET154" s="3"/>
      <c r="AEU154" s="3"/>
      <c r="AEV154" s="3"/>
      <c r="AEW154" s="3"/>
      <c r="AEX154" s="3"/>
      <c r="AEY154" s="3"/>
      <c r="AEZ154" s="3"/>
      <c r="AFA154" s="3"/>
      <c r="AFB154" s="3"/>
      <c r="AFC154" s="3"/>
      <c r="AFD154" s="3"/>
      <c r="AFE154" s="3"/>
      <c r="AFF154" s="3"/>
      <c r="AFG154" s="3"/>
      <c r="AFH154" s="3"/>
      <c r="AFI154" s="3"/>
      <c r="AFJ154" s="3"/>
      <c r="AFK154" s="3"/>
      <c r="AFL154" s="3"/>
      <c r="AFM154" s="3"/>
      <c r="AFN154" s="3"/>
      <c r="AFO154" s="3"/>
      <c r="AFP154" s="3"/>
      <c r="AFQ154" s="3"/>
      <c r="AFR154" s="3"/>
      <c r="AFS154" s="3"/>
      <c r="AFT154" s="3"/>
      <c r="AFU154" s="3"/>
      <c r="AFV154" s="3"/>
      <c r="AFW154" s="3"/>
      <c r="AFX154" s="3"/>
      <c r="AFY154" s="3"/>
      <c r="AFZ154" s="3"/>
      <c r="AGA154" s="3"/>
      <c r="AGB154" s="3"/>
      <c r="AGC154" s="3"/>
      <c r="AGD154" s="3"/>
      <c r="AGE154" s="3"/>
      <c r="AGF154" s="3"/>
      <c r="AGG154" s="3"/>
      <c r="AGH154" s="3"/>
      <c r="AGI154" s="3"/>
      <c r="AGJ154" s="3"/>
      <c r="AGK154" s="3"/>
      <c r="AGL154" s="3"/>
      <c r="AGM154" s="3"/>
      <c r="AGN154" s="3"/>
      <c r="AGO154" s="3"/>
      <c r="AGP154" s="3"/>
      <c r="AGQ154" s="3"/>
      <c r="AGR154" s="3"/>
      <c r="AGS154" s="3"/>
      <c r="AGT154" s="3"/>
      <c r="AGU154" s="3"/>
      <c r="AGV154" s="3"/>
      <c r="AGW154" s="3"/>
      <c r="AGX154" s="3"/>
      <c r="AGY154" s="3"/>
      <c r="AGZ154" s="3"/>
      <c r="AHA154" s="3"/>
      <c r="AHB154" s="3"/>
      <c r="AHC154" s="3"/>
      <c r="AHD154" s="3"/>
      <c r="AHE154" s="3"/>
      <c r="AHF154" s="3"/>
      <c r="AHG154" s="3"/>
      <c r="AHH154" s="3"/>
      <c r="AHI154" s="3"/>
      <c r="AHJ154" s="3"/>
      <c r="AHK154" s="3"/>
      <c r="AHL154" s="3"/>
      <c r="AHM154" s="3"/>
      <c r="AHN154" s="3"/>
      <c r="AHO154" s="3"/>
      <c r="AHP154" s="3"/>
      <c r="AHQ154" s="3"/>
      <c r="AHR154" s="3"/>
      <c r="AHS154" s="3"/>
      <c r="AHT154" s="3"/>
      <c r="AHU154" s="3"/>
      <c r="AHV154" s="3"/>
      <c r="AHW154" s="3"/>
      <c r="AHX154" s="3"/>
      <c r="AHY154" s="3"/>
      <c r="AHZ154" s="3"/>
      <c r="AIA154" s="3"/>
      <c r="AIB154" s="3"/>
      <c r="AIC154" s="3"/>
      <c r="AID154" s="3"/>
      <c r="AIE154" s="3"/>
      <c r="AIF154" s="3"/>
      <c r="AIG154" s="3"/>
      <c r="AIH154" s="3"/>
      <c r="AII154" s="3"/>
      <c r="AIJ154" s="3"/>
      <c r="AIK154" s="3"/>
      <c r="AIL154" s="3"/>
      <c r="AIM154" s="3"/>
      <c r="AIN154" s="3"/>
      <c r="AIO154" s="3"/>
      <c r="AIP154" s="3"/>
      <c r="AIQ154" s="3"/>
      <c r="AIR154" s="3"/>
      <c r="AIS154" s="3"/>
      <c r="AIT154" s="3"/>
      <c r="AIU154" s="3"/>
      <c r="AIV154" s="3"/>
      <c r="AIW154" s="3"/>
      <c r="AIX154" s="3"/>
      <c r="AIY154" s="3"/>
      <c r="AIZ154" s="3"/>
      <c r="AJA154" s="3"/>
      <c r="AJB154" s="3"/>
      <c r="AJC154" s="3"/>
      <c r="AJD154" s="3"/>
      <c r="AJE154" s="3"/>
      <c r="AJF154" s="3"/>
      <c r="AJG154" s="3"/>
      <c r="AJH154" s="3"/>
      <c r="AJI154" s="3"/>
      <c r="AJJ154" s="3"/>
      <c r="AJK154" s="3"/>
      <c r="AJL154" s="3"/>
      <c r="AJM154" s="3"/>
      <c r="AJN154" s="3"/>
      <c r="AJO154" s="3"/>
      <c r="AJP154" s="3"/>
      <c r="AJQ154" s="3"/>
      <c r="AJR154" s="3"/>
      <c r="AJS154" s="3"/>
      <c r="AJT154" s="3"/>
      <c r="AJU154" s="3"/>
      <c r="AJV154" s="3"/>
      <c r="AJW154" s="3"/>
      <c r="AJX154" s="3"/>
      <c r="AJY154" s="3"/>
      <c r="AJZ154" s="3"/>
      <c r="AKA154" s="3"/>
      <c r="AKB154" s="3"/>
      <c r="AKC154" s="3"/>
      <c r="AKD154" s="3"/>
      <c r="AKE154" s="3"/>
      <c r="AKF154" s="3"/>
      <c r="AKG154" s="3"/>
      <c r="AKH154" s="3"/>
      <c r="AKI154" s="3"/>
      <c r="AKJ154" s="3"/>
      <c r="AKK154" s="3"/>
      <c r="AKL154" s="3"/>
      <c r="AKM154" s="3"/>
      <c r="AKN154" s="3"/>
      <c r="AKO154" s="3"/>
      <c r="AKP154" s="3"/>
      <c r="AKQ154" s="3"/>
      <c r="AKR154" s="3"/>
      <c r="AKS154" s="3"/>
      <c r="AKT154" s="3"/>
      <c r="AKU154" s="3"/>
      <c r="AKV154" s="3"/>
      <c r="AKW154" s="3"/>
      <c r="AKX154" s="3"/>
      <c r="AKY154" s="3"/>
      <c r="AKZ154" s="3"/>
      <c r="ALA154" s="3"/>
      <c r="ALB154" s="3"/>
      <c r="ALC154" s="3"/>
      <c r="ALD154" s="3"/>
      <c r="ALE154" s="3"/>
      <c r="ALF154" s="3"/>
      <c r="ALG154" s="3"/>
      <c r="ALH154" s="3"/>
      <c r="ALI154" s="3"/>
      <c r="ALJ154" s="3"/>
      <c r="ALK154" s="3"/>
      <c r="ALL154" s="3"/>
      <c r="ALM154" s="3"/>
      <c r="ALN154" s="3"/>
      <c r="ALO154" s="3"/>
      <c r="ALP154" s="3"/>
      <c r="ALQ154" s="3"/>
      <c r="ALR154" s="3"/>
      <c r="ALS154" s="3"/>
      <c r="ALT154" s="3"/>
      <c r="ALU154" s="3"/>
      <c r="ALV154" s="3"/>
      <c r="ALW154" s="3"/>
      <c r="ALX154" s="3"/>
      <c r="ALY154" s="3"/>
      <c r="ALZ154" s="3"/>
      <c r="AMA154" s="3"/>
      <c r="AMB154" s="3"/>
      <c r="AMC154" s="3"/>
      <c r="AMD154" s="3"/>
      <c r="AME154" s="3"/>
      <c r="AMF154" s="3"/>
      <c r="AMG154" s="3"/>
      <c r="AMH154" s="3"/>
      <c r="AMI154" s="3"/>
      <c r="AMJ154" s="3"/>
      <c r="AMK154" s="3"/>
      <c r="AML154" s="3"/>
      <c r="AMM154" s="3"/>
      <c r="AMN154" s="3"/>
      <c r="AMO154" s="3"/>
      <c r="AMP154" s="3"/>
      <c r="AMQ154" s="3"/>
    </row>
    <row r="155" spans="1:1031" ht="13.5" customHeight="1">
      <c r="B155" s="63">
        <v>3</v>
      </c>
      <c r="C155" s="39" t="s">
        <v>164</v>
      </c>
      <c r="D155" s="76">
        <f>D156+D159+D160+D161</f>
        <v>659264</v>
      </c>
      <c r="E155" s="76">
        <f>+E156+E158+E159+E160+E161</f>
        <v>0</v>
      </c>
      <c r="F155" s="76">
        <f>+F156+F158</f>
        <v>-46240</v>
      </c>
      <c r="G155" s="76">
        <f>+G156+G158</f>
        <v>-46240</v>
      </c>
      <c r="H155" s="76">
        <f>+H156+H159+H160+H163</f>
        <v>0</v>
      </c>
      <c r="I155" s="76">
        <f>+I156+I158+I159+I160+I161</f>
        <v>613024</v>
      </c>
      <c r="J155" s="76">
        <f>+J156+J158+J160+J161</f>
        <v>361669</v>
      </c>
      <c r="K155" s="76">
        <f>+K156+K158+K159+K160+K161</f>
        <v>0</v>
      </c>
      <c r="L155" s="76">
        <f>+L157+L158+L159+L160+L161</f>
        <v>63303.409999999996</v>
      </c>
      <c r="M155" s="76">
        <f>+M157+M158+M159+M160+M161</f>
        <v>63303.409999999996</v>
      </c>
      <c r="N155" s="76">
        <f>N156+N158+N159+N160+N161</f>
        <v>298365.58999999997</v>
      </c>
      <c r="O155" s="76">
        <f>+O156+O158+O159+O160+O161</f>
        <v>549720.59000000008</v>
      </c>
      <c r="P155" s="76">
        <f>P156+P158+P159+P160+P161</f>
        <v>251355</v>
      </c>
      <c r="Q155" s="76">
        <f>Q156+Q158+Q159+Q160+Q161+Q162</f>
        <v>96.29</v>
      </c>
      <c r="R155" s="76">
        <f>+R156+R158+R159+R160+R161</f>
        <v>63207.119999999995</v>
      </c>
      <c r="S155" s="76">
        <f t="shared" si="132"/>
        <v>17.503134081162607</v>
      </c>
      <c r="T155" s="76">
        <f t="shared" si="133"/>
        <v>10.326416257764786</v>
      </c>
    </row>
    <row r="156" spans="1:1031" s="4" customFormat="1" ht="13.5" customHeight="1">
      <c r="B156" s="63">
        <v>310</v>
      </c>
      <c r="C156" s="40" t="s">
        <v>172</v>
      </c>
      <c r="D156" s="76">
        <f>+D157</f>
        <v>200000</v>
      </c>
      <c r="E156" s="76">
        <v>0</v>
      </c>
      <c r="F156" s="85">
        <f>+G156+H156</f>
        <v>-47963</v>
      </c>
      <c r="G156" s="85">
        <f>+G157</f>
        <v>-47963</v>
      </c>
      <c r="H156" s="85">
        <v>0</v>
      </c>
      <c r="I156" s="76">
        <f>+I157</f>
        <v>152037</v>
      </c>
      <c r="J156" s="88">
        <f>+J157</f>
        <v>152037</v>
      </c>
      <c r="K156" s="80">
        <v>0</v>
      </c>
      <c r="L156" s="81">
        <v>0</v>
      </c>
      <c r="M156" s="81">
        <v>0</v>
      </c>
      <c r="N156" s="76">
        <f>J156-M156</f>
        <v>152037</v>
      </c>
      <c r="O156" s="76">
        <f t="shared" ref="O156:O163" si="143">+N156+P156</f>
        <v>152037</v>
      </c>
      <c r="P156" s="76">
        <f>+I156-J156</f>
        <v>0</v>
      </c>
      <c r="Q156" s="85">
        <v>0</v>
      </c>
      <c r="R156" s="85">
        <v>0</v>
      </c>
      <c r="S156" s="75">
        <f t="shared" si="132"/>
        <v>0</v>
      </c>
      <c r="T156" s="75">
        <f t="shared" si="133"/>
        <v>0</v>
      </c>
    </row>
    <row r="157" spans="1:1031" s="4" customFormat="1" ht="13.5" customHeight="1">
      <c r="B157" s="66">
        <v>314</v>
      </c>
      <c r="C157" s="21" t="s">
        <v>173</v>
      </c>
      <c r="D157" s="81">
        <v>200000</v>
      </c>
      <c r="E157" s="81">
        <v>0</v>
      </c>
      <c r="F157" s="80">
        <f>+G157+H157</f>
        <v>-47963</v>
      </c>
      <c r="G157" s="80">
        <v>-47963</v>
      </c>
      <c r="H157" s="80">
        <v>0</v>
      </c>
      <c r="I157" s="81">
        <v>152037</v>
      </c>
      <c r="J157" s="81">
        <v>152037</v>
      </c>
      <c r="K157" s="80">
        <v>0</v>
      </c>
      <c r="L157" s="81">
        <v>0</v>
      </c>
      <c r="M157" s="81">
        <v>0</v>
      </c>
      <c r="N157" s="81">
        <f t="shared" ref="N157:N158" si="144">J157-M157</f>
        <v>152037</v>
      </c>
      <c r="O157" s="81">
        <f t="shared" ref="O157:O158" si="145">+N157+P157</f>
        <v>152037</v>
      </c>
      <c r="P157" s="81">
        <f t="shared" ref="P157:P158" si="146">+I157-J157</f>
        <v>0</v>
      </c>
      <c r="Q157" s="80">
        <v>0</v>
      </c>
      <c r="R157" s="80">
        <v>0</v>
      </c>
      <c r="S157" s="77">
        <f t="shared" si="132"/>
        <v>0</v>
      </c>
      <c r="T157" s="77">
        <f t="shared" si="133"/>
        <v>0</v>
      </c>
    </row>
    <row r="158" spans="1:1031" s="4" customFormat="1" ht="13.5" customHeight="1">
      <c r="B158" s="63">
        <v>340</v>
      </c>
      <c r="C158" s="40" t="s">
        <v>143</v>
      </c>
      <c r="D158" s="76">
        <v>0</v>
      </c>
      <c r="E158" s="76">
        <v>0</v>
      </c>
      <c r="F158" s="85">
        <f t="shared" ref="F158" si="147">+G158+H158</f>
        <v>1723</v>
      </c>
      <c r="G158" s="85">
        <v>1723</v>
      </c>
      <c r="H158" s="85">
        <v>0</v>
      </c>
      <c r="I158" s="76">
        <v>1723</v>
      </c>
      <c r="J158" s="76">
        <v>1723</v>
      </c>
      <c r="K158" s="85">
        <v>0</v>
      </c>
      <c r="L158" s="76">
        <v>0</v>
      </c>
      <c r="M158" s="76">
        <v>0</v>
      </c>
      <c r="N158" s="76">
        <f t="shared" si="144"/>
        <v>1723</v>
      </c>
      <c r="O158" s="76">
        <f t="shared" si="145"/>
        <v>1723</v>
      </c>
      <c r="P158" s="76">
        <f t="shared" si="146"/>
        <v>0</v>
      </c>
      <c r="Q158" s="85">
        <v>0</v>
      </c>
      <c r="R158" s="85">
        <v>0</v>
      </c>
      <c r="S158" s="75">
        <f t="shared" si="132"/>
        <v>0</v>
      </c>
      <c r="T158" s="75">
        <f t="shared" si="133"/>
        <v>0</v>
      </c>
    </row>
    <row r="159" spans="1:1031" ht="13.5" customHeight="1">
      <c r="B159" s="63">
        <v>350</v>
      </c>
      <c r="C159" s="20" t="s">
        <v>165</v>
      </c>
      <c r="D159" s="76">
        <v>15000</v>
      </c>
      <c r="E159" s="76">
        <v>0</v>
      </c>
      <c r="F159" s="85">
        <f t="shared" ref="F159:F163" si="148">+G159+H159</f>
        <v>0</v>
      </c>
      <c r="G159" s="85">
        <v>0</v>
      </c>
      <c r="H159" s="85">
        <v>0</v>
      </c>
      <c r="I159" s="76">
        <v>15000</v>
      </c>
      <c r="J159" s="85">
        <v>0</v>
      </c>
      <c r="K159" s="85">
        <v>0</v>
      </c>
      <c r="L159" s="76">
        <v>0</v>
      </c>
      <c r="M159" s="76">
        <v>0</v>
      </c>
      <c r="N159" s="76">
        <f t="shared" ref="N159:N163" si="149">J159-M159</f>
        <v>0</v>
      </c>
      <c r="O159" s="76">
        <f t="shared" si="143"/>
        <v>15000</v>
      </c>
      <c r="P159" s="76">
        <f t="shared" ref="P159:R163" si="150">+I159-J159</f>
        <v>15000</v>
      </c>
      <c r="Q159" s="85">
        <v>0</v>
      </c>
      <c r="R159" s="76">
        <f t="shared" si="150"/>
        <v>0</v>
      </c>
      <c r="S159" s="75">
        <v>0</v>
      </c>
      <c r="T159" s="75">
        <f t="shared" si="133"/>
        <v>0</v>
      </c>
    </row>
    <row r="160" spans="1:1031" s="22" customFormat="1" ht="13.5" customHeight="1">
      <c r="B160" s="65">
        <v>370</v>
      </c>
      <c r="C160" s="20" t="s">
        <v>145</v>
      </c>
      <c r="D160" s="76">
        <v>144264</v>
      </c>
      <c r="E160" s="76">
        <v>0</v>
      </c>
      <c r="F160" s="85">
        <f t="shared" si="148"/>
        <v>0</v>
      </c>
      <c r="G160" s="85">
        <v>0</v>
      </c>
      <c r="H160" s="85">
        <v>0</v>
      </c>
      <c r="I160" s="76">
        <v>144264</v>
      </c>
      <c r="J160" s="88">
        <v>57909</v>
      </c>
      <c r="K160" s="85">
        <v>0</v>
      </c>
      <c r="L160" s="76">
        <v>50642.1</v>
      </c>
      <c r="M160" s="76">
        <v>50642.1</v>
      </c>
      <c r="N160" s="76">
        <f t="shared" si="149"/>
        <v>7266.9000000000015</v>
      </c>
      <c r="O160" s="76">
        <f t="shared" si="143"/>
        <v>93621.9</v>
      </c>
      <c r="P160" s="76">
        <f t="shared" si="150"/>
        <v>86355</v>
      </c>
      <c r="Q160" s="85">
        <v>96.29</v>
      </c>
      <c r="R160" s="88">
        <v>50545.81</v>
      </c>
      <c r="S160" s="75">
        <f t="shared" si="132"/>
        <v>87.451173392736877</v>
      </c>
      <c r="T160" s="75">
        <f t="shared" si="133"/>
        <v>35.10376809183164</v>
      </c>
    </row>
    <row r="161" spans="2:20" s="22" customFormat="1" ht="13.5" customHeight="1">
      <c r="B161" s="65">
        <v>380</v>
      </c>
      <c r="C161" s="23" t="s">
        <v>146</v>
      </c>
      <c r="D161" s="76">
        <v>300000</v>
      </c>
      <c r="E161" s="76">
        <v>0</v>
      </c>
      <c r="F161" s="85">
        <f t="shared" ref="F161" si="151">+G161+H161</f>
        <v>0</v>
      </c>
      <c r="G161" s="85">
        <v>0</v>
      </c>
      <c r="H161" s="85">
        <v>0</v>
      </c>
      <c r="I161" s="76">
        <v>300000</v>
      </c>
      <c r="J161" s="88">
        <v>150000</v>
      </c>
      <c r="K161" s="85">
        <v>0</v>
      </c>
      <c r="L161" s="85">
        <v>12661.31</v>
      </c>
      <c r="M161" s="85">
        <v>12661.31</v>
      </c>
      <c r="N161" s="76">
        <f t="shared" ref="N161" si="152">J161-M161</f>
        <v>137338.69</v>
      </c>
      <c r="O161" s="76">
        <f t="shared" ref="O161:O162" si="153">+N161+P161</f>
        <v>287338.69</v>
      </c>
      <c r="P161" s="76">
        <f t="shared" ref="P161" si="154">+I161-J161</f>
        <v>150000</v>
      </c>
      <c r="Q161" s="85">
        <v>0</v>
      </c>
      <c r="R161" s="88">
        <v>12661.31</v>
      </c>
      <c r="S161" s="75">
        <f t="shared" si="132"/>
        <v>8.4408733333333341</v>
      </c>
      <c r="T161" s="75">
        <f t="shared" si="133"/>
        <v>4.2204366666666671</v>
      </c>
    </row>
    <row r="162" spans="2:20" s="22" customFormat="1" ht="13.5" customHeight="1">
      <c r="B162" s="65">
        <v>500</v>
      </c>
      <c r="C162" s="20" t="s">
        <v>174</v>
      </c>
      <c r="D162" s="76">
        <f>+D163</f>
        <v>86010</v>
      </c>
      <c r="E162" s="76">
        <f t="shared" ref="E162:H162" si="155">+E163</f>
        <v>0</v>
      </c>
      <c r="F162" s="76">
        <f t="shared" si="155"/>
        <v>0</v>
      </c>
      <c r="G162" s="76">
        <v>0</v>
      </c>
      <c r="H162" s="76">
        <f t="shared" si="155"/>
        <v>0</v>
      </c>
      <c r="I162" s="76">
        <f>+I163</f>
        <v>86010</v>
      </c>
      <c r="J162" s="85">
        <v>0</v>
      </c>
      <c r="K162" s="85">
        <f>+K163</f>
        <v>0</v>
      </c>
      <c r="L162" s="76">
        <v>0</v>
      </c>
      <c r="M162" s="76">
        <v>0</v>
      </c>
      <c r="N162" s="76">
        <f>+N163</f>
        <v>0</v>
      </c>
      <c r="O162" s="76">
        <f t="shared" si="153"/>
        <v>86010</v>
      </c>
      <c r="P162" s="76">
        <f>+P163</f>
        <v>86010</v>
      </c>
      <c r="Q162" s="80">
        <v>0</v>
      </c>
      <c r="R162" s="76">
        <f t="shared" si="150"/>
        <v>0</v>
      </c>
      <c r="S162" s="75">
        <v>0</v>
      </c>
      <c r="T162" s="75">
        <f t="shared" si="133"/>
        <v>0</v>
      </c>
    </row>
    <row r="163" spans="2:20" s="22" customFormat="1" ht="13.5" customHeight="1">
      <c r="B163" s="64">
        <v>511</v>
      </c>
      <c r="C163" s="35" t="s">
        <v>175</v>
      </c>
      <c r="D163" s="81">
        <v>86010</v>
      </c>
      <c r="E163" s="81">
        <v>0</v>
      </c>
      <c r="F163" s="80">
        <f t="shared" si="148"/>
        <v>0</v>
      </c>
      <c r="G163" s="80">
        <v>0</v>
      </c>
      <c r="H163" s="80">
        <v>0</v>
      </c>
      <c r="I163" s="81">
        <v>86010</v>
      </c>
      <c r="J163" s="80">
        <v>0</v>
      </c>
      <c r="K163" s="80">
        <v>0</v>
      </c>
      <c r="L163" s="80">
        <v>0</v>
      </c>
      <c r="M163" s="80">
        <v>0</v>
      </c>
      <c r="N163" s="81">
        <f t="shared" si="149"/>
        <v>0</v>
      </c>
      <c r="O163" s="81">
        <f t="shared" si="143"/>
        <v>86010</v>
      </c>
      <c r="P163" s="81">
        <f t="shared" si="150"/>
        <v>86010</v>
      </c>
      <c r="Q163" s="80">
        <v>0</v>
      </c>
      <c r="R163" s="80">
        <v>0</v>
      </c>
      <c r="S163" s="77">
        <v>0</v>
      </c>
      <c r="T163" s="77">
        <f t="shared" si="133"/>
        <v>0</v>
      </c>
    </row>
    <row r="164" spans="2:20" s="4" customFormat="1" ht="14.25" hidden="1" customHeight="1">
      <c r="B164" s="68">
        <v>519</v>
      </c>
      <c r="C164" s="11" t="s">
        <v>166</v>
      </c>
      <c r="D164" s="12">
        <v>0</v>
      </c>
      <c r="E164" s="12"/>
      <c r="F164" s="12"/>
      <c r="G164" s="12"/>
      <c r="H164" s="12"/>
      <c r="I164" s="12">
        <v>0</v>
      </c>
      <c r="J164" s="12">
        <v>0</v>
      </c>
      <c r="K164" s="12"/>
      <c r="L164" s="12">
        <v>0</v>
      </c>
      <c r="M164" s="12">
        <v>0</v>
      </c>
      <c r="N164" s="12"/>
      <c r="O164" s="12"/>
      <c r="P164" s="12"/>
      <c r="Q164" s="12">
        <v>0</v>
      </c>
      <c r="R164" s="12">
        <v>0</v>
      </c>
      <c r="S164" s="12">
        <v>0</v>
      </c>
      <c r="T164" s="24">
        <v>0</v>
      </c>
    </row>
    <row r="165" spans="2:20" s="4" customFormat="1" ht="18" hidden="1" customHeight="1">
      <c r="B165" s="68">
        <v>624</v>
      </c>
      <c r="C165" s="11" t="s">
        <v>167</v>
      </c>
      <c r="D165" s="25"/>
      <c r="E165" s="25"/>
      <c r="F165" s="25"/>
      <c r="G165" s="25"/>
      <c r="H165" s="25"/>
      <c r="I165" s="25"/>
      <c r="J165" s="25"/>
      <c r="K165" s="25"/>
      <c r="L165" s="25"/>
      <c r="M165" s="25"/>
      <c r="N165" s="25"/>
      <c r="O165" s="25"/>
      <c r="P165" s="25"/>
      <c r="Q165" s="25"/>
      <c r="R165" s="25"/>
      <c r="S165" s="25"/>
      <c r="T165" s="26"/>
    </row>
    <row r="166" spans="2:20" s="4" customFormat="1" ht="27" hidden="1" customHeight="1">
      <c r="B166" s="69">
        <v>629</v>
      </c>
      <c r="C166" s="13" t="s">
        <v>168</v>
      </c>
      <c r="D166" s="25"/>
      <c r="E166" s="25"/>
      <c r="F166" s="25"/>
      <c r="G166" s="25"/>
      <c r="H166" s="25"/>
      <c r="I166" s="25"/>
      <c r="J166" s="25"/>
      <c r="K166" s="25"/>
      <c r="L166" s="12"/>
      <c r="M166" s="25"/>
      <c r="N166" s="25"/>
      <c r="O166" s="25"/>
      <c r="P166" s="25"/>
      <c r="Q166" s="25"/>
      <c r="R166" s="25"/>
      <c r="S166" s="25"/>
      <c r="T166" s="26"/>
    </row>
    <row r="167" spans="2:20" s="4" customFormat="1" ht="36" hidden="1" customHeight="1">
      <c r="B167" s="70">
        <v>693</v>
      </c>
      <c r="C167" s="27" t="s">
        <v>150</v>
      </c>
      <c r="D167" s="28"/>
      <c r="E167" s="28"/>
      <c r="F167" s="28"/>
      <c r="G167" s="28"/>
      <c r="H167" s="28"/>
      <c r="I167" s="28"/>
      <c r="J167" s="28"/>
      <c r="K167" s="28"/>
      <c r="L167" s="28"/>
      <c r="M167" s="28"/>
      <c r="N167" s="28"/>
      <c r="O167" s="28"/>
      <c r="P167" s="28"/>
      <c r="Q167" s="28"/>
      <c r="R167" s="28"/>
      <c r="S167" s="28"/>
      <c r="T167" s="29"/>
    </row>
    <row r="168" spans="2:20">
      <c r="B168" s="71" t="s">
        <v>169</v>
      </c>
      <c r="C168" s="30"/>
      <c r="D168" s="30"/>
      <c r="E168" s="30"/>
      <c r="F168" s="30"/>
      <c r="G168" s="30"/>
      <c r="H168" s="30"/>
      <c r="I168" s="30"/>
      <c r="J168" s="30"/>
      <c r="K168" s="30"/>
      <c r="L168" s="7"/>
      <c r="M168" s="30"/>
      <c r="N168" s="7"/>
      <c r="O168" s="7"/>
      <c r="P168" s="7"/>
      <c r="Q168" s="30"/>
      <c r="R168" s="7"/>
    </row>
  </sheetData>
  <mergeCells count="23">
    <mergeCell ref="T6:T7"/>
    <mergeCell ref="N6:N7"/>
    <mergeCell ref="O6:O7"/>
    <mergeCell ref="P6:P7"/>
    <mergeCell ref="Q6:Q7"/>
    <mergeCell ref="R6:R7"/>
    <mergeCell ref="S6:S7"/>
    <mergeCell ref="M6:M7"/>
    <mergeCell ref="B1:T1"/>
    <mergeCell ref="B2:T2"/>
    <mergeCell ref="B3:T3"/>
    <mergeCell ref="B4:J4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</mergeCells>
  <printOptions horizontalCentered="1"/>
  <pageMargins left="0.35433070866141736" right="0.35433070866141736" top="0.78740157480314965" bottom="0.59055118110236227" header="0.51181102362204722" footer="0.51181102362204722"/>
  <pageSetup scale="55" firstPageNumber="0" orientation="landscape" r:id="rId1"/>
  <ignoredErrors>
    <ignoredError sqref="F70:H70 P14:P23 G57:H57 Q57:R57 P57:P59 P31:P56 U109:U111 F122:G122 F120:G120 F57:F66 F39:F56 F19:F23 F14:H14 H12 F15 H15 F68 H68 H67 F73:H73 F71:F72 F79:H79 F74:F78 F84:H84 F80 F88:H88 F85:F87 F94:H94 F89:F93 F102:H102 F95 H95:H101 F103:F106 U119 F117:F118 F121 H121 F128:H128 F123:F127 F131:H131 F139:I139 F149:G149 F143:F148 F152:I152 F151 F153 F155 H157:H158 F164:U168 F160 F162:F163 U138 F13 G60:H60 H58:H59 P65:P66 F129:F130 F11:H11 P64 P68 P67 P71:P72 P78 P80 P82:P83 P85:P87 P90:P93 P96:P101 P104:P106 P108 P112:P117 P118 P121 P125 P126 P127 F136:G136 P137 F141:G141 F140 P140 P151 P153 P163 P63 P81 P89 P95 P103 P107 P123:P124 P129:P130 P74:P77 U89 U107 U116 U118 U159 U163 U125 U137 F82:F83 F108 U63 H9 H129:H130 F133:H133 F132 H132 P132 Q60 U58 U78 U127 U123 U132 U59 U57 I136 U155 P70 P120:R120 U66 P73:R73 P79:R79 P84:R84 P88:R88 P94:R94 P128:Q128 P131:R131 P139:R139 P152:R152 U135 P133:R133 P102:R102 P122:R122 P136:R136 Q149:R149 P61:P62 P60 R70 U117 U134 U131 U124 F67 F98:F101 H149 F9 F158:F159 I122 I133 I131 I102 I94 I88 I84 I79 I73 I70 I14 I71:I72 I74:I78 I80:I83 I85:I87 I89:I93 I95:I101 I103:I108 I132 I123:I130 I110:I121 I27:I29 I31:I69 N155:O155 P160 P159 P156:P158 P155 P161:P162 P147 P148 P143:P146 P141:P142 P149 S8:S11 U85 U136 U61:U62 U65 U64 U71:U72 U76 U80 U82:U83 U81 U86:U87 U90 U96:U101 U95 U104:U106 U108 U103 U112:U115 U126 U129:U130 U145:U146 U148 U147 U160 U67 U68 U74:U75 U77 U91:U93 U121 U140 U143 U144 U151 U153 U156:U158 U128 U141 U120 U73 U79 U84 U88 U94 U139 U152 U133 U102 U122 U149 U70 U69 U60 J155" formula="1"/>
    <ignoredError sqref="Q30:R30 D109:E109 E116 E31:F31 D30:E30 G30:H30 E110:E111 E112:E115 M30 E141 M109" formulaRange="1"/>
    <ignoredError sqref="P30 H120 F109:I109 F30 F110:F111 F112:F115 P110:P111 P109:R109 H141 I30" formula="1" formulaRange="1"/>
    <ignoredError sqref="B155:C155 B139:C139 B10:C12 B128:C130 B24:C28 B118:C118 B136:C137 B143:C149 B141 B95:C116 B94 B152:C152 B13:C23 B68:C93 B117:C117 B119:C121 B122:C127 B131:C135 B138:C138 B29:C67" numberStoredAsText="1"/>
    <ignoredError sqref="I15:I26 I9:I13 J133:L133 J131:L131 J102 J94:L94 J88:L88 J84:L84 J79:L79 J73:L73 J70:L70 J60:L60 J128:L128 J57:L57 K149:L149 J136:L136 J122:L122 L102 J152:L152 J139:L139 J120:L120 N60:O60 N61:O62 N136:O136 N122:O122 N102:O102 N133:O133 N152:O152 N139:O139 N131:O131 N128:O128 N94:O94 N88:O88 N84:O84 N79:O79 N73:O73 N120:O120 N70:O70 N132:O132 N74:O77 O147 N129:O130 N123:O124 N107:O107 N103:O103 N95:O95 N89:O89 N81:O81 N63:O63 N163:O163 N153:O153 N151:O151 O148 O143:O146 N140:O140 N137:O137 N127:O127 N126:O126 N125:O125 N121:O121 N118:O118 N116:O116 N112:O115 N108:O108 N104:O106 N96:O101 N90:O93 N85:O87 N82:O83 N80:O80 N78:O78 N71:O72 N67:O67 N68:O68 N64:O64 N65:O65 N31:O56 N57:O59 N14:O23 N156:O158 N159:O159 N160:O160 N161:O162 N143:N146 N148 N147 N149 N141:N142 N66 N109 N117:O117" evalError="1" formula="1"/>
    <ignoredError sqref="I8 J8:L29 J121:L121 J140:L140 J153:L154 J103:L108 K102 J123:L127 J137:L138 J143:L148 J141 L141 J150:L151 J149 J58:L59 J129:L130 J61:L69 J71:L72 J74:L78 J80:L83 J85:L87 J89:L93 J95:L101 J132:L132 J135:L135 J31:L56 J110:L119 J156:L161 J142 L142 J163:L163 J162 L162 J134:K134 N8:O13 N24:O29 O66 N69:O69 N119:O119 N138:O138 O141:O142 N150:O150 N154:O154 N134:O135 O149" evalError="1"/>
    <ignoredError sqref="J30:K30 L30" evalError="1" formulaRange="1"/>
    <ignoredError sqref="J109:K109 L109 O109 N110:O111 N30:O30" evalError="1" formula="1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ANTAI</vt:lpstr>
      <vt:lpstr>ANTAI!__xlnm.Print_Area_1</vt:lpstr>
      <vt:lpstr>ANTAI!Área_de_impresión</vt:lpstr>
      <vt:lpstr>ANTAI!Títulos_a_imprimir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INDIRA URRUTIA</dc:creator>
  <cp:lastModifiedBy>ERIC PEREZ</cp:lastModifiedBy>
  <cp:lastPrinted>2026-02-09T18:56:10Z</cp:lastPrinted>
  <dcterms:created xsi:type="dcterms:W3CDTF">2025-08-07T19:50:06Z</dcterms:created>
  <dcterms:modified xsi:type="dcterms:W3CDTF">2026-02-09T18:57:03Z</dcterms:modified>
</cp:coreProperties>
</file>