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-2029\Página Web 2025\10.2 Ejecución Presupuestaria\2026\"/>
    </mc:Choice>
  </mc:AlternateContent>
  <bookViews>
    <workbookView xWindow="-120" yWindow="-120" windowWidth="29040" windowHeight="15840"/>
  </bookViews>
  <sheets>
    <sheet name="ANTAI" sheetId="1" r:id="rId1"/>
  </sheets>
  <definedNames>
    <definedName name="__xlnm.Print_Area_1" localSheetId="0">ANTAI!$B$1:$R$208</definedName>
    <definedName name="__xlnm.Print_Area_1">#REF!</definedName>
    <definedName name="__xlnm.Print_Area_3" localSheetId="0">#REF!</definedName>
    <definedName name="__xlnm.Print_Area_3">#REF!</definedName>
    <definedName name="__xlnm.Print_Area_7" localSheetId="0">#REF!</definedName>
    <definedName name="__xlnm.Print_Area_7">#REF!</definedName>
    <definedName name="__xlnm.Print_Area_8" localSheetId="0">#REF!</definedName>
    <definedName name="__xlnm.Print_Area_8">#REF!</definedName>
    <definedName name="__xlnm.Print_Area_9" localSheetId="0">#REF!</definedName>
    <definedName name="__xlnm.Print_Area_9">#REF!</definedName>
    <definedName name="__xlnm.Print_Titles_3" localSheetId="0">#REF!</definedName>
    <definedName name="__xlnm.Print_Titles_3">#REF!</definedName>
    <definedName name="__xlnm.Print_Titles_7" localSheetId="0">#REF!</definedName>
    <definedName name="__xlnm.Print_Titles_7">#REF!</definedName>
    <definedName name="A_IMPRESIÓN_IM" localSheetId="0">#REF!</definedName>
    <definedName name="A_IMPRESIÓN_IM">#REF!</definedName>
    <definedName name="_xlnm.Print_Area" localSheetId="0">ANTAI!$B$1:$T$208</definedName>
    <definedName name="DOD" localSheetId="0">#REF!</definedName>
    <definedName name="DOD">#REF!</definedName>
    <definedName name="INVERSION" localSheetId="0">#REF!</definedName>
    <definedName name="INVERSION">#REF!</definedName>
    <definedName name="JULIO" localSheetId="0">#REF!</definedName>
    <definedName name="JULIO">#REF!</definedName>
    <definedName name="memo" localSheetId="0">#REF!</definedName>
    <definedName name="memo">#REF!</definedName>
    <definedName name="_xlnm.Print_Titles" localSheetId="0">ANTAI!$1:$7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59" i="1" l="1"/>
  <c r="L159" i="1"/>
  <c r="E159" i="1"/>
  <c r="D159" i="1"/>
  <c r="S160" i="1"/>
  <c r="T160" i="1"/>
  <c r="E160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R160" i="1"/>
  <c r="D160" i="1"/>
  <c r="T156" i="1"/>
  <c r="S37" i="1"/>
  <c r="T37" i="1"/>
  <c r="F203" i="1"/>
  <c r="F201" i="1"/>
  <c r="F200" i="1"/>
  <c r="F199" i="1"/>
  <c r="F198" i="1"/>
  <c r="F197" i="1"/>
  <c r="F196" i="1"/>
  <c r="F194" i="1"/>
  <c r="F193" i="1"/>
  <c r="F192" i="1"/>
  <c r="F189" i="1"/>
  <c r="F188" i="1"/>
  <c r="F186" i="1"/>
  <c r="F185" i="1"/>
  <c r="F183" i="1"/>
  <c r="F182" i="1"/>
  <c r="F181" i="1"/>
  <c r="F180" i="1"/>
  <c r="F179" i="1"/>
  <c r="F178" i="1"/>
  <c r="F177" i="1"/>
  <c r="F175" i="1"/>
  <c r="F174" i="1"/>
  <c r="F172" i="1"/>
  <c r="F169" i="1"/>
  <c r="F167" i="1"/>
  <c r="F165" i="1"/>
  <c r="F163" i="1"/>
  <c r="F161" i="1"/>
  <c r="F156" i="1"/>
  <c r="F154" i="1"/>
  <c r="F153" i="1"/>
  <c r="F151" i="1"/>
  <c r="F150" i="1"/>
  <c r="F148" i="1"/>
  <c r="F147" i="1"/>
  <c r="F146" i="1"/>
  <c r="F145" i="1"/>
  <c r="F144" i="1"/>
  <c r="F142" i="1"/>
  <c r="F141" i="1"/>
  <c r="F140" i="1"/>
  <c r="F137" i="1"/>
  <c r="F136" i="1"/>
  <c r="F135" i="1"/>
  <c r="F134" i="1"/>
  <c r="F133" i="1"/>
  <c r="F131" i="1"/>
  <c r="F128" i="1"/>
  <c r="F127" i="1"/>
  <c r="F126" i="1"/>
  <c r="F125" i="1"/>
  <c r="F124" i="1"/>
  <c r="F123" i="1"/>
  <c r="F122" i="1"/>
  <c r="F120" i="1"/>
  <c r="F119" i="1"/>
  <c r="F118" i="1"/>
  <c r="F117" i="1"/>
  <c r="F116" i="1"/>
  <c r="F114" i="1"/>
  <c r="F113" i="1"/>
  <c r="F112" i="1"/>
  <c r="F111" i="1"/>
  <c r="F110" i="1"/>
  <c r="F109" i="1"/>
  <c r="F108" i="1"/>
  <c r="F106" i="1"/>
  <c r="F105" i="1"/>
  <c r="F104" i="1"/>
  <c r="F103" i="1"/>
  <c r="F102" i="1"/>
  <c r="F100" i="1"/>
  <c r="F99" i="1"/>
  <c r="F98" i="1"/>
  <c r="F96" i="1"/>
  <c r="F95" i="1"/>
  <c r="F94" i="1"/>
  <c r="F93" i="1"/>
  <c r="F91" i="1"/>
  <c r="F90" i="1"/>
  <c r="F89" i="1"/>
  <c r="F88" i="1"/>
  <c r="F87" i="1"/>
  <c r="F85" i="1"/>
  <c r="F84" i="1"/>
  <c r="F81" i="1"/>
  <c r="F80" i="1"/>
  <c r="F79" i="1"/>
  <c r="F78" i="1"/>
  <c r="F77" i="1"/>
  <c r="F75" i="1"/>
  <c r="F74" i="1"/>
  <c r="F73" i="1"/>
  <c r="F72" i="1"/>
  <c r="F71" i="1"/>
  <c r="F69" i="1"/>
  <c r="F68" i="1"/>
  <c r="F66" i="1"/>
  <c r="F65" i="1"/>
  <c r="F64" i="1"/>
  <c r="F63" i="1"/>
  <c r="F62" i="1"/>
  <c r="F60" i="1"/>
  <c r="F59" i="1"/>
  <c r="F58" i="1"/>
  <c r="F57" i="1"/>
  <c r="F55" i="1"/>
  <c r="F54" i="1"/>
  <c r="F53" i="1"/>
  <c r="F51" i="1"/>
  <c r="F50" i="1"/>
  <c r="F48" i="1"/>
  <c r="F47" i="1"/>
  <c r="F46" i="1"/>
  <c r="F45" i="1"/>
  <c r="F44" i="1"/>
  <c r="F43" i="1"/>
  <c r="F42" i="1"/>
  <c r="F41" i="1"/>
  <c r="F39" i="1"/>
  <c r="F38" i="1"/>
  <c r="F37" i="1"/>
  <c r="F36" i="1"/>
  <c r="F35" i="1"/>
  <c r="F34" i="1"/>
  <c r="F31" i="1"/>
  <c r="F30" i="1"/>
  <c r="F29" i="1"/>
  <c r="F28" i="1"/>
  <c r="F26" i="1"/>
  <c r="F25" i="1"/>
  <c r="F23" i="1"/>
  <c r="F22" i="1"/>
  <c r="F21" i="1"/>
  <c r="F20" i="1"/>
  <c r="F18" i="1"/>
  <c r="F17" i="1"/>
  <c r="F16" i="1"/>
  <c r="F15" i="1"/>
  <c r="F13" i="1"/>
  <c r="F12" i="1"/>
  <c r="T131" i="1" l="1"/>
  <c r="S131" i="1"/>
  <c r="P131" i="1"/>
  <c r="N131" i="1"/>
  <c r="O131" i="1" l="1"/>
  <c r="P57" i="1"/>
  <c r="N12" i="1"/>
  <c r="N13" i="1"/>
  <c r="N15" i="1"/>
  <c r="N16" i="1"/>
  <c r="N17" i="1"/>
  <c r="N18" i="1"/>
  <c r="N23" i="1"/>
  <c r="N22" i="1"/>
  <c r="N21" i="1"/>
  <c r="N20" i="1"/>
  <c r="N26" i="1"/>
  <c r="N25" i="1"/>
  <c r="N30" i="1"/>
  <c r="N29" i="1"/>
  <c r="N28" i="1"/>
  <c r="N31" i="1"/>
  <c r="N39" i="1"/>
  <c r="N38" i="1"/>
  <c r="N37" i="1"/>
  <c r="N36" i="1"/>
  <c r="N35" i="1"/>
  <c r="N34" i="1"/>
  <c r="N46" i="1"/>
  <c r="N45" i="1"/>
  <c r="N44" i="1"/>
  <c r="N43" i="1"/>
  <c r="N42" i="1"/>
  <c r="N41" i="1"/>
  <c r="N47" i="1"/>
  <c r="N50" i="1"/>
  <c r="N51" i="1"/>
  <c r="P37" i="1"/>
  <c r="M152" i="1"/>
  <c r="L152" i="1"/>
  <c r="K152" i="1"/>
  <c r="O37" i="1" l="1"/>
  <c r="I40" i="1"/>
  <c r="R24" i="1"/>
  <c r="Q24" i="1"/>
  <c r="M24" i="1"/>
  <c r="L24" i="1"/>
  <c r="K24" i="1"/>
  <c r="J24" i="1"/>
  <c r="I24" i="1"/>
  <c r="H24" i="1"/>
  <c r="G24" i="1"/>
  <c r="F24" i="1"/>
  <c r="E24" i="1"/>
  <c r="D24" i="1"/>
  <c r="T25" i="1"/>
  <c r="S25" i="1"/>
  <c r="P25" i="1"/>
  <c r="O25" i="1" s="1"/>
  <c r="G152" i="1"/>
  <c r="G191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D14" i="1"/>
  <c r="S192" i="1"/>
  <c r="T192" i="1"/>
  <c r="S193" i="1"/>
  <c r="T193" i="1"/>
  <c r="S194" i="1"/>
  <c r="T194" i="1"/>
  <c r="S196" i="1"/>
  <c r="T196" i="1"/>
  <c r="S197" i="1"/>
  <c r="T197" i="1"/>
  <c r="S169" i="1"/>
  <c r="T169" i="1"/>
  <c r="S161" i="1"/>
  <c r="T161" i="1"/>
  <c r="S47" i="1"/>
  <c r="T47" i="1"/>
  <c r="S48" i="1"/>
  <c r="T48" i="1"/>
  <c r="R191" i="1"/>
  <c r="R152" i="1"/>
  <c r="Q86" i="1"/>
  <c r="Q176" i="1"/>
  <c r="Q184" i="1"/>
  <c r="Q97" i="1"/>
  <c r="S130" i="1" l="1"/>
  <c r="T130" i="1"/>
  <c r="P41" i="1"/>
  <c r="O41" i="1" s="1"/>
  <c r="P193" i="1"/>
  <c r="O193" i="1" s="1"/>
  <c r="H33" i="1"/>
  <c r="F202" i="1"/>
  <c r="F195" i="1"/>
  <c r="F191" i="1"/>
  <c r="F187" i="1"/>
  <c r="F184" i="1"/>
  <c r="F176" i="1"/>
  <c r="F173" i="1"/>
  <c r="F171" i="1"/>
  <c r="F168" i="1"/>
  <c r="F166" i="1"/>
  <c r="F164" i="1"/>
  <c r="F162" i="1"/>
  <c r="F155" i="1"/>
  <c r="F152" i="1"/>
  <c r="F149" i="1"/>
  <c r="F143" i="1"/>
  <c r="F139" i="1"/>
  <c r="F132" i="1"/>
  <c r="F129" i="1" s="1"/>
  <c r="F121" i="1"/>
  <c r="F115" i="1"/>
  <c r="F107" i="1"/>
  <c r="F101" i="1"/>
  <c r="F97" i="1"/>
  <c r="F92" i="1"/>
  <c r="F86" i="1"/>
  <c r="F83" i="1"/>
  <c r="F76" i="1"/>
  <c r="F70" i="1"/>
  <c r="F67" i="1"/>
  <c r="F61" i="1"/>
  <c r="F56" i="1"/>
  <c r="F52" i="1"/>
  <c r="F49" i="1"/>
  <c r="F40" i="1"/>
  <c r="F33" i="1"/>
  <c r="F27" i="1"/>
  <c r="F19" i="1"/>
  <c r="F14" i="1"/>
  <c r="F11" i="1"/>
  <c r="K161" i="1"/>
  <c r="H56" i="1"/>
  <c r="H19" i="1"/>
  <c r="H176" i="1"/>
  <c r="H173" i="1"/>
  <c r="H191" i="1"/>
  <c r="H195" i="1"/>
  <c r="H152" i="1"/>
  <c r="P154" i="1"/>
  <c r="N154" i="1"/>
  <c r="I152" i="1"/>
  <c r="I143" i="1"/>
  <c r="I139" i="1"/>
  <c r="I191" i="1"/>
  <c r="T154" i="1"/>
  <c r="O154" i="1" l="1"/>
  <c r="F190" i="1"/>
  <c r="F32" i="1"/>
  <c r="F82" i="1"/>
  <c r="F10" i="1"/>
  <c r="F138" i="1"/>
  <c r="F159" i="1"/>
  <c r="F170" i="1"/>
  <c r="R139" i="1"/>
  <c r="Q139" i="1"/>
  <c r="M139" i="1"/>
  <c r="N90" i="1"/>
  <c r="M19" i="1"/>
  <c r="S200" i="1"/>
  <c r="N199" i="1"/>
  <c r="S201" i="1"/>
  <c r="M173" i="1"/>
  <c r="M166" i="1"/>
  <c r="S154" i="1"/>
  <c r="L139" i="1"/>
  <c r="L86" i="1"/>
  <c r="L115" i="1"/>
  <c r="L173" i="1"/>
  <c r="M191" i="1"/>
  <c r="K191" i="1"/>
  <c r="L191" i="1"/>
  <c r="L166" i="1"/>
  <c r="L14" i="1"/>
  <c r="J27" i="1"/>
  <c r="J11" i="1"/>
  <c r="J191" i="1"/>
  <c r="J152" i="1"/>
  <c r="S198" i="1"/>
  <c r="T198" i="1"/>
  <c r="S153" i="1"/>
  <c r="T153" i="1"/>
  <c r="T148" i="1"/>
  <c r="S148" i="1"/>
  <c r="T147" i="1"/>
  <c r="S147" i="1"/>
  <c r="T146" i="1"/>
  <c r="S146" i="1"/>
  <c r="T145" i="1"/>
  <c r="S145" i="1"/>
  <c r="T144" i="1"/>
  <c r="S144" i="1"/>
  <c r="S141" i="1"/>
  <c r="T141" i="1"/>
  <c r="S142" i="1"/>
  <c r="T142" i="1"/>
  <c r="S103" i="1"/>
  <c r="T103" i="1"/>
  <c r="S104" i="1"/>
  <c r="T104" i="1"/>
  <c r="S105" i="1"/>
  <c r="T105" i="1"/>
  <c r="T102" i="1"/>
  <c r="S102" i="1"/>
  <c r="S91" i="1"/>
  <c r="T91" i="1"/>
  <c r="T38" i="1"/>
  <c r="S38" i="1"/>
  <c r="P203" i="1"/>
  <c r="P202" i="1" s="1"/>
  <c r="N203" i="1"/>
  <c r="N202" i="1" s="1"/>
  <c r="R202" i="1"/>
  <c r="Q202" i="1"/>
  <c r="K202" i="1"/>
  <c r="I202" i="1"/>
  <c r="H202" i="1"/>
  <c r="G202" i="1"/>
  <c r="E202" i="1"/>
  <c r="D202" i="1"/>
  <c r="P201" i="1"/>
  <c r="P200" i="1"/>
  <c r="P199" i="1"/>
  <c r="P198" i="1"/>
  <c r="N198" i="1"/>
  <c r="P197" i="1"/>
  <c r="N197" i="1"/>
  <c r="P196" i="1"/>
  <c r="N196" i="1"/>
  <c r="N195" i="1" s="1"/>
  <c r="M195" i="1"/>
  <c r="L195" i="1"/>
  <c r="K195" i="1"/>
  <c r="J195" i="1"/>
  <c r="I195" i="1"/>
  <c r="I190" i="1" s="1"/>
  <c r="G195" i="1"/>
  <c r="D195" i="1"/>
  <c r="P194" i="1"/>
  <c r="N194" i="1"/>
  <c r="P192" i="1"/>
  <c r="N192" i="1"/>
  <c r="R190" i="1"/>
  <c r="Q191" i="1"/>
  <c r="Q190" i="1" s="1"/>
  <c r="H190" i="1"/>
  <c r="E191" i="1"/>
  <c r="E190" i="1" s="1"/>
  <c r="D191" i="1"/>
  <c r="T189" i="1"/>
  <c r="S189" i="1"/>
  <c r="P189" i="1"/>
  <c r="N189" i="1"/>
  <c r="T188" i="1"/>
  <c r="S188" i="1"/>
  <c r="P188" i="1"/>
  <c r="P187" i="1" s="1"/>
  <c r="N188" i="1"/>
  <c r="R187" i="1"/>
  <c r="Q187" i="1"/>
  <c r="M187" i="1"/>
  <c r="L187" i="1"/>
  <c r="K187" i="1"/>
  <c r="J187" i="1"/>
  <c r="I187" i="1"/>
  <c r="H187" i="1"/>
  <c r="G187" i="1"/>
  <c r="E187" i="1"/>
  <c r="D187" i="1"/>
  <c r="T186" i="1"/>
  <c r="S186" i="1"/>
  <c r="P186" i="1"/>
  <c r="N186" i="1"/>
  <c r="T185" i="1"/>
  <c r="S185" i="1"/>
  <c r="P185" i="1"/>
  <c r="N185" i="1"/>
  <c r="R184" i="1"/>
  <c r="M184" i="1"/>
  <c r="L184" i="1"/>
  <c r="K184" i="1"/>
  <c r="J184" i="1"/>
  <c r="I184" i="1"/>
  <c r="H184" i="1"/>
  <c r="G184" i="1"/>
  <c r="E184" i="1"/>
  <c r="D184" i="1"/>
  <c r="T183" i="1"/>
  <c r="S183" i="1"/>
  <c r="P183" i="1"/>
  <c r="N183" i="1"/>
  <c r="T182" i="1"/>
  <c r="S182" i="1"/>
  <c r="P182" i="1"/>
  <c r="N182" i="1"/>
  <c r="T181" i="1"/>
  <c r="S181" i="1"/>
  <c r="P181" i="1"/>
  <c r="N181" i="1"/>
  <c r="T180" i="1"/>
  <c r="S180" i="1"/>
  <c r="P180" i="1"/>
  <c r="N180" i="1"/>
  <c r="T179" i="1"/>
  <c r="S179" i="1"/>
  <c r="P179" i="1"/>
  <c r="N179" i="1"/>
  <c r="T178" i="1"/>
  <c r="S178" i="1"/>
  <c r="P178" i="1"/>
  <c r="N178" i="1"/>
  <c r="T177" i="1"/>
  <c r="S177" i="1"/>
  <c r="P177" i="1"/>
  <c r="N177" i="1"/>
  <c r="R176" i="1"/>
  <c r="M176" i="1"/>
  <c r="L176" i="1"/>
  <c r="K176" i="1"/>
  <c r="J176" i="1"/>
  <c r="I176" i="1"/>
  <c r="G176" i="1"/>
  <c r="E176" i="1"/>
  <c r="D176" i="1"/>
  <c r="T175" i="1"/>
  <c r="S175" i="1"/>
  <c r="P175" i="1"/>
  <c r="N175" i="1"/>
  <c r="T174" i="1"/>
  <c r="S174" i="1"/>
  <c r="P174" i="1"/>
  <c r="N174" i="1"/>
  <c r="R173" i="1"/>
  <c r="Q173" i="1"/>
  <c r="K173" i="1"/>
  <c r="J173" i="1"/>
  <c r="I173" i="1"/>
  <c r="G173" i="1"/>
  <c r="E173" i="1"/>
  <c r="D173" i="1"/>
  <c r="T172" i="1"/>
  <c r="S172" i="1"/>
  <c r="P172" i="1"/>
  <c r="P171" i="1" s="1"/>
  <c r="N172" i="1"/>
  <c r="N171" i="1" s="1"/>
  <c r="R171" i="1"/>
  <c r="Q171" i="1"/>
  <c r="M171" i="1"/>
  <c r="L171" i="1"/>
  <c r="K171" i="1"/>
  <c r="J171" i="1"/>
  <c r="I171" i="1"/>
  <c r="H171" i="1"/>
  <c r="G171" i="1"/>
  <c r="E171" i="1"/>
  <c r="D171" i="1"/>
  <c r="P169" i="1"/>
  <c r="P168" i="1" s="1"/>
  <c r="N169" i="1"/>
  <c r="R168" i="1"/>
  <c r="Q168" i="1"/>
  <c r="M168" i="1"/>
  <c r="L168" i="1"/>
  <c r="K168" i="1"/>
  <c r="J168" i="1"/>
  <c r="I168" i="1"/>
  <c r="H168" i="1"/>
  <c r="G168" i="1"/>
  <c r="E168" i="1"/>
  <c r="D168" i="1"/>
  <c r="T167" i="1"/>
  <c r="S167" i="1"/>
  <c r="P167" i="1"/>
  <c r="P166" i="1" s="1"/>
  <c r="N167" i="1"/>
  <c r="N166" i="1" s="1"/>
  <c r="R166" i="1"/>
  <c r="Q166" i="1"/>
  <c r="K166" i="1"/>
  <c r="J166" i="1"/>
  <c r="I166" i="1"/>
  <c r="H166" i="1"/>
  <c r="G166" i="1"/>
  <c r="E166" i="1"/>
  <c r="D166" i="1"/>
  <c r="T165" i="1"/>
  <c r="S165" i="1"/>
  <c r="P165" i="1"/>
  <c r="P164" i="1" s="1"/>
  <c r="N165" i="1"/>
  <c r="N164" i="1" s="1"/>
  <c r="R164" i="1"/>
  <c r="Q164" i="1"/>
  <c r="M164" i="1"/>
  <c r="L164" i="1"/>
  <c r="K164" i="1"/>
  <c r="J164" i="1"/>
  <c r="I164" i="1"/>
  <c r="H164" i="1"/>
  <c r="G164" i="1"/>
  <c r="E164" i="1"/>
  <c r="D164" i="1"/>
  <c r="T163" i="1"/>
  <c r="S163" i="1"/>
  <c r="P163" i="1"/>
  <c r="N163" i="1"/>
  <c r="R162" i="1"/>
  <c r="Q162" i="1"/>
  <c r="M162" i="1"/>
  <c r="L162" i="1"/>
  <c r="K162" i="1"/>
  <c r="J162" i="1"/>
  <c r="I162" i="1"/>
  <c r="H162" i="1"/>
  <c r="G162" i="1"/>
  <c r="E162" i="1"/>
  <c r="D162" i="1"/>
  <c r="P156" i="1"/>
  <c r="P155" i="1" s="1"/>
  <c r="N156" i="1"/>
  <c r="R155" i="1"/>
  <c r="Q155" i="1"/>
  <c r="M155" i="1"/>
  <c r="L155" i="1"/>
  <c r="K155" i="1"/>
  <c r="J155" i="1"/>
  <c r="I155" i="1"/>
  <c r="H155" i="1"/>
  <c r="G155" i="1"/>
  <c r="E155" i="1"/>
  <c r="D155" i="1"/>
  <c r="P153" i="1"/>
  <c r="P152" i="1" s="1"/>
  <c r="N153" i="1"/>
  <c r="N152" i="1" s="1"/>
  <c r="Q152" i="1"/>
  <c r="E152" i="1"/>
  <c r="D152" i="1"/>
  <c r="T151" i="1"/>
  <c r="S151" i="1"/>
  <c r="P151" i="1"/>
  <c r="N151" i="1"/>
  <c r="T150" i="1"/>
  <c r="S150" i="1"/>
  <c r="P150" i="1"/>
  <c r="N150" i="1"/>
  <c r="R149" i="1"/>
  <c r="Q149" i="1"/>
  <c r="M149" i="1"/>
  <c r="L149" i="1"/>
  <c r="K149" i="1"/>
  <c r="J149" i="1"/>
  <c r="I149" i="1"/>
  <c r="H149" i="1"/>
  <c r="G149" i="1"/>
  <c r="E149" i="1"/>
  <c r="D149" i="1"/>
  <c r="P148" i="1"/>
  <c r="N148" i="1"/>
  <c r="P147" i="1"/>
  <c r="N147" i="1"/>
  <c r="P146" i="1"/>
  <c r="N146" i="1"/>
  <c r="P145" i="1"/>
  <c r="N145" i="1"/>
  <c r="P144" i="1"/>
  <c r="N144" i="1"/>
  <c r="R143" i="1"/>
  <c r="Q143" i="1"/>
  <c r="M143" i="1"/>
  <c r="L143" i="1"/>
  <c r="K143" i="1"/>
  <c r="J143" i="1"/>
  <c r="H143" i="1"/>
  <c r="G143" i="1"/>
  <c r="E143" i="1"/>
  <c r="D143" i="1"/>
  <c r="P142" i="1"/>
  <c r="N142" i="1"/>
  <c r="P141" i="1"/>
  <c r="N141" i="1"/>
  <c r="T140" i="1"/>
  <c r="S140" i="1"/>
  <c r="P140" i="1"/>
  <c r="N140" i="1"/>
  <c r="K139" i="1"/>
  <c r="J139" i="1"/>
  <c r="H139" i="1"/>
  <c r="G139" i="1"/>
  <c r="E139" i="1"/>
  <c r="D139" i="1"/>
  <c r="T137" i="1"/>
  <c r="S137" i="1"/>
  <c r="N137" i="1"/>
  <c r="O137" i="1" s="1"/>
  <c r="T136" i="1"/>
  <c r="S136" i="1"/>
  <c r="N136" i="1"/>
  <c r="O136" i="1" s="1"/>
  <c r="S135" i="1"/>
  <c r="N135" i="1"/>
  <c r="O135" i="1" s="1"/>
  <c r="S134" i="1"/>
  <c r="N134" i="1"/>
  <c r="O134" i="1" s="1"/>
  <c r="S133" i="1"/>
  <c r="N133" i="1"/>
  <c r="R132" i="1"/>
  <c r="R129" i="1" s="1"/>
  <c r="Q132" i="1"/>
  <c r="Q129" i="1" s="1"/>
  <c r="P132" i="1"/>
  <c r="P129" i="1" s="1"/>
  <c r="M132" i="1"/>
  <c r="M129" i="1" s="1"/>
  <c r="L132" i="1"/>
  <c r="L129" i="1" s="1"/>
  <c r="K132" i="1"/>
  <c r="K129" i="1" s="1"/>
  <c r="J132" i="1"/>
  <c r="J129" i="1" s="1"/>
  <c r="I132" i="1"/>
  <c r="I129" i="1" s="1"/>
  <c r="H132" i="1"/>
  <c r="H129" i="1" s="1"/>
  <c r="G132" i="1"/>
  <c r="G129" i="1" s="1"/>
  <c r="E132" i="1"/>
  <c r="E129" i="1" s="1"/>
  <c r="D132" i="1"/>
  <c r="D129" i="1" s="1"/>
  <c r="T128" i="1"/>
  <c r="S128" i="1"/>
  <c r="P128" i="1"/>
  <c r="N128" i="1"/>
  <c r="T127" i="1"/>
  <c r="S127" i="1"/>
  <c r="P127" i="1"/>
  <c r="N127" i="1"/>
  <c r="T126" i="1"/>
  <c r="S126" i="1"/>
  <c r="P126" i="1"/>
  <c r="N126" i="1"/>
  <c r="T125" i="1"/>
  <c r="S125" i="1"/>
  <c r="P125" i="1"/>
  <c r="N125" i="1"/>
  <c r="T124" i="1"/>
  <c r="S124" i="1"/>
  <c r="P124" i="1"/>
  <c r="N124" i="1"/>
  <c r="T123" i="1"/>
  <c r="S123" i="1"/>
  <c r="P123" i="1"/>
  <c r="N123" i="1"/>
  <c r="T122" i="1"/>
  <c r="S122" i="1"/>
  <c r="P122" i="1"/>
  <c r="N122" i="1"/>
  <c r="R121" i="1"/>
  <c r="Q121" i="1"/>
  <c r="M121" i="1"/>
  <c r="L121" i="1"/>
  <c r="K121" i="1"/>
  <c r="J121" i="1"/>
  <c r="I121" i="1"/>
  <c r="H121" i="1"/>
  <c r="G121" i="1"/>
  <c r="E121" i="1"/>
  <c r="D121" i="1"/>
  <c r="T120" i="1"/>
  <c r="S120" i="1"/>
  <c r="P120" i="1"/>
  <c r="N120" i="1"/>
  <c r="T119" i="1"/>
  <c r="S119" i="1"/>
  <c r="P119" i="1"/>
  <c r="N119" i="1"/>
  <c r="T118" i="1"/>
  <c r="S118" i="1"/>
  <c r="P118" i="1"/>
  <c r="N118" i="1"/>
  <c r="T117" i="1"/>
  <c r="S117" i="1"/>
  <c r="P117" i="1"/>
  <c r="N117" i="1"/>
  <c r="T116" i="1"/>
  <c r="S116" i="1"/>
  <c r="P116" i="1"/>
  <c r="N116" i="1"/>
  <c r="R115" i="1"/>
  <c r="Q115" i="1"/>
  <c r="M115" i="1"/>
  <c r="K115" i="1"/>
  <c r="J115" i="1"/>
  <c r="I115" i="1"/>
  <c r="H115" i="1"/>
  <c r="G115" i="1"/>
  <c r="E115" i="1"/>
  <c r="D115" i="1"/>
  <c r="T114" i="1"/>
  <c r="S114" i="1"/>
  <c r="P114" i="1"/>
  <c r="N114" i="1"/>
  <c r="T113" i="1"/>
  <c r="S113" i="1"/>
  <c r="P113" i="1"/>
  <c r="N113" i="1"/>
  <c r="T112" i="1"/>
  <c r="S112" i="1"/>
  <c r="P112" i="1"/>
  <c r="N112" i="1"/>
  <c r="T111" i="1"/>
  <c r="S111" i="1"/>
  <c r="P111" i="1"/>
  <c r="N111" i="1"/>
  <c r="T110" i="1"/>
  <c r="S110" i="1"/>
  <c r="P110" i="1"/>
  <c r="N110" i="1"/>
  <c r="T109" i="1"/>
  <c r="S109" i="1"/>
  <c r="P109" i="1"/>
  <c r="N109" i="1"/>
  <c r="T108" i="1"/>
  <c r="S108" i="1"/>
  <c r="P108" i="1"/>
  <c r="N108" i="1"/>
  <c r="R107" i="1"/>
  <c r="Q107" i="1"/>
  <c r="M107" i="1"/>
  <c r="L107" i="1"/>
  <c r="K107" i="1"/>
  <c r="J107" i="1"/>
  <c r="I107" i="1"/>
  <c r="H107" i="1"/>
  <c r="G107" i="1"/>
  <c r="E107" i="1"/>
  <c r="D107" i="1"/>
  <c r="T106" i="1"/>
  <c r="S106" i="1"/>
  <c r="P106" i="1"/>
  <c r="N106" i="1"/>
  <c r="P105" i="1"/>
  <c r="N105" i="1"/>
  <c r="P104" i="1"/>
  <c r="N104" i="1"/>
  <c r="P103" i="1"/>
  <c r="N103" i="1"/>
  <c r="P102" i="1"/>
  <c r="N102" i="1"/>
  <c r="R101" i="1"/>
  <c r="Q101" i="1"/>
  <c r="M101" i="1"/>
  <c r="L101" i="1"/>
  <c r="K101" i="1"/>
  <c r="J101" i="1"/>
  <c r="I101" i="1"/>
  <c r="H101" i="1"/>
  <c r="G101" i="1"/>
  <c r="E101" i="1"/>
  <c r="D101" i="1"/>
  <c r="T100" i="1"/>
  <c r="S100" i="1"/>
  <c r="P100" i="1"/>
  <c r="N100" i="1"/>
  <c r="T99" i="1"/>
  <c r="S99" i="1"/>
  <c r="P99" i="1"/>
  <c r="N99" i="1"/>
  <c r="T98" i="1"/>
  <c r="S98" i="1"/>
  <c r="P98" i="1"/>
  <c r="N98" i="1"/>
  <c r="R97" i="1"/>
  <c r="M97" i="1"/>
  <c r="L97" i="1"/>
  <c r="K97" i="1"/>
  <c r="J97" i="1"/>
  <c r="I97" i="1"/>
  <c r="H97" i="1"/>
  <c r="G97" i="1"/>
  <c r="E97" i="1"/>
  <c r="D97" i="1"/>
  <c r="T96" i="1"/>
  <c r="S96" i="1"/>
  <c r="P96" i="1"/>
  <c r="N96" i="1"/>
  <c r="T95" i="1"/>
  <c r="S95" i="1"/>
  <c r="P95" i="1"/>
  <c r="N95" i="1"/>
  <c r="T94" i="1"/>
  <c r="S94" i="1"/>
  <c r="P94" i="1"/>
  <c r="N94" i="1"/>
  <c r="T93" i="1"/>
  <c r="S93" i="1"/>
  <c r="P93" i="1"/>
  <c r="N93" i="1"/>
  <c r="R92" i="1"/>
  <c r="Q92" i="1"/>
  <c r="M92" i="1"/>
  <c r="L92" i="1"/>
  <c r="K92" i="1"/>
  <c r="J92" i="1"/>
  <c r="I92" i="1"/>
  <c r="H92" i="1"/>
  <c r="G92" i="1"/>
  <c r="E92" i="1"/>
  <c r="D92" i="1"/>
  <c r="P91" i="1"/>
  <c r="N91" i="1"/>
  <c r="T90" i="1"/>
  <c r="S90" i="1"/>
  <c r="P90" i="1"/>
  <c r="T89" i="1"/>
  <c r="S89" i="1"/>
  <c r="P89" i="1"/>
  <c r="N89" i="1"/>
  <c r="T88" i="1"/>
  <c r="S88" i="1"/>
  <c r="P88" i="1"/>
  <c r="N88" i="1"/>
  <c r="T87" i="1"/>
  <c r="S87" i="1"/>
  <c r="P87" i="1"/>
  <c r="N87" i="1"/>
  <c r="R86" i="1"/>
  <c r="M86" i="1"/>
  <c r="K86" i="1"/>
  <c r="J86" i="1"/>
  <c r="I86" i="1"/>
  <c r="H86" i="1"/>
  <c r="G86" i="1"/>
  <c r="E86" i="1"/>
  <c r="D86" i="1"/>
  <c r="T85" i="1"/>
  <c r="S85" i="1"/>
  <c r="P85" i="1"/>
  <c r="N85" i="1"/>
  <c r="T84" i="1"/>
  <c r="S84" i="1"/>
  <c r="P84" i="1"/>
  <c r="N84" i="1"/>
  <c r="R83" i="1"/>
  <c r="Q83" i="1"/>
  <c r="M83" i="1"/>
  <c r="L83" i="1"/>
  <c r="K83" i="1"/>
  <c r="J83" i="1"/>
  <c r="I83" i="1"/>
  <c r="H83" i="1"/>
  <c r="G83" i="1"/>
  <c r="E83" i="1"/>
  <c r="D83" i="1"/>
  <c r="T81" i="1"/>
  <c r="S81" i="1"/>
  <c r="P81" i="1"/>
  <c r="N81" i="1"/>
  <c r="T80" i="1"/>
  <c r="S80" i="1"/>
  <c r="P80" i="1"/>
  <c r="N80" i="1"/>
  <c r="T79" i="1"/>
  <c r="S79" i="1"/>
  <c r="P79" i="1"/>
  <c r="N79" i="1"/>
  <c r="T78" i="1"/>
  <c r="S78" i="1"/>
  <c r="P78" i="1"/>
  <c r="N78" i="1"/>
  <c r="T77" i="1"/>
  <c r="S77" i="1"/>
  <c r="P77" i="1"/>
  <c r="N77" i="1"/>
  <c r="R76" i="1"/>
  <c r="Q76" i="1"/>
  <c r="M76" i="1"/>
  <c r="L76" i="1"/>
  <c r="K76" i="1"/>
  <c r="J76" i="1"/>
  <c r="I76" i="1"/>
  <c r="H76" i="1"/>
  <c r="G76" i="1"/>
  <c r="E76" i="1"/>
  <c r="D76" i="1"/>
  <c r="T75" i="1"/>
  <c r="S75" i="1"/>
  <c r="P75" i="1"/>
  <c r="N75" i="1"/>
  <c r="T74" i="1"/>
  <c r="S74" i="1"/>
  <c r="P74" i="1"/>
  <c r="N74" i="1"/>
  <c r="P73" i="1"/>
  <c r="N73" i="1"/>
  <c r="T72" i="1"/>
  <c r="S72" i="1"/>
  <c r="P72" i="1"/>
  <c r="N72" i="1"/>
  <c r="T71" i="1"/>
  <c r="S71" i="1"/>
  <c r="P71" i="1"/>
  <c r="N71" i="1"/>
  <c r="R70" i="1"/>
  <c r="Q70" i="1"/>
  <c r="M70" i="1"/>
  <c r="L70" i="1"/>
  <c r="K70" i="1"/>
  <c r="J70" i="1"/>
  <c r="I70" i="1"/>
  <c r="H70" i="1"/>
  <c r="G70" i="1"/>
  <c r="E70" i="1"/>
  <c r="D70" i="1"/>
  <c r="T69" i="1"/>
  <c r="S69" i="1"/>
  <c r="P69" i="1"/>
  <c r="N69" i="1"/>
  <c r="T68" i="1"/>
  <c r="S68" i="1"/>
  <c r="P68" i="1"/>
  <c r="N68" i="1"/>
  <c r="R67" i="1"/>
  <c r="Q67" i="1"/>
  <c r="M67" i="1"/>
  <c r="L67" i="1"/>
  <c r="K67" i="1"/>
  <c r="J67" i="1"/>
  <c r="I67" i="1"/>
  <c r="H67" i="1"/>
  <c r="G67" i="1"/>
  <c r="E67" i="1"/>
  <c r="D67" i="1"/>
  <c r="T66" i="1"/>
  <c r="S66" i="1"/>
  <c r="P66" i="1"/>
  <c r="N66" i="1"/>
  <c r="T65" i="1"/>
  <c r="S65" i="1"/>
  <c r="P65" i="1"/>
  <c r="N65" i="1"/>
  <c r="T64" i="1"/>
  <c r="S64" i="1"/>
  <c r="P64" i="1"/>
  <c r="N64" i="1"/>
  <c r="T63" i="1"/>
  <c r="S63" i="1"/>
  <c r="P63" i="1"/>
  <c r="N63" i="1"/>
  <c r="T62" i="1"/>
  <c r="S62" i="1"/>
  <c r="P62" i="1"/>
  <c r="N62" i="1"/>
  <c r="R61" i="1"/>
  <c r="Q61" i="1"/>
  <c r="M61" i="1"/>
  <c r="L61" i="1"/>
  <c r="K61" i="1"/>
  <c r="J61" i="1"/>
  <c r="I61" i="1"/>
  <c r="H61" i="1"/>
  <c r="G61" i="1"/>
  <c r="E61" i="1"/>
  <c r="D61" i="1"/>
  <c r="T60" i="1"/>
  <c r="S60" i="1"/>
  <c r="P60" i="1"/>
  <c r="N60" i="1"/>
  <c r="T59" i="1"/>
  <c r="S59" i="1"/>
  <c r="P59" i="1"/>
  <c r="N59" i="1"/>
  <c r="T58" i="1"/>
  <c r="S58" i="1"/>
  <c r="P58" i="1"/>
  <c r="N58" i="1"/>
  <c r="T57" i="1"/>
  <c r="S57" i="1"/>
  <c r="N57" i="1"/>
  <c r="O57" i="1" s="1"/>
  <c r="R56" i="1"/>
  <c r="Q56" i="1"/>
  <c r="M56" i="1"/>
  <c r="L56" i="1"/>
  <c r="K56" i="1"/>
  <c r="J56" i="1"/>
  <c r="I56" i="1"/>
  <c r="G56" i="1"/>
  <c r="E56" i="1"/>
  <c r="D56" i="1"/>
  <c r="T55" i="1"/>
  <c r="S55" i="1"/>
  <c r="P55" i="1"/>
  <c r="N55" i="1"/>
  <c r="T54" i="1"/>
  <c r="S54" i="1"/>
  <c r="P54" i="1"/>
  <c r="N54" i="1"/>
  <c r="T53" i="1"/>
  <c r="S53" i="1"/>
  <c r="P53" i="1"/>
  <c r="N53" i="1"/>
  <c r="R52" i="1"/>
  <c r="Q52" i="1"/>
  <c r="M52" i="1"/>
  <c r="L52" i="1"/>
  <c r="K52" i="1"/>
  <c r="J52" i="1"/>
  <c r="I52" i="1"/>
  <c r="H52" i="1"/>
  <c r="G52" i="1"/>
  <c r="E52" i="1"/>
  <c r="D52" i="1"/>
  <c r="T51" i="1"/>
  <c r="S51" i="1"/>
  <c r="P51" i="1"/>
  <c r="O51" i="1" s="1"/>
  <c r="T50" i="1"/>
  <c r="S50" i="1"/>
  <c r="P50" i="1"/>
  <c r="O50" i="1" s="1"/>
  <c r="R49" i="1"/>
  <c r="Q49" i="1"/>
  <c r="M49" i="1"/>
  <c r="L49" i="1"/>
  <c r="K49" i="1"/>
  <c r="J49" i="1"/>
  <c r="I49" i="1"/>
  <c r="H49" i="1"/>
  <c r="G49" i="1"/>
  <c r="E49" i="1"/>
  <c r="D49" i="1"/>
  <c r="P48" i="1"/>
  <c r="N48" i="1"/>
  <c r="P47" i="1"/>
  <c r="O47" i="1" s="1"/>
  <c r="T46" i="1"/>
  <c r="S46" i="1"/>
  <c r="P46" i="1"/>
  <c r="O46" i="1" s="1"/>
  <c r="T45" i="1"/>
  <c r="S45" i="1"/>
  <c r="P45" i="1"/>
  <c r="O45" i="1" s="1"/>
  <c r="T44" i="1"/>
  <c r="S44" i="1"/>
  <c r="P44" i="1"/>
  <c r="O44" i="1" s="1"/>
  <c r="T43" i="1"/>
  <c r="S43" i="1"/>
  <c r="P43" i="1"/>
  <c r="O43" i="1" s="1"/>
  <c r="T42" i="1"/>
  <c r="S42" i="1"/>
  <c r="P42" i="1"/>
  <c r="O42" i="1" s="1"/>
  <c r="T41" i="1"/>
  <c r="S41" i="1"/>
  <c r="R40" i="1"/>
  <c r="Q40" i="1"/>
  <c r="M40" i="1"/>
  <c r="L40" i="1"/>
  <c r="K40" i="1"/>
  <c r="J40" i="1"/>
  <c r="H40" i="1"/>
  <c r="G40" i="1"/>
  <c r="E40" i="1"/>
  <c r="D40" i="1"/>
  <c r="T39" i="1"/>
  <c r="S39" i="1"/>
  <c r="P39" i="1"/>
  <c r="O39" i="1" s="1"/>
  <c r="P38" i="1"/>
  <c r="O38" i="1" s="1"/>
  <c r="P36" i="1"/>
  <c r="O36" i="1" s="1"/>
  <c r="T35" i="1"/>
  <c r="S35" i="1"/>
  <c r="P35" i="1"/>
  <c r="O35" i="1" s="1"/>
  <c r="T34" i="1"/>
  <c r="S34" i="1"/>
  <c r="P34" i="1"/>
  <c r="O34" i="1" s="1"/>
  <c r="R33" i="1"/>
  <c r="Q33" i="1"/>
  <c r="M33" i="1"/>
  <c r="L33" i="1"/>
  <c r="K33" i="1"/>
  <c r="J33" i="1"/>
  <c r="I33" i="1"/>
  <c r="G33" i="1"/>
  <c r="E33" i="1"/>
  <c r="D33" i="1"/>
  <c r="T31" i="1"/>
  <c r="S31" i="1"/>
  <c r="P31" i="1"/>
  <c r="O31" i="1" s="1"/>
  <c r="T30" i="1"/>
  <c r="S30" i="1"/>
  <c r="P30" i="1"/>
  <c r="O30" i="1" s="1"/>
  <c r="T29" i="1"/>
  <c r="S29" i="1"/>
  <c r="P29" i="1"/>
  <c r="O29" i="1" s="1"/>
  <c r="T28" i="1"/>
  <c r="S28" i="1"/>
  <c r="P28" i="1"/>
  <c r="O28" i="1" s="1"/>
  <c r="R27" i="1"/>
  <c r="Q27" i="1"/>
  <c r="M27" i="1"/>
  <c r="L27" i="1"/>
  <c r="K27" i="1"/>
  <c r="I27" i="1"/>
  <c r="H27" i="1"/>
  <c r="G27" i="1"/>
  <c r="E27" i="1"/>
  <c r="D27" i="1"/>
  <c r="T26" i="1"/>
  <c r="S26" i="1"/>
  <c r="P26" i="1"/>
  <c r="N24" i="1"/>
  <c r="T23" i="1"/>
  <c r="S23" i="1"/>
  <c r="P23" i="1"/>
  <c r="O23" i="1" s="1"/>
  <c r="T22" i="1"/>
  <c r="S22" i="1"/>
  <c r="P22" i="1"/>
  <c r="O22" i="1" s="1"/>
  <c r="T21" i="1"/>
  <c r="S21" i="1"/>
  <c r="P21" i="1"/>
  <c r="O21" i="1" s="1"/>
  <c r="T20" i="1"/>
  <c r="S20" i="1"/>
  <c r="P20" i="1"/>
  <c r="O20" i="1" s="1"/>
  <c r="R19" i="1"/>
  <c r="Q19" i="1"/>
  <c r="L19" i="1"/>
  <c r="K19" i="1"/>
  <c r="J19" i="1"/>
  <c r="I19" i="1"/>
  <c r="G19" i="1"/>
  <c r="E19" i="1"/>
  <c r="D19" i="1"/>
  <c r="T18" i="1"/>
  <c r="S18" i="1"/>
  <c r="P18" i="1"/>
  <c r="O18" i="1" s="1"/>
  <c r="T17" i="1"/>
  <c r="S17" i="1"/>
  <c r="P17" i="1"/>
  <c r="O17" i="1" s="1"/>
  <c r="T16" i="1"/>
  <c r="S16" i="1"/>
  <c r="P16" i="1"/>
  <c r="O16" i="1" s="1"/>
  <c r="T15" i="1"/>
  <c r="S15" i="1"/>
  <c r="P15" i="1"/>
  <c r="R14" i="1"/>
  <c r="Q14" i="1"/>
  <c r="M14" i="1"/>
  <c r="K14" i="1"/>
  <c r="J14" i="1"/>
  <c r="I14" i="1"/>
  <c r="H14" i="1"/>
  <c r="G14" i="1"/>
  <c r="E14" i="1"/>
  <c r="T13" i="1"/>
  <c r="S13" i="1"/>
  <c r="P13" i="1"/>
  <c r="O13" i="1" s="1"/>
  <c r="T12" i="1"/>
  <c r="S12" i="1"/>
  <c r="P12" i="1"/>
  <c r="O12" i="1" s="1"/>
  <c r="R11" i="1"/>
  <c r="Q11" i="1"/>
  <c r="M11" i="1"/>
  <c r="L11" i="1"/>
  <c r="K11" i="1"/>
  <c r="I11" i="1"/>
  <c r="H11" i="1"/>
  <c r="G11" i="1"/>
  <c r="E11" i="1"/>
  <c r="D11" i="1"/>
  <c r="T155" i="1" l="1"/>
  <c r="P14" i="1"/>
  <c r="O15" i="1"/>
  <c r="P24" i="1"/>
  <c r="O26" i="1"/>
  <c r="M32" i="1"/>
  <c r="G138" i="1"/>
  <c r="F9" i="1"/>
  <c r="O75" i="1"/>
  <c r="O124" i="1"/>
  <c r="G10" i="1"/>
  <c r="G159" i="1"/>
  <c r="H159" i="1"/>
  <c r="J190" i="1"/>
  <c r="N200" i="1"/>
  <c r="O200" i="1" s="1"/>
  <c r="O65" i="1"/>
  <c r="P139" i="1"/>
  <c r="O175" i="1"/>
  <c r="T200" i="1"/>
  <c r="T129" i="1"/>
  <c r="T164" i="1"/>
  <c r="D170" i="1"/>
  <c r="M170" i="1"/>
  <c r="O169" i="1"/>
  <c r="O168" i="1" s="1"/>
  <c r="N201" i="1"/>
  <c r="O201" i="1" s="1"/>
  <c r="T201" i="1"/>
  <c r="T67" i="1"/>
  <c r="E138" i="1"/>
  <c r="O181" i="1"/>
  <c r="S149" i="1"/>
  <c r="N191" i="1"/>
  <c r="M190" i="1"/>
  <c r="O88" i="1"/>
  <c r="O110" i="1"/>
  <c r="O112" i="1"/>
  <c r="O147" i="1"/>
  <c r="P191" i="1"/>
  <c r="S162" i="1"/>
  <c r="T162" i="1"/>
  <c r="M159" i="1"/>
  <c r="H170" i="1"/>
  <c r="L138" i="1"/>
  <c r="O150" i="1"/>
  <c r="Q170" i="1"/>
  <c r="L190" i="1"/>
  <c r="O106" i="1"/>
  <c r="O163" i="1"/>
  <c r="J159" i="1"/>
  <c r="S168" i="1"/>
  <c r="T168" i="1"/>
  <c r="K170" i="1"/>
  <c r="F158" i="1"/>
  <c r="S27" i="1"/>
  <c r="O84" i="1"/>
  <c r="M82" i="1"/>
  <c r="O98" i="1"/>
  <c r="O100" i="1"/>
  <c r="I159" i="1"/>
  <c r="P162" i="1"/>
  <c r="P161" i="1"/>
  <c r="O161" i="1" s="1"/>
  <c r="T195" i="1"/>
  <c r="S195" i="1"/>
  <c r="T173" i="1"/>
  <c r="I10" i="1"/>
  <c r="T115" i="1"/>
  <c r="Q159" i="1"/>
  <c r="G190" i="1"/>
  <c r="R159" i="1"/>
  <c r="R138" i="1"/>
  <c r="R10" i="1"/>
  <c r="H10" i="1"/>
  <c r="H138" i="1"/>
  <c r="T107" i="1"/>
  <c r="O81" i="1"/>
  <c r="T199" i="1"/>
  <c r="S199" i="1"/>
  <c r="N184" i="1"/>
  <c r="O142" i="1"/>
  <c r="S92" i="1"/>
  <c r="S83" i="1"/>
  <c r="S76" i="1"/>
  <c r="S61" i="1"/>
  <c r="T56" i="1"/>
  <c r="S33" i="1"/>
  <c r="S19" i="1"/>
  <c r="L170" i="1"/>
  <c r="N33" i="1"/>
  <c r="T14" i="1"/>
  <c r="T24" i="1"/>
  <c r="T76" i="1"/>
  <c r="T83" i="1"/>
  <c r="T139" i="1"/>
  <c r="T19" i="1"/>
  <c r="T27" i="1"/>
  <c r="Q32" i="1"/>
  <c r="S101" i="1"/>
  <c r="O113" i="1"/>
  <c r="O125" i="1"/>
  <c r="T166" i="1"/>
  <c r="O199" i="1"/>
  <c r="O63" i="1"/>
  <c r="T70" i="1"/>
  <c r="O79" i="1"/>
  <c r="O96" i="1"/>
  <c r="Q138" i="1"/>
  <c r="O153" i="1"/>
  <c r="O152" i="1" s="1"/>
  <c r="D190" i="1"/>
  <c r="R170" i="1"/>
  <c r="S52" i="1"/>
  <c r="O60" i="1"/>
  <c r="O140" i="1"/>
  <c r="G82" i="1"/>
  <c r="S56" i="1"/>
  <c r="O64" i="1"/>
  <c r="O71" i="1"/>
  <c r="O74" i="1"/>
  <c r="H82" i="1"/>
  <c r="T92" i="1"/>
  <c r="O197" i="1"/>
  <c r="O91" i="1"/>
  <c r="S152" i="1"/>
  <c r="N173" i="1"/>
  <c r="K32" i="1"/>
  <c r="K10" i="1"/>
  <c r="T49" i="1"/>
  <c r="S70" i="1"/>
  <c r="O103" i="1"/>
  <c r="S184" i="1"/>
  <c r="O186" i="1"/>
  <c r="T33" i="1"/>
  <c r="O68" i="1"/>
  <c r="O105" i="1"/>
  <c r="O114" i="1"/>
  <c r="O120" i="1"/>
  <c r="O144" i="1"/>
  <c r="O148" i="1"/>
  <c r="O177" i="1"/>
  <c r="O185" i="1"/>
  <c r="E170" i="1"/>
  <c r="E158" i="1" s="1"/>
  <c r="O182" i="1"/>
  <c r="E10" i="1"/>
  <c r="O102" i="1"/>
  <c r="S132" i="1"/>
  <c r="D32" i="1"/>
  <c r="T132" i="1"/>
  <c r="T143" i="1"/>
  <c r="T171" i="1"/>
  <c r="D10" i="1"/>
  <c r="T52" i="1"/>
  <c r="K82" i="1"/>
  <c r="O116" i="1"/>
  <c r="G170" i="1"/>
  <c r="O202" i="1"/>
  <c r="O108" i="1"/>
  <c r="N132" i="1"/>
  <c r="N129" i="1" s="1"/>
  <c r="T152" i="1"/>
  <c r="O178" i="1"/>
  <c r="H32" i="1"/>
  <c r="N139" i="1"/>
  <c r="T184" i="1"/>
  <c r="D82" i="1"/>
  <c r="O119" i="1"/>
  <c r="S164" i="1"/>
  <c r="S173" i="1"/>
  <c r="K190" i="1"/>
  <c r="O128" i="1"/>
  <c r="O188" i="1"/>
  <c r="O187" i="1" s="1"/>
  <c r="T191" i="1"/>
  <c r="O203" i="1"/>
  <c r="O174" i="1"/>
  <c r="J138" i="1"/>
  <c r="I32" i="1"/>
  <c r="E82" i="1"/>
  <c r="K138" i="1"/>
  <c r="Q10" i="1"/>
  <c r="O14" i="1"/>
  <c r="S97" i="1"/>
  <c r="P101" i="1"/>
  <c r="N115" i="1"/>
  <c r="S121" i="1"/>
  <c r="O123" i="1"/>
  <c r="S24" i="1"/>
  <c r="P33" i="1"/>
  <c r="N70" i="1"/>
  <c r="T97" i="1"/>
  <c r="T121" i="1"/>
  <c r="M138" i="1"/>
  <c r="O180" i="1"/>
  <c r="L32" i="1"/>
  <c r="O165" i="1"/>
  <c r="O164" i="1" s="1"/>
  <c r="S49" i="1"/>
  <c r="T61" i="1"/>
  <c r="N67" i="1"/>
  <c r="I82" i="1"/>
  <c r="P86" i="1"/>
  <c r="O156" i="1"/>
  <c r="O155" i="1" s="1"/>
  <c r="R32" i="1"/>
  <c r="N49" i="1"/>
  <c r="P67" i="1"/>
  <c r="O104" i="1"/>
  <c r="O118" i="1"/>
  <c r="O126" i="1"/>
  <c r="D138" i="1"/>
  <c r="S139" i="1"/>
  <c r="O172" i="1"/>
  <c r="O171" i="1" s="1"/>
  <c r="O183" i="1"/>
  <c r="O80" i="1"/>
  <c r="P49" i="1"/>
  <c r="T101" i="1"/>
  <c r="O133" i="1"/>
  <c r="O132" i="1" s="1"/>
  <c r="O129" i="1" s="1"/>
  <c r="E32" i="1"/>
  <c r="O48" i="1"/>
  <c r="O66" i="1"/>
  <c r="L82" i="1"/>
  <c r="T149" i="1"/>
  <c r="P149" i="1"/>
  <c r="I170" i="1"/>
  <c r="P173" i="1"/>
  <c r="T176" i="1"/>
  <c r="P184" i="1"/>
  <c r="T187" i="1"/>
  <c r="O189" i="1"/>
  <c r="S191" i="1"/>
  <c r="O198" i="1"/>
  <c r="N149" i="1"/>
  <c r="S171" i="1"/>
  <c r="N187" i="1"/>
  <c r="S11" i="1"/>
  <c r="P11" i="1"/>
  <c r="G32" i="1"/>
  <c r="G9" i="1" s="1"/>
  <c r="O55" i="1"/>
  <c r="O62" i="1"/>
  <c r="Q82" i="1"/>
  <c r="N107" i="1"/>
  <c r="O111" i="1"/>
  <c r="O127" i="1"/>
  <c r="I138" i="1"/>
  <c r="N162" i="1"/>
  <c r="O167" i="1"/>
  <c r="O166" i="1" s="1"/>
  <c r="N176" i="1"/>
  <c r="L10" i="1"/>
  <c r="O53" i="1"/>
  <c r="O77" i="1"/>
  <c r="R82" i="1"/>
  <c r="O87" i="1"/>
  <c r="O93" i="1"/>
  <c r="O109" i="1"/>
  <c r="S115" i="1"/>
  <c r="O145" i="1"/>
  <c r="N168" i="1"/>
  <c r="J170" i="1"/>
  <c r="O192" i="1"/>
  <c r="N143" i="1"/>
  <c r="P143" i="1"/>
  <c r="P138" i="1" s="1"/>
  <c r="S143" i="1"/>
  <c r="O146" i="1"/>
  <c r="O122" i="1"/>
  <c r="N121" i="1"/>
  <c r="P121" i="1"/>
  <c r="P115" i="1"/>
  <c r="P107" i="1"/>
  <c r="P97" i="1"/>
  <c r="N97" i="1"/>
  <c r="N92" i="1"/>
  <c r="P92" i="1"/>
  <c r="O90" i="1"/>
  <c r="N86" i="1"/>
  <c r="N83" i="1"/>
  <c r="P83" i="1"/>
  <c r="P76" i="1"/>
  <c r="N76" i="1"/>
  <c r="P70" i="1"/>
  <c r="S67" i="1"/>
  <c r="N61" i="1"/>
  <c r="P61" i="1"/>
  <c r="O59" i="1"/>
  <c r="N56" i="1"/>
  <c r="P56" i="1"/>
  <c r="N52" i="1"/>
  <c r="P52" i="1"/>
  <c r="N40" i="1"/>
  <c r="P40" i="1"/>
  <c r="N27" i="1"/>
  <c r="P27" i="1"/>
  <c r="N19" i="1"/>
  <c r="P19" i="1"/>
  <c r="N14" i="1"/>
  <c r="N11" i="1"/>
  <c r="T11" i="1"/>
  <c r="O78" i="1"/>
  <c r="O85" i="1"/>
  <c r="N101" i="1"/>
  <c r="O117" i="1"/>
  <c r="S129" i="1"/>
  <c r="S166" i="1"/>
  <c r="P176" i="1"/>
  <c r="M10" i="1"/>
  <c r="O24" i="1"/>
  <c r="O73" i="1"/>
  <c r="O95" i="1"/>
  <c r="O151" i="1"/>
  <c r="P195" i="1"/>
  <c r="S14" i="1"/>
  <c r="S40" i="1"/>
  <c r="O54" i="1"/>
  <c r="O72" i="1"/>
  <c r="S86" i="1"/>
  <c r="O89" i="1"/>
  <c r="O94" i="1"/>
  <c r="S107" i="1"/>
  <c r="O141" i="1"/>
  <c r="S176" i="1"/>
  <c r="O179" i="1"/>
  <c r="S187" i="1"/>
  <c r="O194" i="1"/>
  <c r="J10" i="1"/>
  <c r="J32" i="1"/>
  <c r="T40" i="1"/>
  <c r="J82" i="1"/>
  <c r="T86" i="1"/>
  <c r="O99" i="1"/>
  <c r="O58" i="1"/>
  <c r="O69" i="1"/>
  <c r="N155" i="1"/>
  <c r="O196" i="1"/>
  <c r="O195" i="1" s="1"/>
  <c r="F8" i="1" l="1"/>
  <c r="O83" i="1"/>
  <c r="Q158" i="1"/>
  <c r="O173" i="1"/>
  <c r="K9" i="1"/>
  <c r="O184" i="1"/>
  <c r="R158" i="1"/>
  <c r="I158" i="1"/>
  <c r="D158" i="1"/>
  <c r="O19" i="1"/>
  <c r="N190" i="1"/>
  <c r="P190" i="1"/>
  <c r="K158" i="1"/>
  <c r="M158" i="1"/>
  <c r="O49" i="1"/>
  <c r="O149" i="1"/>
  <c r="O176" i="1"/>
  <c r="H158" i="1"/>
  <c r="O143" i="1"/>
  <c r="O162" i="1"/>
  <c r="O159" i="1" s="1"/>
  <c r="N159" i="1"/>
  <c r="O191" i="1"/>
  <c r="O190" i="1" s="1"/>
  <c r="O139" i="1"/>
  <c r="P159" i="1"/>
  <c r="O97" i="1"/>
  <c r="O67" i="1"/>
  <c r="R9" i="1"/>
  <c r="H9" i="1"/>
  <c r="P10" i="1"/>
  <c r="M9" i="1"/>
  <c r="T190" i="1"/>
  <c r="O101" i="1"/>
  <c r="O33" i="1"/>
  <c r="T32" i="1"/>
  <c r="S32" i="1"/>
  <c r="Q9" i="1"/>
  <c r="S190" i="1"/>
  <c r="L158" i="1"/>
  <c r="O115" i="1"/>
  <c r="S138" i="1"/>
  <c r="O11" i="1"/>
  <c r="N170" i="1"/>
  <c r="O61" i="1"/>
  <c r="S82" i="1"/>
  <c r="L9" i="1"/>
  <c r="G158" i="1"/>
  <c r="N138" i="1"/>
  <c r="N10" i="1"/>
  <c r="O52" i="1"/>
  <c r="D9" i="1"/>
  <c r="D8" i="1" s="1"/>
  <c r="O121" i="1"/>
  <c r="O107" i="1"/>
  <c r="T82" i="1"/>
  <c r="O56" i="1"/>
  <c r="E9" i="1"/>
  <c r="E8" i="1" s="1"/>
  <c r="T138" i="1"/>
  <c r="O76" i="1"/>
  <c r="P32" i="1"/>
  <c r="O27" i="1"/>
  <c r="O86" i="1"/>
  <c r="P170" i="1"/>
  <c r="O40" i="1"/>
  <c r="I9" i="1"/>
  <c r="J158" i="1"/>
  <c r="P82" i="1"/>
  <c r="N82" i="1"/>
  <c r="N32" i="1"/>
  <c r="J9" i="1"/>
  <c r="O92" i="1"/>
  <c r="O70" i="1"/>
  <c r="T10" i="1"/>
  <c r="S10" i="1"/>
  <c r="T159" i="1"/>
  <c r="S159" i="1"/>
  <c r="T170" i="1"/>
  <c r="S170" i="1"/>
  <c r="R8" i="1" l="1"/>
  <c r="O170" i="1"/>
  <c r="Q8" i="1"/>
  <c r="O32" i="1"/>
  <c r="K8" i="1"/>
  <c r="L8" i="1"/>
  <c r="I8" i="1"/>
  <c r="P158" i="1"/>
  <c r="O138" i="1"/>
  <c r="H8" i="1"/>
  <c r="N158" i="1"/>
  <c r="O10" i="1"/>
  <c r="O158" i="1"/>
  <c r="G8" i="1"/>
  <c r="P9" i="1"/>
  <c r="O82" i="1"/>
  <c r="J8" i="1"/>
  <c r="N9" i="1"/>
  <c r="T158" i="1"/>
  <c r="S158" i="1"/>
  <c r="S9" i="1"/>
  <c r="T9" i="1"/>
  <c r="M8" i="1"/>
  <c r="N8" i="1" l="1"/>
  <c r="P8" i="1"/>
  <c r="O9" i="1"/>
  <c r="O8" i="1" s="1"/>
  <c r="T8" i="1"/>
  <c r="S8" i="1"/>
</calcChain>
</file>

<file path=xl/sharedStrings.xml><?xml version="1.0" encoding="utf-8"?>
<sst xmlns="http://schemas.openxmlformats.org/spreadsheetml/2006/main" count="247" uniqueCount="204">
  <si>
    <t>Cuadro  No.1  EJECUCIÓN PRESUPUESTARIA DE GASTOS, POR TIPO DE PRESUPUESTO, GRUPO, SUBGRUPO Y OBJETO</t>
  </si>
  <si>
    <t xml:space="preserve">En Balboas </t>
  </si>
  <si>
    <r>
      <t xml:space="preserve">INSTITUCIÓN: </t>
    </r>
    <r>
      <rPr>
        <b/>
        <sz val="8"/>
        <rFont val="Univers"/>
        <family val="2"/>
        <charset val="1"/>
      </rPr>
      <t>CONTRALORÍA GENERAL DE LA REPÚBLICA</t>
    </r>
  </si>
  <si>
    <r>
      <t xml:space="preserve">TIPO DE PRESUPUESTO: </t>
    </r>
    <r>
      <rPr>
        <b/>
        <sz val="8"/>
        <color rgb="FF000000"/>
        <rFont val="Univers"/>
        <family val="2"/>
        <charset val="1"/>
      </rPr>
      <t>FUNCIONAMIENTO E INVERSIÓN</t>
    </r>
  </si>
  <si>
    <t>CUENTA</t>
  </si>
  <si>
    <t>DESCRIPCIÓN</t>
  </si>
  <si>
    <t>PRESUPUESTO      LEY</t>
  </si>
  <si>
    <t>CONTENCIÓN DEL GASTO</t>
  </si>
  <si>
    <t>AJUSTES (CRÉDITOS Y TRASLADOS)</t>
  </si>
  <si>
    <t>TRASLADOS</t>
  </si>
  <si>
    <t>CRÉDITOS ADICIONALES</t>
  </si>
  <si>
    <t xml:space="preserve">PRESUPUESTO MODIFICADO    </t>
  </si>
  <si>
    <t xml:space="preserve">ASIGNADO MODIFICADO       </t>
  </si>
  <si>
    <t>CONTRATOS POR EJECUTAR</t>
  </si>
  <si>
    <t>EJECUCIÓN PRESUPUESTARIA MENSUAL</t>
  </si>
  <si>
    <t>EJECUCIÓN PRESUPUESTARIA</t>
  </si>
  <si>
    <t>SALDO A LA FECHA</t>
  </si>
  <si>
    <t>SALDO ANUAL</t>
  </si>
  <si>
    <t>SALDO POR ASIGNAR</t>
  </si>
  <si>
    <t>PAGADO ACUMULADO</t>
  </si>
  <si>
    <t>POR PAGAR A LA FECHA</t>
  </si>
  <si>
    <t xml:space="preserve"> %  EJECUCIÓN A LA FECHA </t>
  </si>
  <si>
    <t xml:space="preserve"> %  EJECUCIÓN ANUAL</t>
  </si>
  <si>
    <t>TOTAL</t>
  </si>
  <si>
    <t>FUNCIONAMIENTO</t>
  </si>
  <si>
    <t>0</t>
  </si>
  <si>
    <t>SERVICIOS PERSONALES</t>
  </si>
  <si>
    <t>000</t>
  </si>
  <si>
    <t>Sueldos</t>
  </si>
  <si>
    <t>001</t>
  </si>
  <si>
    <t>Personal Fijo</t>
  </si>
  <si>
    <t>003</t>
  </si>
  <si>
    <t>Personal Contingente</t>
  </si>
  <si>
    <t>010</t>
  </si>
  <si>
    <t>Sobresueldos</t>
  </si>
  <si>
    <t>013</t>
  </si>
  <si>
    <t>Por Jefatura</t>
  </si>
  <si>
    <t>030</t>
  </si>
  <si>
    <t>Gastos de Representación Fijos</t>
  </si>
  <si>
    <t>040</t>
  </si>
  <si>
    <t>Sobretiempo</t>
  </si>
  <si>
    <t>050</t>
  </si>
  <si>
    <t>XIII Mes</t>
  </si>
  <si>
    <t>070</t>
  </si>
  <si>
    <t>Contribuciones a la Seguridad Social</t>
  </si>
  <si>
    <t>071</t>
  </si>
  <si>
    <t>Cuota Patronal de Seguro Social</t>
  </si>
  <si>
    <t>072</t>
  </si>
  <si>
    <t>Cuota Patronal de Seguro Educativo</t>
  </si>
  <si>
    <t>073</t>
  </si>
  <si>
    <t>Cuota Patronal de Riesgo Profesional</t>
  </si>
  <si>
    <t>074</t>
  </si>
  <si>
    <t>Cuota Patronal Fondo Complementario</t>
  </si>
  <si>
    <t>080</t>
  </si>
  <si>
    <t>Otros Servicios Personales</t>
  </si>
  <si>
    <t>083</t>
  </si>
  <si>
    <t>Personal Especial</t>
  </si>
  <si>
    <t>090</t>
  </si>
  <si>
    <t>Créditos Reconocidos por Servicios Personales</t>
  </si>
  <si>
    <t>091</t>
  </si>
  <si>
    <t>094</t>
  </si>
  <si>
    <t>096</t>
  </si>
  <si>
    <t>099</t>
  </si>
  <si>
    <t xml:space="preserve">SERVICIOS NO PERSONALES    </t>
  </si>
  <si>
    <t>Alquileres</t>
  </si>
  <si>
    <t>De Edificios y Locales</t>
  </si>
  <si>
    <t>De Equipo Electrónico</t>
  </si>
  <si>
    <t xml:space="preserve">De Equipo de Oficina </t>
  </si>
  <si>
    <t>De Equipo de Transporte</t>
  </si>
  <si>
    <t>Otros Alquileres</t>
  </si>
  <si>
    <t>Servicios Básicos</t>
  </si>
  <si>
    <t>Agua</t>
  </si>
  <si>
    <t>Aseo</t>
  </si>
  <si>
    <t>Correo</t>
  </si>
  <si>
    <t>Energía Eléctrica</t>
  </si>
  <si>
    <t>Telecomunicaciones</t>
  </si>
  <si>
    <t>Servicios de Transmisión de Datos</t>
  </si>
  <si>
    <t>Servicio de Telefonía Celular</t>
  </si>
  <si>
    <t>Impresión, Encuadernación y Otros</t>
  </si>
  <si>
    <t>Información y Publicidad</t>
  </si>
  <si>
    <t>Anuncios y Avisos</t>
  </si>
  <si>
    <t>Promoción y Publicidad</t>
  </si>
  <si>
    <t>Viáticos</t>
  </si>
  <si>
    <t>Dentro del País</t>
  </si>
  <si>
    <t>En el Exterior</t>
  </si>
  <si>
    <t>A Otras Personas</t>
  </si>
  <si>
    <t>Transporte de Personas y Bienes</t>
  </si>
  <si>
    <t>De o para el Exterior</t>
  </si>
  <si>
    <t>De Otras Personas</t>
  </si>
  <si>
    <t>Transporte de Bienes</t>
  </si>
  <si>
    <t>Servicios Comerciales y Financieros</t>
  </si>
  <si>
    <t>Comisiones y Gastos Bancarios</t>
  </si>
  <si>
    <t>Gastos Judiciales</t>
  </si>
  <si>
    <t>Gastos de Seguros</t>
  </si>
  <si>
    <t>Servicios Comerciales</t>
  </si>
  <si>
    <t>Otros Servicios Comerciales y Financieros</t>
  </si>
  <si>
    <t>Consultorías y Servicios Especiales</t>
  </si>
  <si>
    <t>Consultorías</t>
  </si>
  <si>
    <t>Servicios Especiales</t>
  </si>
  <si>
    <t>Mantenimiento y Reparación</t>
  </si>
  <si>
    <t>De Edificios</t>
  </si>
  <si>
    <t>De Maquinarias y Otros Equipos</t>
  </si>
  <si>
    <t>De Mobiliario y Equipo Oficina</t>
  </si>
  <si>
    <t>De Equipo de Computación</t>
  </si>
  <si>
    <t>Otros Mantenimiento y Reparaciones</t>
  </si>
  <si>
    <t>Créditos Rec. por  Servicios No Personales</t>
  </si>
  <si>
    <t>MATERIALES Y SUMINISTROS</t>
  </si>
  <si>
    <t>Alimentos y Bebidas</t>
  </si>
  <si>
    <t>Alimento para Consumo Humano</t>
  </si>
  <si>
    <t>Bebidas</t>
  </si>
  <si>
    <t>Textiles y Vestuario</t>
  </si>
  <si>
    <t>Acabado Textil</t>
  </si>
  <si>
    <t>Calzado</t>
  </si>
  <si>
    <t>Hilados y Telas</t>
  </si>
  <si>
    <t>Prendas de Vestir</t>
  </si>
  <si>
    <t>Otros Textiles y Vestuarios</t>
  </si>
  <si>
    <t>Combustibles y Lubricantes</t>
  </si>
  <si>
    <t>Diésel</t>
  </si>
  <si>
    <t>Gas</t>
  </si>
  <si>
    <t>Gasolina</t>
  </si>
  <si>
    <t>Lubricantes</t>
  </si>
  <si>
    <t>Productos de Papel y Cartón</t>
  </si>
  <si>
    <t>Impresos</t>
  </si>
  <si>
    <t>Papelería</t>
  </si>
  <si>
    <t>Otros Productos de Papel y Cartón</t>
  </si>
  <si>
    <t>Productos Químicos y Conexos</t>
  </si>
  <si>
    <t>Abonos y Fertilizantes</t>
  </si>
  <si>
    <t>Insecticidas, Fumigantes y Otros</t>
  </si>
  <si>
    <t>Pinturas, Colorantes y Tintes</t>
  </si>
  <si>
    <t>Productos Medicinales y Farmacéuticos</t>
  </si>
  <si>
    <t>Otros Productos Químicos</t>
  </si>
  <si>
    <t>Materiales para Construcción y Mantenimiento</t>
  </si>
  <si>
    <t>Cemento</t>
  </si>
  <si>
    <t>Madera</t>
  </si>
  <si>
    <t>Material de Fontanería</t>
  </si>
  <si>
    <t>Material Eléctrico</t>
  </si>
  <si>
    <t>Material Metálico</t>
  </si>
  <si>
    <t>Piedra y Arena</t>
  </si>
  <si>
    <t>Otros Materiales de Construcción</t>
  </si>
  <si>
    <t>Productos Varios</t>
  </si>
  <si>
    <t>Artículos o Productos  para Eventos Oficiales</t>
  </si>
  <si>
    <t>Herramientas e Instrumentos</t>
  </si>
  <si>
    <t>Material y Artículos de Seguridad Pública</t>
  </si>
  <si>
    <t>Materiales y Suministros de Computación</t>
  </si>
  <si>
    <t>Otros Productos Varios</t>
  </si>
  <si>
    <t>Útiles y Materiales Diversos</t>
  </si>
  <si>
    <t>Útiles de Cocina y Comedor</t>
  </si>
  <si>
    <t>Útiles de Aseo y Limpieza</t>
  </si>
  <si>
    <t>Útiles y Mat. Médicos, de Laboratorio y Farm.</t>
  </si>
  <si>
    <t>Útiles y Materiales de Oficina</t>
  </si>
  <si>
    <t>Instrumental Médico y Quirúrgico</t>
  </si>
  <si>
    <t>Otros Útiles y Materiales</t>
  </si>
  <si>
    <t>Repuestos</t>
  </si>
  <si>
    <t>MAQUINARIA, EQUIPO Y SEMOVIENTES</t>
  </si>
  <si>
    <t>Equipo Médico, de Laboratorio y Sanitario</t>
  </si>
  <si>
    <t>Equipo Médico y Odontológico</t>
  </si>
  <si>
    <t>Equipo de Laboratorios</t>
  </si>
  <si>
    <t>Equipo de Oficina</t>
  </si>
  <si>
    <t>Mobiliario de Oficina</t>
  </si>
  <si>
    <t>Maquinaria y Equipos Varios</t>
  </si>
  <si>
    <t>TRANSFERENCIAS CORRIENTES</t>
  </si>
  <si>
    <t>A Personas</t>
  </si>
  <si>
    <t>Indemnizaciones Especiales</t>
  </si>
  <si>
    <t>Bonificación por Antigüedad</t>
  </si>
  <si>
    <t>Prima de Antigüedad</t>
  </si>
  <si>
    <t>Becas de Estudio</t>
  </si>
  <si>
    <t>Becas Escolares</t>
  </si>
  <si>
    <t>Becas Universitarias</t>
  </si>
  <si>
    <t>Becas de Post-GradosS, Maestrías y Doctorados</t>
  </si>
  <si>
    <t>Capacitación y Estudio</t>
  </si>
  <si>
    <t>Otras Becas</t>
  </si>
  <si>
    <t>Al Exterior</t>
  </si>
  <si>
    <t>Cuotas a Organismos Centroamericanos</t>
  </si>
  <si>
    <t>Cuotas a Organismos Interamericanos</t>
  </si>
  <si>
    <t>Créditos Reconocidos por Transferencias</t>
  </si>
  <si>
    <t>ASIGNACIONES GLOBALES</t>
  </si>
  <si>
    <t>Imprevistos</t>
  </si>
  <si>
    <t xml:space="preserve"> </t>
  </si>
  <si>
    <t>INVERSIÓN</t>
  </si>
  <si>
    <t>SERVICIOS NO PERSONALES</t>
  </si>
  <si>
    <t>Viáticos Dentro del País</t>
  </si>
  <si>
    <t>Transporte Dentro del País</t>
  </si>
  <si>
    <t>Alimentos para Consumo Humanos</t>
  </si>
  <si>
    <t>MAQUINARIA Y EQUIPO</t>
  </si>
  <si>
    <t>Maquinaria y Equipo de Producción</t>
  </si>
  <si>
    <t>Maquinaria y Equipo de Comunicaciones</t>
  </si>
  <si>
    <t>Maquinaria y Equipo de Talleres y Almacenes</t>
  </si>
  <si>
    <t>Maquinaria y Equipo de Transporte</t>
  </si>
  <si>
    <t>Terrestre</t>
  </si>
  <si>
    <t>Equipo Educacional y Recreativo</t>
  </si>
  <si>
    <t>Equipo de Computación</t>
  </si>
  <si>
    <t>Obras y Construcciones</t>
  </si>
  <si>
    <t>Edificios de Administración</t>
  </si>
  <si>
    <t>Otras Edificaciones</t>
  </si>
  <si>
    <t>Adiestramiento y Estudio</t>
  </si>
  <si>
    <t>Otras becas</t>
  </si>
  <si>
    <t>FUENTE:  Dirección Nacional de Administración y Finanzas, Contraloría General de la República.</t>
  </si>
  <si>
    <t>Becas De Estudios</t>
  </si>
  <si>
    <t>Maquinaria y Equipo Agropecuario</t>
  </si>
  <si>
    <t>Servicio de Transmisión de datos</t>
  </si>
  <si>
    <t>AL 31 DE MAYO DE 2026</t>
  </si>
  <si>
    <t>081</t>
  </si>
  <si>
    <t>Gratificación o Aguinaldo</t>
  </si>
  <si>
    <t>De Equipo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</si>
</sst>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\-#,##0.00;&quot; &quot;"/>
    <numFmt numFmtId="165" formatCode="#,##0.00_ ;\-#,##0.00\ "/>
    <numFmt numFmtId="166" formatCode="#,##0.00;[Red]#,##0.00"/>
    <numFmt numFmtId="167" formatCode="#,##0;\-#,##0;&quot; &quot;"/>
    <numFmt numFmtId="168" formatCode="[$-80A]#,##0.00;\-#,##0.00"/>
  </numFmts>
  <fonts count="27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8"/>
      <name val="Univers"/>
      <family val="2"/>
      <charset val="1"/>
    </font>
    <font>
      <sz val="8"/>
      <name val="Univers"/>
      <family val="2"/>
      <charset val="1"/>
    </font>
    <font>
      <sz val="8"/>
      <color rgb="FF000000"/>
      <name val="Univers"/>
      <family val="2"/>
      <charset val="1"/>
    </font>
    <font>
      <b/>
      <sz val="8"/>
      <color rgb="FF000000"/>
      <name val="Univers"/>
      <family val="2"/>
      <charset val="1"/>
    </font>
    <font>
      <sz val="8"/>
      <color rgb="FFFF0000"/>
      <name val="Univers"/>
      <family val="2"/>
      <charset val="1"/>
    </font>
    <font>
      <b/>
      <sz val="7"/>
      <color theme="0"/>
      <name val="Univers"/>
      <family val="2"/>
      <charset val="1"/>
    </font>
    <font>
      <b/>
      <sz val="7"/>
      <color theme="0"/>
      <name val="Arial"/>
      <family val="2"/>
      <charset val="1"/>
    </font>
    <font>
      <b/>
      <sz val="8"/>
      <color rgb="FF000000"/>
      <name val="Univers"/>
      <family val="2"/>
    </font>
    <font>
      <b/>
      <sz val="8"/>
      <name val="Univers"/>
      <family val="2"/>
    </font>
    <font>
      <sz val="8"/>
      <color rgb="FF000000"/>
      <name val="Univers"/>
      <family val="2"/>
    </font>
    <font>
      <sz val="8"/>
      <name val="Univers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Univers"/>
      <family val="2"/>
    </font>
    <font>
      <sz val="8"/>
      <name val="Arial"/>
      <family val="2"/>
      <charset val="1"/>
    </font>
    <font>
      <sz val="8"/>
      <color rgb="FFFF0000"/>
      <name val="Univers"/>
      <family val="2"/>
    </font>
    <font>
      <sz val="8"/>
      <color theme="1"/>
      <name val="Univers"/>
      <family val="2"/>
    </font>
    <font>
      <b/>
      <sz val="8"/>
      <name val="Arial"/>
      <family val="2"/>
      <charset val="1"/>
    </font>
    <font>
      <sz val="12"/>
      <name val="Arial"/>
      <family val="2"/>
      <charset val="1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4" fontId="3" fillId="0" borderId="0"/>
    <xf numFmtId="0" fontId="2" fillId="0" borderId="0"/>
    <xf numFmtId="0" fontId="15" fillId="0" borderId="0"/>
    <xf numFmtId="168" fontId="23" fillId="0" borderId="0"/>
    <xf numFmtId="0" fontId="1" fillId="0" borderId="0"/>
  </cellStyleXfs>
  <cellXfs count="139">
    <xf numFmtId="0" fontId="0" fillId="0" borderId="0" xfId="0"/>
    <xf numFmtId="3" fontId="5" fillId="0" borderId="0" xfId="1" applyNumberFormat="1" applyFont="1"/>
    <xf numFmtId="4" fontId="5" fillId="0" borderId="0" xfId="1" applyFont="1" applyAlignment="1">
      <alignment horizontal="center"/>
    </xf>
    <xf numFmtId="3" fontId="4" fillId="0" borderId="0" xfId="1" applyNumberFormat="1" applyFont="1"/>
    <xf numFmtId="4" fontId="4" fillId="0" borderId="0" xfId="1" applyFont="1"/>
    <xf numFmtId="4" fontId="4" fillId="0" borderId="0" xfId="1" applyFont="1" applyAlignment="1">
      <alignment horizontal="center" vertical="center"/>
    </xf>
    <xf numFmtId="4" fontId="6" fillId="0" borderId="0" xfId="1" applyFont="1"/>
    <xf numFmtId="4" fontId="5" fillId="0" borderId="0" xfId="1" applyFont="1"/>
    <xf numFmtId="4" fontId="5" fillId="0" borderId="0" xfId="1" applyFont="1" applyAlignment="1">
      <alignment horizontal="center" vertical="center"/>
    </xf>
    <xf numFmtId="4" fontId="11" fillId="0" borderId="10" xfId="1" applyFont="1" applyBorder="1" applyAlignment="1">
      <alignment horizontal="center"/>
    </xf>
    <xf numFmtId="4" fontId="12" fillId="0" borderId="4" xfId="1" applyFont="1" applyBorder="1" applyAlignment="1">
      <alignment horizontal="left" vertical="center"/>
    </xf>
    <xf numFmtId="4" fontId="12" fillId="0" borderId="4" xfId="1" applyFont="1" applyBorder="1" applyAlignment="1">
      <alignment vertical="top"/>
    </xf>
    <xf numFmtId="4" fontId="12" fillId="0" borderId="4" xfId="1" applyFont="1" applyBorder="1" applyAlignment="1">
      <alignment horizontal="right" vertical="top"/>
    </xf>
    <xf numFmtId="4" fontId="11" fillId="3" borderId="10" xfId="1" applyFont="1" applyFill="1" applyBorder="1" applyAlignment="1">
      <alignment horizontal="center"/>
    </xf>
    <xf numFmtId="4" fontId="12" fillId="3" borderId="7" xfId="1" applyFont="1" applyFill="1" applyBorder="1" applyAlignment="1">
      <alignment horizontal="left" vertical="center"/>
    </xf>
    <xf numFmtId="4" fontId="12" fillId="3" borderId="4" xfId="1" applyFont="1" applyFill="1" applyBorder="1" applyAlignment="1">
      <alignment vertical="top"/>
    </xf>
    <xf numFmtId="4" fontId="12" fillId="3" borderId="4" xfId="1" applyFont="1" applyFill="1" applyBorder="1" applyAlignment="1">
      <alignment horizontal="right" vertical="top"/>
    </xf>
    <xf numFmtId="4" fontId="11" fillId="0" borderId="10" xfId="1" applyFont="1" applyBorder="1" applyAlignment="1">
      <alignment horizontal="center" vertical="center"/>
    </xf>
    <xf numFmtId="4" fontId="12" fillId="0" borderId="4" xfId="1" applyFont="1" applyBorder="1" applyAlignment="1">
      <alignment horizontal="left"/>
    </xf>
    <xf numFmtId="49" fontId="13" fillId="0" borderId="9" xfId="1" applyNumberFormat="1" applyFont="1" applyBorder="1" applyAlignment="1">
      <alignment horizontal="center" vertical="center"/>
    </xf>
    <xf numFmtId="4" fontId="14" fillId="0" borderId="7" xfId="1" applyFont="1" applyBorder="1" applyAlignment="1">
      <alignment horizontal="left"/>
    </xf>
    <xf numFmtId="4" fontId="14" fillId="0" borderId="4" xfId="0" applyNumberFormat="1" applyFont="1" applyBorder="1" applyAlignment="1">
      <alignment vertical="top"/>
    </xf>
    <xf numFmtId="4" fontId="14" fillId="0" borderId="4" xfId="1" applyFont="1" applyBorder="1" applyAlignment="1">
      <alignment vertical="top"/>
    </xf>
    <xf numFmtId="164" fontId="14" fillId="4" borderId="4" xfId="2" applyNumberFormat="1" applyFont="1" applyFill="1" applyBorder="1" applyAlignment="1">
      <alignment vertical="top"/>
    </xf>
    <xf numFmtId="164" fontId="14" fillId="4" borderId="4" xfId="3" applyNumberFormat="1" applyFont="1" applyFill="1" applyBorder="1" applyAlignment="1">
      <alignment vertical="top"/>
    </xf>
    <xf numFmtId="4" fontId="14" fillId="0" borderId="4" xfId="1" applyFont="1" applyBorder="1" applyAlignment="1">
      <alignment horizontal="right" vertical="top"/>
    </xf>
    <xf numFmtId="4" fontId="14" fillId="0" borderId="9" xfId="1" applyFont="1" applyBorder="1" applyAlignment="1">
      <alignment horizontal="center" vertical="center"/>
    </xf>
    <xf numFmtId="4" fontId="14" fillId="0" borderId="4" xfId="1" applyFont="1" applyBorder="1" applyAlignment="1">
      <alignment horizontal="left"/>
    </xf>
    <xf numFmtId="49" fontId="11" fillId="0" borderId="9" xfId="1" applyNumberFormat="1" applyFont="1" applyBorder="1" applyAlignment="1">
      <alignment horizontal="center" vertical="center"/>
    </xf>
    <xf numFmtId="4" fontId="11" fillId="0" borderId="9" xfId="1" applyFont="1" applyBorder="1" applyAlignment="1">
      <alignment horizontal="center" vertical="center"/>
    </xf>
    <xf numFmtId="4" fontId="12" fillId="0" borderId="4" xfId="0" applyNumberFormat="1" applyFont="1" applyBorder="1" applyAlignment="1">
      <alignment vertical="top"/>
    </xf>
    <xf numFmtId="164" fontId="12" fillId="4" borderId="4" xfId="2" applyNumberFormat="1" applyFont="1" applyFill="1" applyBorder="1" applyAlignment="1">
      <alignment vertical="top"/>
    </xf>
    <xf numFmtId="164" fontId="12" fillId="4" borderId="4" xfId="3" applyNumberFormat="1" applyFont="1" applyFill="1" applyBorder="1" applyAlignment="1">
      <alignment vertical="top"/>
    </xf>
    <xf numFmtId="4" fontId="13" fillId="0" borderId="10" xfId="1" applyFont="1" applyBorder="1" applyAlignment="1">
      <alignment horizontal="center" vertical="center"/>
    </xf>
    <xf numFmtId="164" fontId="16" fillId="4" borderId="4" xfId="0" applyNumberFormat="1" applyFont="1" applyFill="1" applyBorder="1" applyAlignment="1">
      <alignment vertical="top"/>
    </xf>
    <xf numFmtId="4" fontId="14" fillId="0" borderId="10" xfId="1" applyFont="1" applyBorder="1" applyAlignment="1">
      <alignment horizontal="center" vertical="center"/>
    </xf>
    <xf numFmtId="49" fontId="11" fillId="0" borderId="10" xfId="1" applyNumberFormat="1" applyFont="1" applyBorder="1" applyAlignment="1">
      <alignment horizontal="center" vertical="center"/>
    </xf>
    <xf numFmtId="4" fontId="12" fillId="0" borderId="7" xfId="1" applyFont="1" applyBorder="1" applyAlignment="1">
      <alignment horizontal="left" vertical="top"/>
    </xf>
    <xf numFmtId="49" fontId="13" fillId="0" borderId="10" xfId="1" applyNumberFormat="1" applyFont="1" applyBorder="1" applyAlignment="1">
      <alignment horizontal="center" vertical="center"/>
    </xf>
    <xf numFmtId="4" fontId="14" fillId="0" borderId="7" xfId="1" applyFont="1" applyBorder="1" applyAlignment="1">
      <alignment horizontal="left" vertical="top"/>
    </xf>
    <xf numFmtId="4" fontId="12" fillId="0" borderId="7" xfId="1" applyFont="1" applyBorder="1" applyAlignment="1">
      <alignment horizontal="left"/>
    </xf>
    <xf numFmtId="165" fontId="14" fillId="4" borderId="4" xfId="2" applyNumberFormat="1" applyFont="1" applyFill="1" applyBorder="1" applyAlignment="1">
      <alignment vertical="top"/>
    </xf>
    <xf numFmtId="165" fontId="16" fillId="4" borderId="4" xfId="0" applyNumberFormat="1" applyFont="1" applyFill="1" applyBorder="1" applyAlignment="1">
      <alignment vertical="top"/>
    </xf>
    <xf numFmtId="1" fontId="11" fillId="0" borderId="9" xfId="1" applyNumberFormat="1" applyFont="1" applyBorder="1" applyAlignment="1">
      <alignment horizontal="center" vertical="center"/>
    </xf>
    <xf numFmtId="4" fontId="14" fillId="0" borderId="0" xfId="1" applyFont="1"/>
    <xf numFmtId="1" fontId="13" fillId="0" borderId="10" xfId="1" applyNumberFormat="1" applyFont="1" applyBorder="1" applyAlignment="1">
      <alignment horizontal="center" vertical="center"/>
    </xf>
    <xf numFmtId="0" fontId="13" fillId="0" borderId="9" xfId="1" applyNumberFormat="1" applyFont="1" applyBorder="1" applyAlignment="1">
      <alignment horizontal="center" vertical="center"/>
    </xf>
    <xf numFmtId="4" fontId="12" fillId="0" borderId="0" xfId="1" applyFont="1"/>
    <xf numFmtId="4" fontId="14" fillId="0" borderId="0" xfId="1" applyFont="1" applyAlignment="1">
      <alignment horizontal="right" vertical="top"/>
    </xf>
    <xf numFmtId="4" fontId="12" fillId="0" borderId="0" xfId="1" applyFont="1" applyAlignment="1">
      <alignment horizontal="right" vertical="top"/>
    </xf>
    <xf numFmtId="1" fontId="14" fillId="0" borderId="10" xfId="1" applyNumberFormat="1" applyFont="1" applyBorder="1" applyAlignment="1">
      <alignment horizontal="center" vertical="center"/>
    </xf>
    <xf numFmtId="1" fontId="11" fillId="0" borderId="10" xfId="1" applyNumberFormat="1" applyFont="1" applyBorder="1" applyAlignment="1">
      <alignment horizontal="center" vertical="center"/>
    </xf>
    <xf numFmtId="164" fontId="16" fillId="4" borderId="11" xfId="0" applyNumberFormat="1" applyFont="1" applyFill="1" applyBorder="1" applyAlignment="1">
      <alignment vertical="top"/>
    </xf>
    <xf numFmtId="1" fontId="13" fillId="0" borderId="9" xfId="1" applyNumberFormat="1" applyFont="1" applyBorder="1" applyAlignment="1">
      <alignment horizontal="center" vertical="center"/>
    </xf>
    <xf numFmtId="164" fontId="16" fillId="4" borderId="7" xfId="0" applyNumberFormat="1" applyFont="1" applyFill="1" applyBorder="1" applyAlignment="1">
      <alignment vertical="top"/>
    </xf>
    <xf numFmtId="164" fontId="16" fillId="4" borderId="12" xfId="0" applyNumberFormat="1" applyFont="1" applyFill="1" applyBorder="1" applyAlignment="1">
      <alignment vertical="top"/>
    </xf>
    <xf numFmtId="4" fontId="14" fillId="0" borderId="13" xfId="1" applyFont="1" applyBorder="1" applyAlignment="1">
      <alignment vertical="top"/>
    </xf>
    <xf numFmtId="164" fontId="16" fillId="4" borderId="14" xfId="0" applyNumberFormat="1" applyFont="1" applyFill="1" applyBorder="1" applyAlignment="1">
      <alignment vertical="top"/>
    </xf>
    <xf numFmtId="165" fontId="14" fillId="4" borderId="4" xfId="3" applyNumberFormat="1" applyFont="1" applyFill="1" applyBorder="1" applyAlignment="1">
      <alignment horizontal="right" vertical="top"/>
    </xf>
    <xf numFmtId="166" fontId="14" fillId="0" borderId="4" xfId="0" applyNumberFormat="1" applyFont="1" applyBorder="1" applyAlignment="1">
      <alignment vertical="top"/>
    </xf>
    <xf numFmtId="3" fontId="14" fillId="0" borderId="0" xfId="1" applyNumberFormat="1" applyFont="1"/>
    <xf numFmtId="166" fontId="12" fillId="0" borderId="4" xfId="1" applyNumberFormat="1" applyFont="1" applyBorder="1" applyAlignment="1">
      <alignment vertical="top"/>
    </xf>
    <xf numFmtId="165" fontId="14" fillId="4" borderId="4" xfId="3" applyNumberFormat="1" applyFont="1" applyFill="1" applyBorder="1" applyAlignment="1">
      <alignment vertical="top"/>
    </xf>
    <xf numFmtId="166" fontId="12" fillId="0" borderId="10" xfId="1" applyNumberFormat="1" applyFont="1" applyBorder="1" applyAlignment="1">
      <alignment vertical="top"/>
    </xf>
    <xf numFmtId="4" fontId="12" fillId="0" borderId="4" xfId="1" applyFont="1" applyBorder="1" applyAlignment="1">
      <alignment horizontal="left" vertical="top"/>
    </xf>
    <xf numFmtId="166" fontId="12" fillId="0" borderId="4" xfId="0" applyNumberFormat="1" applyFont="1" applyBorder="1" applyAlignment="1">
      <alignment vertical="top"/>
    </xf>
    <xf numFmtId="164" fontId="17" fillId="4" borderId="4" xfId="0" applyNumberFormat="1" applyFont="1" applyFill="1" applyBorder="1" applyAlignment="1">
      <alignment vertical="top"/>
    </xf>
    <xf numFmtId="1" fontId="11" fillId="0" borderId="9" xfId="1" applyNumberFormat="1" applyFont="1" applyBorder="1" applyAlignment="1">
      <alignment horizontal="center" vertical="top"/>
    </xf>
    <xf numFmtId="166" fontId="12" fillId="0" borderId="4" xfId="1" applyNumberFormat="1" applyFont="1" applyBorder="1" applyAlignment="1">
      <alignment horizontal="right" vertical="top"/>
    </xf>
    <xf numFmtId="166" fontId="14" fillId="0" borderId="4" xfId="1" applyNumberFormat="1" applyFont="1" applyBorder="1" applyAlignment="1">
      <alignment vertical="top"/>
    </xf>
    <xf numFmtId="166" fontId="14" fillId="0" borderId="4" xfId="1" applyNumberFormat="1" applyFont="1" applyBorder="1" applyAlignment="1">
      <alignment horizontal="right" vertical="top"/>
    </xf>
    <xf numFmtId="165" fontId="12" fillId="4" borderId="4" xfId="3" applyNumberFormat="1" applyFont="1" applyFill="1" applyBorder="1" applyAlignment="1">
      <alignment vertical="top"/>
    </xf>
    <xf numFmtId="3" fontId="11" fillId="0" borderId="9" xfId="1" applyNumberFormat="1" applyFont="1" applyBorder="1" applyAlignment="1">
      <alignment horizontal="center" vertical="center"/>
    </xf>
    <xf numFmtId="4" fontId="18" fillId="0" borderId="4" xfId="1" applyFont="1" applyBorder="1" applyAlignment="1">
      <alignment vertical="top"/>
    </xf>
    <xf numFmtId="3" fontId="13" fillId="0" borderId="10" xfId="1" applyNumberFormat="1" applyFont="1" applyBorder="1" applyAlignment="1">
      <alignment horizontal="center" vertical="center"/>
    </xf>
    <xf numFmtId="3" fontId="11" fillId="0" borderId="10" xfId="1" applyNumberFormat="1" applyFont="1" applyBorder="1" applyAlignment="1">
      <alignment horizontal="center" vertical="center"/>
    </xf>
    <xf numFmtId="0" fontId="19" fillId="0" borderId="0" xfId="0" applyFont="1"/>
    <xf numFmtId="3" fontId="13" fillId="0" borderId="9" xfId="1" applyNumberFormat="1" applyFont="1" applyBorder="1" applyAlignment="1">
      <alignment horizontal="center" vertical="center"/>
    </xf>
    <xf numFmtId="4" fontId="20" fillId="0" borderId="4" xfId="1" applyFont="1" applyBorder="1" applyAlignment="1">
      <alignment vertical="top"/>
    </xf>
    <xf numFmtId="164" fontId="21" fillId="0" borderId="4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3" fontId="11" fillId="3" borderId="9" xfId="1" applyNumberFormat="1" applyFont="1" applyFill="1" applyBorder="1" applyAlignment="1">
      <alignment horizontal="center" vertical="center"/>
    </xf>
    <xf numFmtId="4" fontId="11" fillId="3" borderId="7" xfId="1" applyFont="1" applyFill="1" applyBorder="1" applyAlignment="1">
      <alignment horizontal="center"/>
    </xf>
    <xf numFmtId="4" fontId="12" fillId="0" borderId="7" xfId="1" applyFont="1" applyBorder="1" applyAlignment="1">
      <alignment horizontal="left" vertical="center"/>
    </xf>
    <xf numFmtId="4" fontId="14" fillId="0" borderId="7" xfId="1" applyFont="1" applyBorder="1" applyAlignment="1">
      <alignment horizontal="left" vertical="center"/>
    </xf>
    <xf numFmtId="0" fontId="22" fillId="0" borderId="0" xfId="0" applyFont="1"/>
    <xf numFmtId="4" fontId="13" fillId="0" borderId="4" xfId="1" applyFont="1" applyBorder="1" applyAlignment="1">
      <alignment horizontal="left"/>
    </xf>
    <xf numFmtId="4" fontId="11" fillId="0" borderId="7" xfId="1" applyFont="1" applyBorder="1" applyAlignment="1">
      <alignment horizontal="left"/>
    </xf>
    <xf numFmtId="4" fontId="13" fillId="0" borderId="7" xfId="1" applyFont="1" applyBorder="1" applyAlignment="1">
      <alignment horizontal="left"/>
    </xf>
    <xf numFmtId="4" fontId="11" fillId="0" borderId="7" xfId="1" applyFont="1" applyBorder="1" applyAlignment="1">
      <alignment horizontal="left" vertical="center"/>
    </xf>
    <xf numFmtId="4" fontId="13" fillId="0" borderId="7" xfId="1" applyFont="1" applyBorder="1" applyAlignment="1">
      <alignment horizontal="left" vertical="center"/>
    </xf>
    <xf numFmtId="4" fontId="11" fillId="0" borderId="4" xfId="1" applyFont="1" applyBorder="1" applyAlignment="1">
      <alignment horizontal="left"/>
    </xf>
    <xf numFmtId="3" fontId="12" fillId="0" borderId="0" xfId="1" applyNumberFormat="1" applyFont="1"/>
    <xf numFmtId="3" fontId="6" fillId="0" borderId="9" xfId="1" applyNumberFormat="1" applyFont="1" applyBorder="1" applyAlignment="1">
      <alignment horizontal="center" vertical="center"/>
    </xf>
    <xf numFmtId="4" fontId="5" fillId="0" borderId="7" xfId="1" applyFont="1" applyBorder="1" applyAlignment="1">
      <alignment horizontal="left"/>
    </xf>
    <xf numFmtId="4" fontId="5" fillId="0" borderId="4" xfId="1" applyFont="1" applyBorder="1"/>
    <xf numFmtId="4" fontId="5" fillId="0" borderId="4" xfId="1" applyFont="1" applyBorder="1" applyAlignment="1">
      <alignment horizontal="center" vertical="center"/>
    </xf>
    <xf numFmtId="4" fontId="5" fillId="0" borderId="7" xfId="1" applyFont="1" applyBorder="1"/>
    <xf numFmtId="4" fontId="5" fillId="0" borderId="7" xfId="1" applyFont="1" applyBorder="1" applyAlignment="1">
      <alignment horizontal="center" vertical="center"/>
    </xf>
    <xf numFmtId="3" fontId="6" fillId="0" borderId="10" xfId="1" applyNumberFormat="1" applyFont="1" applyBorder="1" applyAlignment="1">
      <alignment horizontal="center" vertical="center"/>
    </xf>
    <xf numFmtId="4" fontId="5" fillId="0" borderId="4" xfId="1" applyFont="1" applyBorder="1" applyAlignment="1">
      <alignment horizontal="left"/>
    </xf>
    <xf numFmtId="3" fontId="6" fillId="0" borderId="5" xfId="1" applyNumberFormat="1" applyFont="1" applyBorder="1" applyAlignment="1">
      <alignment horizontal="center" vertical="center"/>
    </xf>
    <xf numFmtId="4" fontId="5" fillId="0" borderId="15" xfId="1" applyFont="1" applyBorder="1" applyAlignment="1">
      <alignment horizontal="left"/>
    </xf>
    <xf numFmtId="4" fontId="5" fillId="0" borderId="15" xfId="1" applyFont="1" applyBorder="1"/>
    <xf numFmtId="4" fontId="5" fillId="0" borderId="15" xfId="1" applyFont="1" applyBorder="1" applyAlignment="1">
      <alignment horizontal="center" vertical="center"/>
    </xf>
    <xf numFmtId="168" fontId="12" fillId="0" borderId="16" xfId="4" applyFont="1" applyBorder="1" applyAlignment="1" applyProtection="1">
      <alignment horizontal="left"/>
      <protection locked="0"/>
    </xf>
    <xf numFmtId="168" fontId="22" fillId="0" borderId="0" xfId="4" applyFont="1" applyAlignment="1" applyProtection="1">
      <alignment horizontal="left"/>
      <protection locked="0"/>
    </xf>
    <xf numFmtId="4" fontId="12" fillId="0" borderId="4" xfId="1" applyFont="1" applyFill="1" applyBorder="1" applyAlignment="1">
      <alignment vertical="top"/>
    </xf>
    <xf numFmtId="1" fontId="13" fillId="0" borderId="9" xfId="1" applyNumberFormat="1" applyFont="1" applyBorder="1" applyAlignment="1">
      <alignment horizontal="center" vertical="top"/>
    </xf>
    <xf numFmtId="4" fontId="5" fillId="0" borderId="0" xfId="1" applyFont="1" applyFill="1" applyAlignment="1">
      <alignment horizontal="center"/>
    </xf>
    <xf numFmtId="3" fontId="8" fillId="0" borderId="0" xfId="1" applyNumberFormat="1" applyFont="1" applyFill="1" applyAlignment="1">
      <alignment horizontal="center"/>
    </xf>
    <xf numFmtId="4" fontId="8" fillId="0" borderId="0" xfId="1" applyFont="1" applyFill="1" applyAlignment="1">
      <alignment horizontal="center"/>
    </xf>
    <xf numFmtId="3" fontId="24" fillId="0" borderId="0" xfId="1" applyNumberFormat="1" applyFont="1"/>
    <xf numFmtId="1" fontId="26" fillId="0" borderId="9" xfId="1" applyNumberFormat="1" applyFont="1" applyBorder="1" applyAlignment="1">
      <alignment horizontal="center" vertical="center"/>
    </xf>
    <xf numFmtId="4" fontId="24" fillId="0" borderId="7" xfId="1" applyFont="1" applyBorder="1" applyAlignment="1">
      <alignment horizontal="left"/>
    </xf>
    <xf numFmtId="164" fontId="25" fillId="4" borderId="4" xfId="0" applyNumberFormat="1" applyFont="1" applyFill="1" applyBorder="1" applyAlignment="1">
      <alignment vertical="top"/>
    </xf>
    <xf numFmtId="4" fontId="24" fillId="0" borderId="4" xfId="1" applyFont="1" applyBorder="1" applyAlignment="1">
      <alignment vertical="top"/>
    </xf>
    <xf numFmtId="4" fontId="24" fillId="0" borderId="4" xfId="0" applyNumberFormat="1" applyFont="1" applyBorder="1" applyAlignment="1">
      <alignment vertical="top"/>
    </xf>
    <xf numFmtId="4" fontId="24" fillId="0" borderId="4" xfId="1" applyFont="1" applyBorder="1" applyAlignment="1">
      <alignment horizontal="right" vertical="top"/>
    </xf>
    <xf numFmtId="0" fontId="24" fillId="0" borderId="0" xfId="0" applyFont="1"/>
    <xf numFmtId="3" fontId="26" fillId="0" borderId="9" xfId="1" applyNumberFormat="1" applyFont="1" applyBorder="1" applyAlignment="1">
      <alignment horizontal="center" vertical="center"/>
    </xf>
    <xf numFmtId="4" fontId="26" fillId="0" borderId="7" xfId="1" applyFont="1" applyBorder="1" applyAlignment="1">
      <alignment horizontal="left"/>
    </xf>
    <xf numFmtId="164" fontId="25" fillId="4" borderId="11" xfId="0" applyNumberFormat="1" applyFont="1" applyFill="1" applyBorder="1" applyAlignment="1">
      <alignment vertical="top"/>
    </xf>
    <xf numFmtId="4" fontId="9" fillId="2" borderId="2" xfId="1" applyFont="1" applyFill="1" applyBorder="1" applyAlignment="1">
      <alignment horizontal="center" vertical="center" wrapText="1"/>
    </xf>
    <xf numFmtId="4" fontId="9" fillId="2" borderId="7" xfId="1" applyFont="1" applyFill="1" applyBorder="1" applyAlignment="1">
      <alignment horizontal="center" vertical="center" wrapText="1"/>
    </xf>
    <xf numFmtId="4" fontId="4" fillId="0" borderId="0" xfId="1" applyFont="1" applyAlignment="1">
      <alignment horizontal="center" wrapText="1"/>
    </xf>
    <xf numFmtId="4" fontId="4" fillId="0" borderId="0" xfId="1" applyFont="1" applyAlignment="1">
      <alignment horizontal="center"/>
    </xf>
    <xf numFmtId="4" fontId="5" fillId="0" borderId="0" xfId="1" applyFont="1" applyAlignment="1">
      <alignment horizontal="left"/>
    </xf>
    <xf numFmtId="4" fontId="9" fillId="2" borderId="1" xfId="1" applyFont="1" applyFill="1" applyBorder="1" applyAlignment="1">
      <alignment horizontal="center" vertical="center" wrapText="1"/>
    </xf>
    <xf numFmtId="4" fontId="9" fillId="2" borderId="6" xfId="1" applyFont="1" applyFill="1" applyBorder="1" applyAlignment="1">
      <alignment horizontal="center" vertical="center" wrapText="1"/>
    </xf>
    <xf numFmtId="4" fontId="9" fillId="2" borderId="2" xfId="1" applyFont="1" applyFill="1" applyBorder="1" applyAlignment="1">
      <alignment horizontal="center" vertical="center"/>
    </xf>
    <xf numFmtId="4" fontId="9" fillId="2" borderId="7" xfId="1" applyFont="1" applyFill="1" applyBorder="1" applyAlignment="1">
      <alignment horizontal="center" vertical="center"/>
    </xf>
    <xf numFmtId="4" fontId="9" fillId="2" borderId="3" xfId="1" applyFont="1" applyFill="1" applyBorder="1" applyAlignment="1">
      <alignment horizontal="center" vertical="center" wrapText="1"/>
    </xf>
    <xf numFmtId="4" fontId="9" fillId="2" borderId="8" xfId="1" applyFont="1" applyFill="1" applyBorder="1" applyAlignment="1">
      <alignment horizontal="center" vertical="center" wrapText="1"/>
    </xf>
    <xf numFmtId="4" fontId="9" fillId="2" borderId="4" xfId="1" applyFont="1" applyFill="1" applyBorder="1" applyAlignment="1">
      <alignment horizontal="center" vertical="center" wrapText="1"/>
    </xf>
    <xf numFmtId="4" fontId="10" fillId="2" borderId="5" xfId="1" applyFont="1" applyFill="1" applyBorder="1" applyAlignment="1">
      <alignment horizontal="center" vertical="center" wrapText="1"/>
    </xf>
    <xf numFmtId="4" fontId="10" fillId="2" borderId="9" xfId="1" applyFont="1" applyFill="1" applyBorder="1" applyAlignment="1">
      <alignment horizontal="center" vertical="center" wrapText="1"/>
    </xf>
    <xf numFmtId="4" fontId="10" fillId="2" borderId="2" xfId="1" applyFont="1" applyFill="1" applyBorder="1" applyAlignment="1">
      <alignment horizontal="center" vertical="center" wrapText="1"/>
    </xf>
    <xf numFmtId="4" fontId="10" fillId="2" borderId="7" xfId="1" applyFont="1" applyFill="1" applyBorder="1" applyAlignment="1">
      <alignment horizontal="center" vertical="center" wrapText="1"/>
    </xf>
  </cellXfs>
  <cellStyles count="6">
    <cellStyle name="Excel Built-in Normal" xfId="1"/>
    <cellStyle name="Normal" xfId="0" builtinId="0"/>
    <cellStyle name="Normal 2" xfId="5"/>
    <cellStyle name="Normal 2 4" xfId="2"/>
    <cellStyle name="Normal 3" xfId="3"/>
    <cellStyle name="Normal_EJEPRE0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228600</xdr:colOff>
      <xdr:row>0</xdr:row>
      <xdr:rowOff>34637</xdr:rowOff>
    </xdr:from>
    <xdr:to>
      <xdr:col>5</xdr:col>
      <xdr:colOff>46088</xdr:colOff>
      <xdr:row>3</xdr:row>
      <xdr:rowOff>21688</xdr:rowOff>
    </xdr:to>
    <xdr:pic>
      <xdr:nvPicPr>
        <xdr:cNvPr id="2" name="Imagen 1" descr="C:\Users\AIDMORENO\AppData\Local\Microsoft\Windows\INetCache\Content.Outlook\YQYDXURY\Logo CGR 2021 mod final.png">
          <a:extLst>
            <a:ext uri="{FF2B5EF4-FFF2-40B4-BE49-F238E27FC236}">
              <a16:creationId xmlns:a16="http://schemas.microsoft.com/office/drawing/2014/main" xmlns="" id="{B5CBE36D-1415-4E53-9FC0-BE6FE7DCC4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5979" y="34637"/>
          <a:ext cx="524182" cy="4940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Q208"/>
  <sheetViews>
    <sheetView showGridLines="0" tabSelected="1" topLeftCell="B1" zoomScale="124" zoomScaleNormal="124" zoomScaleSheetLayoutView="120" workbookViewId="0">
      <pane xSplit="4" ySplit="8" topLeftCell="F9" activePane="bottomRight" state="frozen"/>
      <selection activeCell="B1" sqref="B1"/>
      <selection pane="topRight" activeCell="F1" sqref="F1"/>
      <selection pane="bottomLeft" activeCell="B9" sqref="B9"/>
      <selection pane="bottomRight" activeCell="B4" sqref="B4:J4"/>
    </sheetView>
  </sheetViews>
  <sheetFormatPr baseColWidth="10" defaultColWidth="24.140625" defaultRowHeight="11.25"/>
  <cols>
    <col min="1" max="1" width="1.42578125" style="1" hidden="1" customWidth="1"/>
    <col min="2" max="2" width="6.140625" style="1" customWidth="1"/>
    <col min="3" max="3" width="34.42578125" style="1" bestFit="1" customWidth="1"/>
    <col min="4" max="4" width="11.7109375" style="1" customWidth="1"/>
    <col min="5" max="5" width="10.5703125" style="1" customWidth="1"/>
    <col min="6" max="6" width="10.7109375" style="1" customWidth="1"/>
    <col min="7" max="7" width="10.28515625" style="1" customWidth="1"/>
    <col min="8" max="8" width="12.85546875" style="1" customWidth="1"/>
    <col min="9" max="9" width="11.85546875" style="1" customWidth="1"/>
    <col min="10" max="10" width="11.7109375" style="1" customWidth="1"/>
    <col min="11" max="11" width="10" style="1" customWidth="1"/>
    <col min="12" max="12" width="12.42578125" style="1" customWidth="1"/>
    <col min="13" max="13" width="12.85546875" style="1" customWidth="1"/>
    <col min="14" max="14" width="11.140625" style="1" customWidth="1"/>
    <col min="15" max="15" width="12.140625" style="1" customWidth="1"/>
    <col min="16" max="16" width="11.5703125" style="1" customWidth="1"/>
    <col min="17" max="17" width="11" style="1" customWidth="1"/>
    <col min="18" max="18" width="10" style="1" customWidth="1"/>
    <col min="19" max="19" width="9" style="7" customWidth="1"/>
    <col min="20" max="20" width="8.42578125" style="8" customWidth="1"/>
    <col min="21" max="21" width="24.140625" style="1"/>
    <col min="22" max="22" width="14.5703125" style="1" bestFit="1" customWidth="1"/>
    <col min="23" max="23" width="7.85546875" style="1" bestFit="1" customWidth="1"/>
    <col min="24" max="24" width="12.85546875" style="1" customWidth="1"/>
    <col min="25" max="25" width="6.5703125" style="1" bestFit="1" customWidth="1"/>
    <col min="26" max="26" width="7" style="1" bestFit="1" customWidth="1"/>
    <col min="27" max="1031" width="24.140625" style="1"/>
    <col min="1032" max="16384" width="24.140625" style="76"/>
  </cols>
  <sheetData>
    <row r="1" spans="2:22" ht="13.5" customHeight="1">
      <c r="B1" s="125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2:22" ht="13.5" customHeight="1">
      <c r="B2" s="125" t="s">
        <v>200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</row>
    <row r="3" spans="2:22" ht="13.5" customHeight="1">
      <c r="B3" s="126" t="s">
        <v>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2:22" ht="13.5" customHeight="1">
      <c r="B4" s="127" t="s">
        <v>2</v>
      </c>
      <c r="C4" s="127"/>
      <c r="D4" s="127"/>
      <c r="E4" s="127"/>
      <c r="F4" s="127"/>
      <c r="G4" s="127"/>
      <c r="H4" s="127"/>
      <c r="I4" s="127"/>
      <c r="J4" s="127"/>
      <c r="K4" s="2"/>
      <c r="L4" s="2"/>
      <c r="M4" s="2"/>
      <c r="O4" s="2"/>
      <c r="P4" s="2"/>
      <c r="Q4" s="2"/>
      <c r="R4" s="3"/>
      <c r="S4" s="4"/>
      <c r="T4" s="5"/>
    </row>
    <row r="5" spans="2:22" ht="13.5" customHeight="1">
      <c r="B5" s="6" t="s">
        <v>3</v>
      </c>
      <c r="C5" s="7"/>
      <c r="D5" s="109"/>
      <c r="E5" s="109"/>
      <c r="F5" s="109"/>
      <c r="G5" s="110"/>
      <c r="H5" s="110"/>
      <c r="I5" s="110"/>
      <c r="J5" s="110"/>
      <c r="K5" s="110"/>
      <c r="L5" s="110"/>
      <c r="M5" s="110"/>
      <c r="N5" s="111"/>
      <c r="O5" s="111"/>
      <c r="P5" s="110"/>
      <c r="Q5" s="110"/>
      <c r="R5" s="110"/>
      <c r="U5" s="2"/>
    </row>
    <row r="6" spans="2:22" ht="17.25" customHeight="1">
      <c r="B6" s="128" t="s">
        <v>4</v>
      </c>
      <c r="C6" s="130" t="s">
        <v>5</v>
      </c>
      <c r="D6" s="123" t="s">
        <v>6</v>
      </c>
      <c r="E6" s="123" t="s">
        <v>7</v>
      </c>
      <c r="F6" s="132" t="s">
        <v>8</v>
      </c>
      <c r="G6" s="134" t="s">
        <v>9</v>
      </c>
      <c r="H6" s="123" t="s">
        <v>10</v>
      </c>
      <c r="I6" s="123" t="s">
        <v>11</v>
      </c>
      <c r="J6" s="123" t="s">
        <v>12</v>
      </c>
      <c r="K6" s="123" t="s">
        <v>13</v>
      </c>
      <c r="L6" s="123" t="s">
        <v>14</v>
      </c>
      <c r="M6" s="123" t="s">
        <v>15</v>
      </c>
      <c r="N6" s="123" t="s">
        <v>16</v>
      </c>
      <c r="O6" s="123" t="s">
        <v>17</v>
      </c>
      <c r="P6" s="123" t="s">
        <v>18</v>
      </c>
      <c r="Q6" s="123" t="s">
        <v>19</v>
      </c>
      <c r="R6" s="123" t="s">
        <v>20</v>
      </c>
      <c r="S6" s="137" t="s">
        <v>21</v>
      </c>
      <c r="T6" s="135" t="s">
        <v>22</v>
      </c>
    </row>
    <row r="7" spans="2:22" s="7" customFormat="1" ht="30.75" customHeight="1">
      <c r="B7" s="129"/>
      <c r="C7" s="131"/>
      <c r="D7" s="124"/>
      <c r="E7" s="124"/>
      <c r="F7" s="133"/>
      <c r="G7" s="13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38"/>
      <c r="T7" s="136"/>
    </row>
    <row r="8" spans="2:22" s="4" customFormat="1" ht="13.5" customHeight="1">
      <c r="B8" s="9"/>
      <c r="C8" s="10" t="s">
        <v>23</v>
      </c>
      <c r="D8" s="11">
        <f>+D9+D158</f>
        <v>127925312</v>
      </c>
      <c r="E8" s="11">
        <f>+E9+E158</f>
        <v>0</v>
      </c>
      <c r="F8" s="11">
        <f t="shared" ref="F8" si="0">+F9+F158</f>
        <v>24332572</v>
      </c>
      <c r="G8" s="11">
        <f t="shared" ref="G8:R8" si="1">+G9+G158</f>
        <v>0</v>
      </c>
      <c r="H8" s="11">
        <f t="shared" si="1"/>
        <v>24332572</v>
      </c>
      <c r="I8" s="107">
        <f t="shared" si="1"/>
        <v>152257884</v>
      </c>
      <c r="J8" s="107">
        <f t="shared" si="1"/>
        <v>79153238</v>
      </c>
      <c r="K8" s="107">
        <f t="shared" si="1"/>
        <v>181363.62</v>
      </c>
      <c r="L8" s="107">
        <f>+L9+L158</f>
        <v>9833234.9900000021</v>
      </c>
      <c r="M8" s="107">
        <f t="shared" si="1"/>
        <v>49879294.590000011</v>
      </c>
      <c r="N8" s="107">
        <f t="shared" si="1"/>
        <v>29273943.41</v>
      </c>
      <c r="O8" s="107">
        <f t="shared" si="1"/>
        <v>102378589.41</v>
      </c>
      <c r="P8" s="107">
        <f t="shared" si="1"/>
        <v>73104646</v>
      </c>
      <c r="Q8" s="11">
        <f t="shared" si="1"/>
        <v>41596631.189999998</v>
      </c>
      <c r="R8" s="11">
        <f t="shared" si="1"/>
        <v>8282663.3999999985</v>
      </c>
      <c r="S8" s="12">
        <f>+M8/J8*100</f>
        <v>63.016113870161583</v>
      </c>
      <c r="T8" s="12">
        <f>+M8/I8*100</f>
        <v>32.75974503231636</v>
      </c>
    </row>
    <row r="9" spans="2:22" s="4" customFormat="1" ht="13.5" customHeight="1">
      <c r="B9" s="13"/>
      <c r="C9" s="14" t="s">
        <v>24</v>
      </c>
      <c r="D9" s="15">
        <f>+D10+D32+D82+D138+D156+D129</f>
        <v>127125312</v>
      </c>
      <c r="E9" s="15">
        <f>+E10+E32+E82+E138+E156+E129</f>
        <v>0</v>
      </c>
      <c r="F9" s="15">
        <f>+F10+F32+F82+F138+F156+F129</f>
        <v>21625180</v>
      </c>
      <c r="G9" s="15">
        <f>+G10+G32+G82+G129+G138+G155</f>
        <v>-118056</v>
      </c>
      <c r="H9" s="15">
        <f>+H10+H32+H82+H138+H156+H129</f>
        <v>21743236</v>
      </c>
      <c r="I9" s="15">
        <f>+I10+I32+I82+I129+I138+I155</f>
        <v>148750492</v>
      </c>
      <c r="J9" s="15">
        <f>+J10+J32+J82+J138+J155+J129</f>
        <v>75645846</v>
      </c>
      <c r="K9" s="15">
        <f>+K10+K32+K82+K138+K156+K129</f>
        <v>181363.62</v>
      </c>
      <c r="L9" s="15">
        <f>+L10+L32+L82+L129+L138+L155</f>
        <v>9452474.7700000014</v>
      </c>
      <c r="M9" s="15">
        <f>+M10+M32+M82+M129+M138+M155</f>
        <v>48940230.390000008</v>
      </c>
      <c r="N9" s="15">
        <f>+N10+N32+N82+N129+N138+N155</f>
        <v>26705615.609999999</v>
      </c>
      <c r="O9" s="15">
        <f>+O10+O32+O82+O138+O155+O129</f>
        <v>99810261.609999999</v>
      </c>
      <c r="P9" s="15">
        <f>+P10+P32+P82+P138+P156+P129</f>
        <v>73104646</v>
      </c>
      <c r="Q9" s="15">
        <f>+Q10+Q32+Q82+Q138+Q156+Q129</f>
        <v>41433704.189999998</v>
      </c>
      <c r="R9" s="15">
        <f>+R10+R32+R82+R138+R156+R129</f>
        <v>7506526.1999999983</v>
      </c>
      <c r="S9" s="16">
        <f>+M9/J9*100</f>
        <v>64.696520665523408</v>
      </c>
      <c r="T9" s="16">
        <f>+M9/I9*100</f>
        <v>32.900886398412723</v>
      </c>
    </row>
    <row r="10" spans="2:22" s="4" customFormat="1" ht="13.5" customHeight="1">
      <c r="B10" s="17" t="s">
        <v>25</v>
      </c>
      <c r="C10" s="10" t="s">
        <v>26</v>
      </c>
      <c r="D10" s="11">
        <f>D11+D14+D16+D17+D18+D19</f>
        <v>122969752</v>
      </c>
      <c r="E10" s="11">
        <f t="shared" ref="E10" si="2">E11+E14+E16+E17+E18+E19</f>
        <v>0</v>
      </c>
      <c r="F10" s="11">
        <f>F11+F14+F16+F17+F18+F19+F24+F27</f>
        <v>2011287</v>
      </c>
      <c r="G10" s="11">
        <f>G11+G14+G16+G17+G18+G19+G24+G27</f>
        <v>-117606</v>
      </c>
      <c r="H10" s="11">
        <f>H11+H14+H16+H17+H18+H19+H24+H27</f>
        <v>2128893</v>
      </c>
      <c r="I10" s="11">
        <f>I11+I14+I16+I17+I18+I19+I24+I27</f>
        <v>124981039</v>
      </c>
      <c r="J10" s="11">
        <f t="shared" ref="J10:N10" si="3">J11+J14+J16+J17+J18+J19+J24+J27</f>
        <v>52017220</v>
      </c>
      <c r="K10" s="11">
        <f t="shared" si="3"/>
        <v>0</v>
      </c>
      <c r="L10" s="11">
        <f t="shared" si="3"/>
        <v>6628838.0000000009</v>
      </c>
      <c r="M10" s="11">
        <f t="shared" si="3"/>
        <v>41557159.140000001</v>
      </c>
      <c r="N10" s="11">
        <f t="shared" si="3"/>
        <v>10460060.859999999</v>
      </c>
      <c r="O10" s="11">
        <f>O11+O14+O16+O17+O18+O19+O24+O27</f>
        <v>83423879.859999999</v>
      </c>
      <c r="P10" s="11">
        <f t="shared" ref="P10" si="4">P11+P14+P16+P17+P18+P19+P24</f>
        <v>72963819</v>
      </c>
      <c r="Q10" s="11">
        <f>Q11+Q14+Q16+Q17+Q18+Q19+Q24+Q27</f>
        <v>38859582.699999996</v>
      </c>
      <c r="R10" s="11">
        <f>R11+R14+R16+R17+R18+R19+R24+R27</f>
        <v>2697576.44</v>
      </c>
      <c r="S10" s="12">
        <f t="shared" ref="S10:S11" si="5">+M10/J10*100</f>
        <v>79.891157466700449</v>
      </c>
      <c r="T10" s="12">
        <f>+M10/I10*100</f>
        <v>33.250771054959785</v>
      </c>
    </row>
    <row r="11" spans="2:22" ht="13.5" customHeight="1">
      <c r="B11" s="17" t="s">
        <v>27</v>
      </c>
      <c r="C11" s="18" t="s">
        <v>28</v>
      </c>
      <c r="D11" s="11">
        <f t="shared" ref="D11:R11" si="6">SUM(D12:D13)</f>
        <v>97080713</v>
      </c>
      <c r="E11" s="11">
        <f t="shared" si="6"/>
        <v>0</v>
      </c>
      <c r="F11" s="11">
        <f t="shared" ref="F11" si="7">SUM(F12:F13)</f>
        <v>-327946</v>
      </c>
      <c r="G11" s="11">
        <f t="shared" si="6"/>
        <v>-811942</v>
      </c>
      <c r="H11" s="11">
        <f t="shared" si="6"/>
        <v>483996</v>
      </c>
      <c r="I11" s="11">
        <f t="shared" si="6"/>
        <v>96752767</v>
      </c>
      <c r="J11" s="11">
        <f>SUM(J12:J13)</f>
        <v>39680794</v>
      </c>
      <c r="K11" s="11">
        <f t="shared" si="6"/>
        <v>0</v>
      </c>
      <c r="L11" s="11">
        <f t="shared" si="6"/>
        <v>5608573.21</v>
      </c>
      <c r="M11" s="11">
        <f t="shared" si="6"/>
        <v>32806979.75</v>
      </c>
      <c r="N11" s="11">
        <f t="shared" si="6"/>
        <v>6873814.25</v>
      </c>
      <c r="O11" s="11">
        <f t="shared" si="6"/>
        <v>63945787.25</v>
      </c>
      <c r="P11" s="11">
        <f t="shared" si="6"/>
        <v>57071973</v>
      </c>
      <c r="Q11" s="11">
        <f t="shared" si="6"/>
        <v>31079809.239999998</v>
      </c>
      <c r="R11" s="11">
        <f t="shared" si="6"/>
        <v>1727170.51</v>
      </c>
      <c r="S11" s="12">
        <f t="shared" si="5"/>
        <v>82.677226040386188</v>
      </c>
      <c r="T11" s="12">
        <f t="shared" ref="T11" si="8">+M11/I11*100</f>
        <v>33.908053244616767</v>
      </c>
      <c r="V11" s="7"/>
    </row>
    <row r="12" spans="2:22" ht="13.5" customHeight="1">
      <c r="B12" s="19" t="s">
        <v>29</v>
      </c>
      <c r="C12" s="20" t="s">
        <v>30</v>
      </c>
      <c r="D12" s="21">
        <v>96139254</v>
      </c>
      <c r="E12" s="21">
        <v>0</v>
      </c>
      <c r="F12" s="21">
        <f>+G12+H12</f>
        <v>-809275</v>
      </c>
      <c r="G12" s="21">
        <v>-809275</v>
      </c>
      <c r="H12" s="21">
        <v>0</v>
      </c>
      <c r="I12" s="21">
        <v>95329979</v>
      </c>
      <c r="J12" s="21">
        <v>39125695</v>
      </c>
      <c r="K12" s="21">
        <v>0</v>
      </c>
      <c r="L12" s="23">
        <v>5608573.21</v>
      </c>
      <c r="M12" s="23">
        <v>32806979.75</v>
      </c>
      <c r="N12" s="22">
        <f t="shared" ref="N12:N23" si="9">J12-M12</f>
        <v>6318715.25</v>
      </c>
      <c r="O12" s="22">
        <f t="shared" ref="O12:O31" si="10">+N12+P12</f>
        <v>62522999.25</v>
      </c>
      <c r="P12" s="22">
        <f>+I12-J12</f>
        <v>56204284</v>
      </c>
      <c r="Q12" s="24">
        <v>31079809.239999998</v>
      </c>
      <c r="R12" s="22">
        <v>1727170.51</v>
      </c>
      <c r="S12" s="25">
        <f>+M12/J12*100</f>
        <v>83.850215951435487</v>
      </c>
      <c r="T12" s="25">
        <f>+M12/I12*100</f>
        <v>34.414126693555652</v>
      </c>
    </row>
    <row r="13" spans="2:22" ht="13.5" customHeight="1">
      <c r="B13" s="26" t="s">
        <v>31</v>
      </c>
      <c r="C13" s="27" t="s">
        <v>32</v>
      </c>
      <c r="D13" s="21">
        <v>941459</v>
      </c>
      <c r="E13" s="21">
        <v>0</v>
      </c>
      <c r="F13" s="21">
        <f>+G13+H13</f>
        <v>481329</v>
      </c>
      <c r="G13" s="21">
        <v>-2667</v>
      </c>
      <c r="H13" s="21">
        <v>483996</v>
      </c>
      <c r="I13" s="21">
        <v>1422788</v>
      </c>
      <c r="J13" s="21">
        <v>555099</v>
      </c>
      <c r="K13" s="21">
        <v>0</v>
      </c>
      <c r="L13" s="22">
        <v>0</v>
      </c>
      <c r="M13" s="22">
        <v>0</v>
      </c>
      <c r="N13" s="22">
        <f t="shared" si="9"/>
        <v>555099</v>
      </c>
      <c r="O13" s="22">
        <f t="shared" si="10"/>
        <v>1422788</v>
      </c>
      <c r="P13" s="22">
        <f>+I13-J13</f>
        <v>867689</v>
      </c>
      <c r="Q13" s="22">
        <v>0</v>
      </c>
      <c r="R13" s="22">
        <v>0</v>
      </c>
      <c r="S13" s="25">
        <f>+M13/J13*100</f>
        <v>0</v>
      </c>
      <c r="T13" s="25">
        <f>+M13/I13*100</f>
        <v>0</v>
      </c>
    </row>
    <row r="14" spans="2:22" s="3" customFormat="1" ht="13.5" customHeight="1">
      <c r="B14" s="28" t="s">
        <v>33</v>
      </c>
      <c r="C14" s="18" t="s">
        <v>34</v>
      </c>
      <c r="D14" s="11">
        <f>+D15</f>
        <v>54000</v>
      </c>
      <c r="E14" s="11">
        <f t="shared" ref="E14:R14" si="11">+E15</f>
        <v>0</v>
      </c>
      <c r="F14" s="11">
        <f t="shared" si="11"/>
        <v>16500</v>
      </c>
      <c r="G14" s="11">
        <f>+G15</f>
        <v>16500</v>
      </c>
      <c r="H14" s="11">
        <f t="shared" si="11"/>
        <v>0</v>
      </c>
      <c r="I14" s="11">
        <f>+I15</f>
        <v>70500</v>
      </c>
      <c r="J14" s="11">
        <f>+J15</f>
        <v>39000</v>
      </c>
      <c r="K14" s="11">
        <f t="shared" si="11"/>
        <v>0</v>
      </c>
      <c r="L14" s="11">
        <f>+L15</f>
        <v>4184.32</v>
      </c>
      <c r="M14" s="11">
        <f>+M15</f>
        <v>20184.32</v>
      </c>
      <c r="N14" s="11">
        <f>+N15</f>
        <v>18815.68</v>
      </c>
      <c r="O14" s="11">
        <f>+O15</f>
        <v>50315.68</v>
      </c>
      <c r="P14" s="11">
        <f t="shared" si="11"/>
        <v>31500</v>
      </c>
      <c r="Q14" s="11">
        <f t="shared" si="11"/>
        <v>20184.32</v>
      </c>
      <c r="R14" s="11">
        <f t="shared" si="11"/>
        <v>0</v>
      </c>
      <c r="S14" s="12">
        <f t="shared" ref="S14:S90" si="12">+M14/J14*100</f>
        <v>51.754666666666672</v>
      </c>
      <c r="T14" s="12">
        <f t="shared" ref="T14:T90" si="13">+M14/I14*100</f>
        <v>28.63024113475177</v>
      </c>
    </row>
    <row r="15" spans="2:22" ht="13.5" customHeight="1">
      <c r="B15" s="19" t="s">
        <v>35</v>
      </c>
      <c r="C15" s="27" t="s">
        <v>36</v>
      </c>
      <c r="D15" s="21">
        <v>54000</v>
      </c>
      <c r="E15" s="21">
        <v>0</v>
      </c>
      <c r="F15" s="21">
        <f>+G15+H15</f>
        <v>16500</v>
      </c>
      <c r="G15" s="21">
        <v>16500</v>
      </c>
      <c r="H15" s="21">
        <v>0</v>
      </c>
      <c r="I15" s="21">
        <v>70500</v>
      </c>
      <c r="J15" s="21">
        <v>39000</v>
      </c>
      <c r="K15" s="21">
        <v>0</v>
      </c>
      <c r="L15" s="23">
        <v>4184.32</v>
      </c>
      <c r="M15" s="23">
        <v>20184.32</v>
      </c>
      <c r="N15" s="22">
        <f t="shared" si="9"/>
        <v>18815.68</v>
      </c>
      <c r="O15" s="22">
        <f t="shared" si="10"/>
        <v>50315.68</v>
      </c>
      <c r="P15" s="22">
        <f>+I15-J15</f>
        <v>31500</v>
      </c>
      <c r="Q15" s="24">
        <v>20184.32</v>
      </c>
      <c r="R15" s="22">
        <v>0</v>
      </c>
      <c r="S15" s="25">
        <f t="shared" si="12"/>
        <v>51.754666666666672</v>
      </c>
      <c r="T15" s="25">
        <f t="shared" si="13"/>
        <v>28.63024113475177</v>
      </c>
    </row>
    <row r="16" spans="2:22" s="3" customFormat="1" ht="13.5" customHeight="1">
      <c r="B16" s="29" t="s">
        <v>37</v>
      </c>
      <c r="C16" s="18" t="s">
        <v>38</v>
      </c>
      <c r="D16" s="30">
        <v>649800</v>
      </c>
      <c r="E16" s="30">
        <v>0</v>
      </c>
      <c r="F16" s="30">
        <f>+G16+H16</f>
        <v>0</v>
      </c>
      <c r="G16" s="30">
        <v>0</v>
      </c>
      <c r="H16" s="30">
        <v>0</v>
      </c>
      <c r="I16" s="30">
        <v>649800</v>
      </c>
      <c r="J16" s="30">
        <v>270750</v>
      </c>
      <c r="K16" s="30">
        <v>0</v>
      </c>
      <c r="L16" s="31">
        <v>40765.730000000003</v>
      </c>
      <c r="M16" s="31">
        <v>199201.07</v>
      </c>
      <c r="N16" s="11">
        <f t="shared" si="9"/>
        <v>71548.929999999993</v>
      </c>
      <c r="O16" s="11">
        <f t="shared" si="10"/>
        <v>450598.93</v>
      </c>
      <c r="P16" s="11">
        <f>+I16-J16</f>
        <v>379050</v>
      </c>
      <c r="Q16" s="32">
        <v>199201.07</v>
      </c>
      <c r="R16" s="11">
        <v>0</v>
      </c>
      <c r="S16" s="12">
        <f t="shared" si="12"/>
        <v>73.573802400738685</v>
      </c>
      <c r="T16" s="12">
        <f t="shared" si="13"/>
        <v>30.655751000307792</v>
      </c>
    </row>
    <row r="17" spans="2:26" s="3" customFormat="1" ht="13.5" customHeight="1">
      <c r="B17" s="29" t="s">
        <v>39</v>
      </c>
      <c r="C17" s="18" t="s">
        <v>40</v>
      </c>
      <c r="D17" s="30">
        <v>52125</v>
      </c>
      <c r="E17" s="30">
        <v>0</v>
      </c>
      <c r="F17" s="30">
        <f>+G17+H17</f>
        <v>0</v>
      </c>
      <c r="G17" s="30">
        <v>0</v>
      </c>
      <c r="H17" s="30">
        <v>0</v>
      </c>
      <c r="I17" s="30">
        <v>52125</v>
      </c>
      <c r="J17" s="30">
        <v>52125</v>
      </c>
      <c r="K17" s="30">
        <v>0</v>
      </c>
      <c r="L17" s="30">
        <v>0</v>
      </c>
      <c r="M17" s="30">
        <v>0</v>
      </c>
      <c r="N17" s="11">
        <f t="shared" si="9"/>
        <v>52125</v>
      </c>
      <c r="O17" s="11">
        <f t="shared" si="10"/>
        <v>52125</v>
      </c>
      <c r="P17" s="11">
        <f>+I17-J17</f>
        <v>0</v>
      </c>
      <c r="Q17" s="11">
        <v>0</v>
      </c>
      <c r="R17" s="11">
        <v>0</v>
      </c>
      <c r="S17" s="12">
        <f t="shared" si="12"/>
        <v>0</v>
      </c>
      <c r="T17" s="12">
        <f t="shared" si="13"/>
        <v>0</v>
      </c>
    </row>
    <row r="18" spans="2:26" s="3" customFormat="1" ht="13.5" customHeight="1">
      <c r="B18" s="29" t="s">
        <v>41</v>
      </c>
      <c r="C18" s="18" t="s">
        <v>42</v>
      </c>
      <c r="D18" s="30">
        <v>8095037</v>
      </c>
      <c r="E18" s="30">
        <v>0</v>
      </c>
      <c r="F18" s="30">
        <f>+G18+H18</f>
        <v>40831</v>
      </c>
      <c r="G18" s="30">
        <v>3980</v>
      </c>
      <c r="H18" s="30">
        <v>36851</v>
      </c>
      <c r="I18" s="30">
        <v>8135868</v>
      </c>
      <c r="J18" s="30">
        <v>2739170</v>
      </c>
      <c r="K18" s="30">
        <v>0</v>
      </c>
      <c r="L18" s="30">
        <v>3142.27</v>
      </c>
      <c r="M18" s="30">
        <v>2267682.06</v>
      </c>
      <c r="N18" s="11">
        <f t="shared" si="9"/>
        <v>471487.93999999994</v>
      </c>
      <c r="O18" s="11">
        <f t="shared" si="10"/>
        <v>5868185.9399999995</v>
      </c>
      <c r="P18" s="11">
        <f>+I18-J18</f>
        <v>5396698</v>
      </c>
      <c r="Q18" s="11">
        <v>2265233.0099999998</v>
      </c>
      <c r="R18" s="11">
        <v>2449.0500000000002</v>
      </c>
      <c r="S18" s="12">
        <f>+M18/J18*100</f>
        <v>82.787196851601024</v>
      </c>
      <c r="T18" s="12">
        <f t="shared" si="13"/>
        <v>27.872650588726366</v>
      </c>
    </row>
    <row r="19" spans="2:26" ht="13.5" customHeight="1">
      <c r="B19" s="29" t="s">
        <v>43</v>
      </c>
      <c r="C19" s="18" t="s">
        <v>44</v>
      </c>
      <c r="D19" s="11">
        <f>SUM(D20:D23)</f>
        <v>17038077</v>
      </c>
      <c r="E19" s="11">
        <f t="shared" ref="E19:R19" si="14">SUM(E20:E23)</f>
        <v>0</v>
      </c>
      <c r="F19" s="11">
        <f>SUM(F20:F23)</f>
        <v>279204</v>
      </c>
      <c r="G19" s="11">
        <f>SUM(G20:G23)</f>
        <v>2733</v>
      </c>
      <c r="H19" s="11">
        <f>SUM(H20:H23)</f>
        <v>276471</v>
      </c>
      <c r="I19" s="11">
        <f>SUM(I20:I23)</f>
        <v>17317281</v>
      </c>
      <c r="J19" s="11">
        <f>SUM(J20:J23)</f>
        <v>7232683</v>
      </c>
      <c r="K19" s="11">
        <f t="shared" si="14"/>
        <v>0</v>
      </c>
      <c r="L19" s="11">
        <f>SUM(L20:L23)</f>
        <v>939558.15</v>
      </c>
      <c r="M19" s="11">
        <f>SUM(M20:M23)</f>
        <v>5705033.7799999993</v>
      </c>
      <c r="N19" s="11">
        <f>SUM(N20:N23)</f>
        <v>1527649.2200000004</v>
      </c>
      <c r="O19" s="11">
        <f>SUM(O20:O23)</f>
        <v>11612247.220000001</v>
      </c>
      <c r="P19" s="11">
        <f t="shared" si="14"/>
        <v>10084598</v>
      </c>
      <c r="Q19" s="11">
        <f t="shared" si="14"/>
        <v>4764931.9400000004</v>
      </c>
      <c r="R19" s="11">
        <f t="shared" si="14"/>
        <v>940101.83999999985</v>
      </c>
      <c r="S19" s="12">
        <f>+M19/J19*100</f>
        <v>78.878526544022449</v>
      </c>
      <c r="T19" s="12">
        <f t="shared" si="13"/>
        <v>32.944165888397833</v>
      </c>
    </row>
    <row r="20" spans="2:26" ht="13.5" customHeight="1">
      <c r="B20" s="33" t="s">
        <v>45</v>
      </c>
      <c r="C20" s="27" t="s">
        <v>46</v>
      </c>
      <c r="D20" s="21">
        <v>13831441</v>
      </c>
      <c r="E20" s="21">
        <v>0</v>
      </c>
      <c r="F20" s="21">
        <f t="shared" ref="F20:F31" si="15">+G20+H20</f>
        <v>242725</v>
      </c>
      <c r="G20" s="21">
        <v>2187</v>
      </c>
      <c r="H20" s="21">
        <v>240538</v>
      </c>
      <c r="I20" s="21">
        <v>14074166</v>
      </c>
      <c r="J20" s="21">
        <v>5874804</v>
      </c>
      <c r="K20" s="21">
        <v>0</v>
      </c>
      <c r="L20" s="23">
        <v>756047.14</v>
      </c>
      <c r="M20" s="23">
        <v>4632242.0599999996</v>
      </c>
      <c r="N20" s="22">
        <f t="shared" si="9"/>
        <v>1242561.9400000004</v>
      </c>
      <c r="O20" s="22">
        <f t="shared" si="10"/>
        <v>9441923.9400000013</v>
      </c>
      <c r="P20" s="22">
        <f>+I20-J20</f>
        <v>8199362</v>
      </c>
      <c r="Q20" s="22">
        <v>3875751.59</v>
      </c>
      <c r="R20" s="34">
        <v>756490.47</v>
      </c>
      <c r="S20" s="25">
        <f t="shared" si="12"/>
        <v>78.849303908692093</v>
      </c>
      <c r="T20" s="25">
        <f t="shared" si="13"/>
        <v>32.913083872962702</v>
      </c>
    </row>
    <row r="21" spans="2:26" ht="13.5" customHeight="1">
      <c r="B21" s="35" t="s">
        <v>47</v>
      </c>
      <c r="C21" s="27" t="s">
        <v>48</v>
      </c>
      <c r="D21" s="21">
        <v>1457562</v>
      </c>
      <c r="E21" s="21">
        <v>0</v>
      </c>
      <c r="F21" s="21">
        <f t="shared" si="15"/>
        <v>7511</v>
      </c>
      <c r="G21" s="21">
        <v>248</v>
      </c>
      <c r="H21" s="21">
        <v>7263</v>
      </c>
      <c r="I21" s="21">
        <v>1465073</v>
      </c>
      <c r="J21" s="21">
        <v>608165</v>
      </c>
      <c r="K21" s="21">
        <v>0</v>
      </c>
      <c r="L21" s="23">
        <v>84963.02</v>
      </c>
      <c r="M21" s="23">
        <v>493745.28</v>
      </c>
      <c r="N21" s="22">
        <f t="shared" si="9"/>
        <v>114419.71999999997</v>
      </c>
      <c r="O21" s="22">
        <f t="shared" si="10"/>
        <v>971327.72</v>
      </c>
      <c r="P21" s="22">
        <f>+I21-J21</f>
        <v>856908</v>
      </c>
      <c r="Q21" s="22">
        <v>408732.08</v>
      </c>
      <c r="R21" s="34">
        <v>85013.2</v>
      </c>
      <c r="S21" s="25">
        <f t="shared" si="12"/>
        <v>81.186072858517022</v>
      </c>
      <c r="T21" s="25">
        <f t="shared" si="13"/>
        <v>33.701070185581202</v>
      </c>
    </row>
    <row r="22" spans="2:26" ht="13.5" customHeight="1">
      <c r="B22" s="33" t="s">
        <v>49</v>
      </c>
      <c r="C22" s="27" t="s">
        <v>50</v>
      </c>
      <c r="D22" s="21">
        <v>1457562</v>
      </c>
      <c r="E22" s="21">
        <v>0</v>
      </c>
      <c r="F22" s="21">
        <f t="shared" si="15"/>
        <v>27580</v>
      </c>
      <c r="G22" s="21">
        <v>248</v>
      </c>
      <c r="H22" s="21">
        <v>27332</v>
      </c>
      <c r="I22" s="21">
        <v>1485142</v>
      </c>
      <c r="J22" s="21">
        <v>628234</v>
      </c>
      <c r="K22" s="21">
        <v>0</v>
      </c>
      <c r="L22" s="23">
        <v>85552.01</v>
      </c>
      <c r="M22" s="23">
        <v>496807.55</v>
      </c>
      <c r="N22" s="22">
        <f t="shared" si="9"/>
        <v>131426.45000000001</v>
      </c>
      <c r="O22" s="22">
        <f t="shared" si="10"/>
        <v>988334.45</v>
      </c>
      <c r="P22" s="22">
        <f>+I22-J22</f>
        <v>856908</v>
      </c>
      <c r="Q22" s="22">
        <v>411205.36</v>
      </c>
      <c r="R22" s="34">
        <v>85602.19</v>
      </c>
      <c r="S22" s="25">
        <f t="shared" si="12"/>
        <v>79.080016363329591</v>
      </c>
      <c r="T22" s="25">
        <f t="shared" si="13"/>
        <v>33.451855108804409</v>
      </c>
    </row>
    <row r="23" spans="2:26" ht="13.5" customHeight="1">
      <c r="B23" s="33" t="s">
        <v>51</v>
      </c>
      <c r="C23" s="27" t="s">
        <v>52</v>
      </c>
      <c r="D23" s="21">
        <v>291512</v>
      </c>
      <c r="E23" s="21">
        <v>0</v>
      </c>
      <c r="F23" s="21">
        <f t="shared" si="15"/>
        <v>1388</v>
      </c>
      <c r="G23" s="21">
        <v>50</v>
      </c>
      <c r="H23" s="21">
        <v>1338</v>
      </c>
      <c r="I23" s="21">
        <v>292900</v>
      </c>
      <c r="J23" s="21">
        <v>121480</v>
      </c>
      <c r="K23" s="21">
        <v>0</v>
      </c>
      <c r="L23" s="23">
        <v>12995.98</v>
      </c>
      <c r="M23" s="23">
        <v>82238.89</v>
      </c>
      <c r="N23" s="22">
        <f t="shared" si="9"/>
        <v>39241.11</v>
      </c>
      <c r="O23" s="22">
        <f t="shared" si="10"/>
        <v>210661.11</v>
      </c>
      <c r="P23" s="22">
        <f>+I23-J23</f>
        <v>171420</v>
      </c>
      <c r="Q23" s="22">
        <v>69242.91</v>
      </c>
      <c r="R23" s="34">
        <v>12995.98</v>
      </c>
      <c r="S23" s="25">
        <f t="shared" si="12"/>
        <v>67.697472835034574</v>
      </c>
      <c r="T23" s="25">
        <f t="shared" si="13"/>
        <v>28.077463298053946</v>
      </c>
    </row>
    <row r="24" spans="2:26" ht="13.5" customHeight="1">
      <c r="B24" s="36" t="s">
        <v>53</v>
      </c>
      <c r="C24" s="37" t="s">
        <v>54</v>
      </c>
      <c r="D24" s="30">
        <f>+D26+D25</f>
        <v>0</v>
      </c>
      <c r="E24" s="30">
        <f t="shared" ref="E24:R24" si="16">+E26+E25</f>
        <v>0</v>
      </c>
      <c r="F24" s="30">
        <f t="shared" si="16"/>
        <v>1332025</v>
      </c>
      <c r="G24" s="30">
        <f t="shared" si="16"/>
        <v>450</v>
      </c>
      <c r="H24" s="30">
        <f t="shared" si="16"/>
        <v>1331575</v>
      </c>
      <c r="I24" s="30">
        <f t="shared" si="16"/>
        <v>1332025</v>
      </c>
      <c r="J24" s="30">
        <f t="shared" si="16"/>
        <v>1332025</v>
      </c>
      <c r="K24" s="30">
        <f t="shared" si="16"/>
        <v>0</v>
      </c>
      <c r="L24" s="30">
        <f t="shared" si="16"/>
        <v>0</v>
      </c>
      <c r="M24" s="30">
        <f t="shared" si="16"/>
        <v>0</v>
      </c>
      <c r="N24" s="30">
        <f t="shared" si="16"/>
        <v>1332025</v>
      </c>
      <c r="O24" s="30">
        <f t="shared" si="16"/>
        <v>1332025</v>
      </c>
      <c r="P24" s="30">
        <f t="shared" si="16"/>
        <v>0</v>
      </c>
      <c r="Q24" s="30">
        <f t="shared" si="16"/>
        <v>0</v>
      </c>
      <c r="R24" s="30">
        <f t="shared" si="16"/>
        <v>0</v>
      </c>
      <c r="S24" s="12">
        <f t="shared" si="12"/>
        <v>0</v>
      </c>
      <c r="T24" s="12">
        <f t="shared" si="13"/>
        <v>0</v>
      </c>
    </row>
    <row r="25" spans="2:26" ht="13.5" customHeight="1">
      <c r="B25" s="38" t="s">
        <v>201</v>
      </c>
      <c r="C25" s="39" t="s">
        <v>202</v>
      </c>
      <c r="D25" s="21">
        <v>0</v>
      </c>
      <c r="E25" s="21">
        <v>0</v>
      </c>
      <c r="F25" s="21">
        <f t="shared" si="15"/>
        <v>450</v>
      </c>
      <c r="G25" s="21">
        <v>450</v>
      </c>
      <c r="H25" s="21">
        <v>0</v>
      </c>
      <c r="I25" s="21">
        <v>450</v>
      </c>
      <c r="J25" s="21">
        <v>450</v>
      </c>
      <c r="K25" s="21">
        <v>0</v>
      </c>
      <c r="L25" s="21">
        <v>0</v>
      </c>
      <c r="M25" s="21">
        <v>0</v>
      </c>
      <c r="N25" s="22">
        <f t="shared" ref="N25:N26" si="17">J25-M25</f>
        <v>450</v>
      </c>
      <c r="O25" s="22">
        <f t="shared" si="10"/>
        <v>450</v>
      </c>
      <c r="P25" s="22">
        <f>+I25-J25</f>
        <v>0</v>
      </c>
      <c r="Q25" s="22">
        <v>0</v>
      </c>
      <c r="R25" s="22">
        <v>0</v>
      </c>
      <c r="S25" s="25">
        <f t="shared" ref="S25" si="18">+M25/J25*100</f>
        <v>0</v>
      </c>
      <c r="T25" s="25">
        <f t="shared" ref="T25" si="19">+M25/I25*100</f>
        <v>0</v>
      </c>
    </row>
    <row r="26" spans="2:26" ht="13.5" customHeight="1">
      <c r="B26" s="38" t="s">
        <v>55</v>
      </c>
      <c r="C26" s="39" t="s">
        <v>56</v>
      </c>
      <c r="D26" s="21">
        <v>0</v>
      </c>
      <c r="E26" s="21">
        <v>0</v>
      </c>
      <c r="F26" s="21">
        <f t="shared" si="15"/>
        <v>1331575</v>
      </c>
      <c r="G26" s="21">
        <v>0</v>
      </c>
      <c r="H26" s="21">
        <v>1331575</v>
      </c>
      <c r="I26" s="21">
        <v>1331575</v>
      </c>
      <c r="J26" s="21">
        <v>1331575</v>
      </c>
      <c r="K26" s="21">
        <v>0</v>
      </c>
      <c r="L26" s="21">
        <v>0</v>
      </c>
      <c r="M26" s="21">
        <v>0</v>
      </c>
      <c r="N26" s="22">
        <f t="shared" si="17"/>
        <v>1331575</v>
      </c>
      <c r="O26" s="22">
        <f t="shared" si="10"/>
        <v>1331575</v>
      </c>
      <c r="P26" s="22">
        <f>+I26-J26</f>
        <v>0</v>
      </c>
      <c r="Q26" s="22">
        <v>0</v>
      </c>
      <c r="R26" s="22">
        <v>0</v>
      </c>
      <c r="S26" s="25">
        <f t="shared" si="12"/>
        <v>0</v>
      </c>
      <c r="T26" s="25">
        <f t="shared" si="13"/>
        <v>0</v>
      </c>
    </row>
    <row r="27" spans="2:26" ht="13.5" customHeight="1">
      <c r="B27" s="36" t="s">
        <v>57</v>
      </c>
      <c r="C27" s="40" t="s">
        <v>58</v>
      </c>
      <c r="D27" s="30">
        <f>+D28+D29+D30+D31</f>
        <v>0</v>
      </c>
      <c r="E27" s="30">
        <f t="shared" ref="E27" si="20">+E28+E29+E30+E31</f>
        <v>0</v>
      </c>
      <c r="F27" s="30">
        <f>+F28+F29+F30+F31</f>
        <v>670673</v>
      </c>
      <c r="G27" s="30">
        <f>+G28+G29+G30+G31</f>
        <v>670673</v>
      </c>
      <c r="H27" s="30">
        <f>+H28+H29+H30+H31</f>
        <v>0</v>
      </c>
      <c r="I27" s="30">
        <f>+I28+I29+I30+I31</f>
        <v>670673</v>
      </c>
      <c r="J27" s="30">
        <f>+J28+J29+J30+J31</f>
        <v>670673</v>
      </c>
      <c r="K27" s="30">
        <f t="shared" ref="K27:R27" si="21">+K28+K29+K30+K31</f>
        <v>0</v>
      </c>
      <c r="L27" s="30">
        <f>+L28+L29+L30+L31</f>
        <v>32614.32</v>
      </c>
      <c r="M27" s="30">
        <f>+M28+M29+M30+M31</f>
        <v>558078.16</v>
      </c>
      <c r="N27" s="30">
        <f>+N28+N29+N30+N31</f>
        <v>112594.84000000001</v>
      </c>
      <c r="O27" s="30">
        <f>+O28+O29+O30+O31</f>
        <v>112594.84000000001</v>
      </c>
      <c r="P27" s="30">
        <f t="shared" si="21"/>
        <v>0</v>
      </c>
      <c r="Q27" s="30">
        <f>+Q28+Q29+Q30+Q31</f>
        <v>530223.12</v>
      </c>
      <c r="R27" s="30">
        <f t="shared" si="21"/>
        <v>27855.040000000001</v>
      </c>
      <c r="S27" s="12">
        <f t="shared" si="12"/>
        <v>83.211663508147794</v>
      </c>
      <c r="T27" s="12">
        <f>+M27/I27*100</f>
        <v>83.211663508147794</v>
      </c>
    </row>
    <row r="28" spans="2:26" ht="13.5" customHeight="1">
      <c r="B28" s="38" t="s">
        <v>59</v>
      </c>
      <c r="C28" s="20" t="s">
        <v>28</v>
      </c>
      <c r="D28" s="21">
        <v>0</v>
      </c>
      <c r="E28" s="21">
        <v>0</v>
      </c>
      <c r="F28" s="21">
        <f t="shared" si="15"/>
        <v>530649</v>
      </c>
      <c r="G28" s="21">
        <v>530649</v>
      </c>
      <c r="H28" s="21">
        <v>0</v>
      </c>
      <c r="I28" s="21">
        <v>530649</v>
      </c>
      <c r="J28" s="21">
        <v>530649</v>
      </c>
      <c r="K28" s="21">
        <v>0</v>
      </c>
      <c r="L28" s="41">
        <v>28984.17</v>
      </c>
      <c r="M28" s="41">
        <v>439519.67</v>
      </c>
      <c r="N28" s="22">
        <f t="shared" ref="N28:N30" si="22">J28-M28</f>
        <v>91129.330000000016</v>
      </c>
      <c r="O28" s="22">
        <f t="shared" si="10"/>
        <v>91129.330000000016</v>
      </c>
      <c r="P28" s="22">
        <f t="shared" ref="P28:P31" si="23">+I28-J28</f>
        <v>0</v>
      </c>
      <c r="Q28" s="22">
        <v>433694.58</v>
      </c>
      <c r="R28" s="42">
        <v>5825.09</v>
      </c>
      <c r="S28" s="25">
        <f t="shared" si="12"/>
        <v>82.826815842487207</v>
      </c>
      <c r="T28" s="25">
        <f t="shared" si="13"/>
        <v>82.826815842487207</v>
      </c>
    </row>
    <row r="29" spans="2:26" ht="13.5" customHeight="1">
      <c r="B29" s="38" t="s">
        <v>60</v>
      </c>
      <c r="C29" s="20" t="s">
        <v>38</v>
      </c>
      <c r="D29" s="21">
        <v>0</v>
      </c>
      <c r="E29" s="21">
        <v>0</v>
      </c>
      <c r="F29" s="21">
        <f t="shared" si="15"/>
        <v>3285</v>
      </c>
      <c r="G29" s="21">
        <v>3285</v>
      </c>
      <c r="H29" s="21">
        <v>0</v>
      </c>
      <c r="I29" s="21">
        <v>3285</v>
      </c>
      <c r="J29" s="21">
        <v>3285</v>
      </c>
      <c r="K29" s="21">
        <v>0</v>
      </c>
      <c r="L29" s="41">
        <v>0</v>
      </c>
      <c r="M29" s="41">
        <v>3275.67</v>
      </c>
      <c r="N29" s="22">
        <f t="shared" si="22"/>
        <v>9.3299999999999272</v>
      </c>
      <c r="O29" s="22">
        <f t="shared" si="10"/>
        <v>9.3299999999999272</v>
      </c>
      <c r="P29" s="22">
        <f t="shared" si="23"/>
        <v>0</v>
      </c>
      <c r="Q29" s="22">
        <v>3275.67</v>
      </c>
      <c r="R29" s="42">
        <v>0</v>
      </c>
      <c r="S29" s="25">
        <f t="shared" si="12"/>
        <v>99.715981735159815</v>
      </c>
      <c r="T29" s="25">
        <f t="shared" si="13"/>
        <v>99.715981735159815</v>
      </c>
    </row>
    <row r="30" spans="2:26" ht="13.5" customHeight="1">
      <c r="B30" s="38" t="s">
        <v>61</v>
      </c>
      <c r="C30" s="20" t="s">
        <v>42</v>
      </c>
      <c r="D30" s="21">
        <v>0</v>
      </c>
      <c r="E30" s="21">
        <v>0</v>
      </c>
      <c r="F30" s="21">
        <f t="shared" si="15"/>
        <v>43642</v>
      </c>
      <c r="G30" s="21">
        <v>43642</v>
      </c>
      <c r="H30" s="21">
        <v>0</v>
      </c>
      <c r="I30" s="21">
        <v>43642</v>
      </c>
      <c r="J30" s="21">
        <v>43642</v>
      </c>
      <c r="K30" s="21">
        <v>0</v>
      </c>
      <c r="L30" s="41">
        <v>-974.96</v>
      </c>
      <c r="M30" s="41">
        <v>39175.160000000003</v>
      </c>
      <c r="N30" s="22">
        <f t="shared" si="22"/>
        <v>4466.8399999999965</v>
      </c>
      <c r="O30" s="22">
        <f t="shared" si="10"/>
        <v>4466.8399999999965</v>
      </c>
      <c r="P30" s="22">
        <f t="shared" si="23"/>
        <v>0</v>
      </c>
      <c r="Q30" s="22">
        <v>26628.21</v>
      </c>
      <c r="R30" s="42">
        <v>12546.95</v>
      </c>
      <c r="S30" s="25">
        <f t="shared" si="12"/>
        <v>89.764813711562269</v>
      </c>
      <c r="T30" s="25">
        <f t="shared" si="13"/>
        <v>89.764813711562269</v>
      </c>
    </row>
    <row r="31" spans="2:26" ht="13.5" customHeight="1">
      <c r="B31" s="38" t="s">
        <v>62</v>
      </c>
      <c r="C31" s="20" t="s">
        <v>44</v>
      </c>
      <c r="D31" s="21">
        <v>0</v>
      </c>
      <c r="E31" s="21">
        <v>0</v>
      </c>
      <c r="F31" s="21">
        <f t="shared" si="15"/>
        <v>93097</v>
      </c>
      <c r="G31" s="21">
        <v>93097</v>
      </c>
      <c r="H31" s="21">
        <v>0</v>
      </c>
      <c r="I31" s="21">
        <v>93097</v>
      </c>
      <c r="J31" s="21">
        <v>93097</v>
      </c>
      <c r="K31" s="21">
        <v>0</v>
      </c>
      <c r="L31" s="41">
        <v>4605.1099999999997</v>
      </c>
      <c r="M31" s="41">
        <v>76107.66</v>
      </c>
      <c r="N31" s="22">
        <f t="shared" ref="N31" si="24">J31-M31</f>
        <v>16989.339999999997</v>
      </c>
      <c r="O31" s="22">
        <f t="shared" si="10"/>
        <v>16989.339999999997</v>
      </c>
      <c r="P31" s="22">
        <f t="shared" si="23"/>
        <v>0</v>
      </c>
      <c r="Q31" s="22">
        <v>66624.66</v>
      </c>
      <c r="R31" s="42">
        <v>9483</v>
      </c>
      <c r="S31" s="25">
        <f t="shared" si="12"/>
        <v>81.750926453054333</v>
      </c>
      <c r="T31" s="25">
        <f t="shared" si="13"/>
        <v>81.750926453054333</v>
      </c>
    </row>
    <row r="32" spans="2:26" s="4" customFormat="1" ht="13.5" customHeight="1">
      <c r="B32" s="43">
        <v>1</v>
      </c>
      <c r="C32" s="40" t="s">
        <v>63</v>
      </c>
      <c r="D32" s="11">
        <f t="shared" ref="D32:I32" si="25">+D33+D40+D48+D49+D52+D56+D61+D67+D70+D76</f>
        <v>3280679</v>
      </c>
      <c r="E32" s="11">
        <f t="shared" si="25"/>
        <v>0</v>
      </c>
      <c r="F32" s="11">
        <f>+F33+F40+F48+F49+F52+F56+F61+F67+F70+F76</f>
        <v>13569742</v>
      </c>
      <c r="G32" s="11">
        <f t="shared" si="25"/>
        <v>-76828</v>
      </c>
      <c r="H32" s="11">
        <f>+H33+H40+H48+H49+H52+H56+H61+H67+H70+H76</f>
        <v>13646570</v>
      </c>
      <c r="I32" s="11">
        <f t="shared" si="25"/>
        <v>16850421</v>
      </c>
      <c r="J32" s="11">
        <f>+J33+J40+J48+J49+J52+J56+J61+J67+J70+J76</f>
        <v>16743397</v>
      </c>
      <c r="K32" s="11">
        <f t="shared" ref="K32:R32" si="26">+K33+K40+K48+K49+K52+K56+K61+K67+K70+K76</f>
        <v>181363.62</v>
      </c>
      <c r="L32" s="11">
        <f t="shared" si="26"/>
        <v>2539595.0199999996</v>
      </c>
      <c r="M32" s="11">
        <f>+M33+M40+M48+M49+M52+M56+M61+M67+M70+M76</f>
        <v>5815031.1000000006</v>
      </c>
      <c r="N32" s="11">
        <f t="shared" si="26"/>
        <v>10928365.9</v>
      </c>
      <c r="O32" s="11">
        <f>+O33+O40+O48+O49+O52+O56+O61+O67+O70+O76</f>
        <v>11035389.9</v>
      </c>
      <c r="P32" s="11">
        <f t="shared" si="26"/>
        <v>107024</v>
      </c>
      <c r="Q32" s="11">
        <f t="shared" si="26"/>
        <v>1433115.5899999999</v>
      </c>
      <c r="R32" s="11">
        <f t="shared" si="26"/>
        <v>4381915.51</v>
      </c>
      <c r="S32" s="12">
        <f>+M32/J32*100</f>
        <v>34.730294575228676</v>
      </c>
      <c r="T32" s="12">
        <f>+M32/I32*100</f>
        <v>34.509708095720583</v>
      </c>
      <c r="V32" s="44"/>
      <c r="W32" s="44"/>
      <c r="Y32" s="44"/>
      <c r="Z32" s="44"/>
    </row>
    <row r="33" spans="2:26" ht="13.5" customHeight="1">
      <c r="B33" s="43">
        <v>100</v>
      </c>
      <c r="C33" s="40" t="s">
        <v>64</v>
      </c>
      <c r="D33" s="11">
        <f>SUM(D34:D39)</f>
        <v>1300309</v>
      </c>
      <c r="E33" s="11">
        <f>SUM(E34:E39)</f>
        <v>0</v>
      </c>
      <c r="F33" s="11">
        <f t="shared" ref="F33" si="27">SUM(F34:F39)</f>
        <v>2303502</v>
      </c>
      <c r="G33" s="11">
        <f>SUM(G34:G39)</f>
        <v>786</v>
      </c>
      <c r="H33" s="11">
        <f>SUM(H34:H39)</f>
        <v>2302716</v>
      </c>
      <c r="I33" s="11">
        <f t="shared" ref="I33:R33" si="28">SUM(I34:I39)</f>
        <v>3603811</v>
      </c>
      <c r="J33" s="11">
        <f t="shared" si="28"/>
        <v>3601811</v>
      </c>
      <c r="K33" s="11">
        <f t="shared" si="28"/>
        <v>0</v>
      </c>
      <c r="L33" s="11">
        <f t="shared" si="28"/>
        <v>1007676.9</v>
      </c>
      <c r="M33" s="11">
        <f t="shared" si="28"/>
        <v>2724335.5500000003</v>
      </c>
      <c r="N33" s="11">
        <f t="shared" si="28"/>
        <v>877475.45</v>
      </c>
      <c r="O33" s="11">
        <f t="shared" si="28"/>
        <v>879475.45</v>
      </c>
      <c r="P33" s="11">
        <f t="shared" si="28"/>
        <v>2000</v>
      </c>
      <c r="Q33" s="11">
        <f>SUM(Q34:Q39)</f>
        <v>449390.29999999993</v>
      </c>
      <c r="R33" s="11">
        <f t="shared" si="28"/>
        <v>2274945.25</v>
      </c>
      <c r="S33" s="12">
        <f>+M33/J33*100</f>
        <v>75.637937415372434</v>
      </c>
      <c r="T33" s="12">
        <f t="shared" si="13"/>
        <v>75.595960775967455</v>
      </c>
      <c r="V33" s="44"/>
      <c r="W33" s="7"/>
      <c r="Y33" s="44"/>
      <c r="Z33" s="44"/>
    </row>
    <row r="34" spans="2:26" ht="13.5" customHeight="1">
      <c r="B34" s="45">
        <v>101</v>
      </c>
      <c r="C34" s="27" t="s">
        <v>65</v>
      </c>
      <c r="D34" s="21">
        <v>532568</v>
      </c>
      <c r="E34" s="21">
        <v>0</v>
      </c>
      <c r="F34" s="21">
        <f t="shared" ref="F34:F81" si="29">+G34+H34</f>
        <v>1168733</v>
      </c>
      <c r="G34" s="21">
        <v>33443</v>
      </c>
      <c r="H34" s="21">
        <v>1135290</v>
      </c>
      <c r="I34" s="21">
        <v>1701301</v>
      </c>
      <c r="J34" s="21">
        <v>1699301</v>
      </c>
      <c r="K34" s="21">
        <v>0</v>
      </c>
      <c r="L34" s="23">
        <v>1007451.9</v>
      </c>
      <c r="M34" s="23">
        <v>1352542.32</v>
      </c>
      <c r="N34" s="22">
        <f t="shared" ref="N34:N39" si="30">J34-M34</f>
        <v>346758.67999999993</v>
      </c>
      <c r="O34" s="22">
        <f t="shared" ref="O34:O39" si="31">+N34+P34</f>
        <v>348758.67999999993</v>
      </c>
      <c r="P34" s="22">
        <f>+I34-J34</f>
        <v>2000</v>
      </c>
      <c r="Q34" s="21">
        <v>206504.09</v>
      </c>
      <c r="R34" s="34">
        <v>1146038.23</v>
      </c>
      <c r="S34" s="25">
        <f t="shared" ref="S34:S38" si="32">+M34/J34*100</f>
        <v>79.594040137680139</v>
      </c>
      <c r="T34" s="25">
        <f t="shared" si="13"/>
        <v>79.500471697835948</v>
      </c>
      <c r="V34" s="44"/>
      <c r="W34" s="7"/>
      <c r="Z34" s="7"/>
    </row>
    <row r="35" spans="2:26" ht="13.5" customHeight="1">
      <c r="B35" s="46">
        <v>102</v>
      </c>
      <c r="C35" s="27" t="s">
        <v>66</v>
      </c>
      <c r="D35" s="21">
        <v>751600</v>
      </c>
      <c r="E35" s="21">
        <v>0</v>
      </c>
      <c r="F35" s="21">
        <f t="shared" si="29"/>
        <v>731300</v>
      </c>
      <c r="G35" s="21">
        <v>-36382</v>
      </c>
      <c r="H35" s="21">
        <v>767682</v>
      </c>
      <c r="I35" s="21">
        <v>1482900</v>
      </c>
      <c r="J35" s="21">
        <v>1482900</v>
      </c>
      <c r="K35" s="21">
        <v>0</v>
      </c>
      <c r="L35" s="22">
        <v>0</v>
      </c>
      <c r="M35" s="22">
        <v>962139.92</v>
      </c>
      <c r="N35" s="22">
        <f t="shared" si="30"/>
        <v>520760.07999999996</v>
      </c>
      <c r="O35" s="22">
        <f t="shared" si="31"/>
        <v>520760.07999999996</v>
      </c>
      <c r="P35" s="22">
        <f t="shared" ref="P35:P48" si="33">+I35-J35</f>
        <v>0</v>
      </c>
      <c r="Q35" s="21">
        <v>182623.96</v>
      </c>
      <c r="R35" s="34">
        <v>779515.96</v>
      </c>
      <c r="S35" s="25">
        <f t="shared" si="32"/>
        <v>64.882319778811791</v>
      </c>
      <c r="T35" s="25">
        <f t="shared" si="13"/>
        <v>64.882319778811791</v>
      </c>
      <c r="W35" s="47"/>
    </row>
    <row r="36" spans="2:26" ht="13.5" customHeight="1">
      <c r="B36" s="46">
        <v>103</v>
      </c>
      <c r="C36" s="27" t="s">
        <v>67</v>
      </c>
      <c r="D36" s="21">
        <v>400</v>
      </c>
      <c r="E36" s="21">
        <v>0</v>
      </c>
      <c r="F36" s="21">
        <f t="shared" si="29"/>
        <v>-400</v>
      </c>
      <c r="G36" s="21">
        <v>-400</v>
      </c>
      <c r="H36" s="21">
        <v>0</v>
      </c>
      <c r="I36" s="21">
        <v>0</v>
      </c>
      <c r="J36" s="21">
        <v>0</v>
      </c>
      <c r="K36" s="21">
        <v>0</v>
      </c>
      <c r="L36" s="22">
        <v>0</v>
      </c>
      <c r="M36" s="22">
        <v>0</v>
      </c>
      <c r="N36" s="22">
        <f t="shared" si="30"/>
        <v>0</v>
      </c>
      <c r="O36" s="22">
        <f t="shared" si="31"/>
        <v>0</v>
      </c>
      <c r="P36" s="22">
        <f t="shared" si="33"/>
        <v>0</v>
      </c>
      <c r="Q36" s="21">
        <v>0</v>
      </c>
      <c r="R36" s="22">
        <v>0</v>
      </c>
      <c r="S36" s="25">
        <v>0</v>
      </c>
      <c r="T36" s="25">
        <v>0</v>
      </c>
    </row>
    <row r="37" spans="2:26" ht="13.5" customHeight="1">
      <c r="B37" s="46">
        <v>104</v>
      </c>
      <c r="C37" s="27" t="s">
        <v>203</v>
      </c>
      <c r="D37" s="21">
        <v>0</v>
      </c>
      <c r="E37" s="21">
        <v>0</v>
      </c>
      <c r="F37" s="21">
        <f t="shared" si="29"/>
        <v>9454</v>
      </c>
      <c r="G37" s="21">
        <v>9454</v>
      </c>
      <c r="H37" s="21">
        <v>0</v>
      </c>
      <c r="I37" s="21">
        <v>9454</v>
      </c>
      <c r="J37" s="21">
        <v>9454</v>
      </c>
      <c r="K37" s="21">
        <v>0</v>
      </c>
      <c r="L37" s="22">
        <v>0</v>
      </c>
      <c r="M37" s="22">
        <v>0</v>
      </c>
      <c r="N37" s="22">
        <f t="shared" si="30"/>
        <v>9454</v>
      </c>
      <c r="O37" s="22">
        <f t="shared" si="31"/>
        <v>9454</v>
      </c>
      <c r="P37" s="22">
        <f t="shared" si="33"/>
        <v>0</v>
      </c>
      <c r="Q37" s="21">
        <v>0</v>
      </c>
      <c r="R37" s="22">
        <v>0</v>
      </c>
      <c r="S37" s="25">
        <f t="shared" ref="S37" si="34">+M37/J37*100</f>
        <v>0</v>
      </c>
      <c r="T37" s="25">
        <f t="shared" ref="T37" si="35">+M37/I37*100</f>
        <v>0</v>
      </c>
    </row>
    <row r="38" spans="2:26" ht="13.5" customHeight="1">
      <c r="B38" s="46">
        <v>105</v>
      </c>
      <c r="C38" s="27" t="s">
        <v>68</v>
      </c>
      <c r="D38" s="21">
        <v>0</v>
      </c>
      <c r="E38" s="21">
        <v>0</v>
      </c>
      <c r="F38" s="21">
        <f t="shared" si="29"/>
        <v>399744</v>
      </c>
      <c r="G38" s="21">
        <v>0</v>
      </c>
      <c r="H38" s="21">
        <v>399744</v>
      </c>
      <c r="I38" s="21">
        <v>399744</v>
      </c>
      <c r="J38" s="21">
        <v>399744</v>
      </c>
      <c r="K38" s="21">
        <v>0</v>
      </c>
      <c r="L38" s="22">
        <v>0</v>
      </c>
      <c r="M38" s="22">
        <v>399743.74</v>
      </c>
      <c r="N38" s="22">
        <f t="shared" si="30"/>
        <v>0.26000000000931323</v>
      </c>
      <c r="O38" s="22">
        <f t="shared" si="31"/>
        <v>0.26000000000931323</v>
      </c>
      <c r="P38" s="22">
        <f t="shared" si="33"/>
        <v>0</v>
      </c>
      <c r="Q38" s="21">
        <v>57741.03</v>
      </c>
      <c r="R38" s="22">
        <v>342002.71</v>
      </c>
      <c r="S38" s="25">
        <f t="shared" si="32"/>
        <v>99.999934958373359</v>
      </c>
      <c r="T38" s="25">
        <f t="shared" si="13"/>
        <v>99.999934958373359</v>
      </c>
    </row>
    <row r="39" spans="2:26" ht="13.5" customHeight="1">
      <c r="B39" s="46">
        <v>109</v>
      </c>
      <c r="C39" s="27" t="s">
        <v>69</v>
      </c>
      <c r="D39" s="25">
        <v>15741</v>
      </c>
      <c r="E39" s="21">
        <v>0</v>
      </c>
      <c r="F39" s="21">
        <f t="shared" si="29"/>
        <v>-5329</v>
      </c>
      <c r="G39" s="21">
        <v>-5329</v>
      </c>
      <c r="H39" s="21">
        <v>0</v>
      </c>
      <c r="I39" s="21">
        <v>10412</v>
      </c>
      <c r="J39" s="21">
        <v>10412</v>
      </c>
      <c r="K39" s="21">
        <v>0</v>
      </c>
      <c r="L39" s="21">
        <v>225</v>
      </c>
      <c r="M39" s="22">
        <v>9909.57</v>
      </c>
      <c r="N39" s="22">
        <f t="shared" si="30"/>
        <v>502.43000000000029</v>
      </c>
      <c r="O39" s="22">
        <f t="shared" si="31"/>
        <v>502.43000000000029</v>
      </c>
      <c r="P39" s="22">
        <f t="shared" si="33"/>
        <v>0</v>
      </c>
      <c r="Q39" s="22">
        <v>2521.2199999999998</v>
      </c>
      <c r="R39" s="21">
        <v>7388.35</v>
      </c>
      <c r="S39" s="25">
        <f t="shared" ref="S39" si="36">+M39/J39*100</f>
        <v>95.174510180560887</v>
      </c>
      <c r="T39" s="25">
        <f t="shared" ref="T39:T42" si="37">+M39/I39*100</f>
        <v>95.174510180560887</v>
      </c>
      <c r="U39" s="48"/>
    </row>
    <row r="40" spans="2:26" ht="13.5" customHeight="1">
      <c r="B40" s="43">
        <v>110</v>
      </c>
      <c r="C40" s="18" t="s">
        <v>70</v>
      </c>
      <c r="D40" s="11">
        <f>SUM(D41:D47)</f>
        <v>784632</v>
      </c>
      <c r="E40" s="11">
        <f>SUM(E41:E47)</f>
        <v>0</v>
      </c>
      <c r="F40" s="11">
        <f>SUM(F41:F47)</f>
        <v>1218730</v>
      </c>
      <c r="G40" s="11">
        <f t="shared" ref="G40" si="38">SUM(G41:G47)</f>
        <v>-17766</v>
      </c>
      <c r="H40" s="11">
        <f>SUM(H41:H47)</f>
        <v>1236496</v>
      </c>
      <c r="I40" s="11">
        <f>SUM(I41:I47)</f>
        <v>2003362</v>
      </c>
      <c r="J40" s="11">
        <f>SUM(J41:J47)</f>
        <v>1950886</v>
      </c>
      <c r="K40" s="11">
        <f>SUM(K41:K47)</f>
        <v>0</v>
      </c>
      <c r="L40" s="11">
        <f t="shared" ref="L40" si="39">SUM(L41:L47)</f>
        <v>228085.30000000002</v>
      </c>
      <c r="M40" s="11">
        <f>SUM(M41:M47)</f>
        <v>573624.07999999996</v>
      </c>
      <c r="N40" s="11">
        <f>SUM(N41:N47)</f>
        <v>1377261.9200000002</v>
      </c>
      <c r="O40" s="11">
        <f>SUM(O41:O47)</f>
        <v>1429737.9200000002</v>
      </c>
      <c r="P40" s="11">
        <f>SUM(P41:P47)</f>
        <v>52476</v>
      </c>
      <c r="Q40" s="11">
        <f t="shared" ref="Q40:R40" si="40">SUM(Q41:Q47)</f>
        <v>350151.8</v>
      </c>
      <c r="R40" s="11">
        <f t="shared" si="40"/>
        <v>223472.28</v>
      </c>
      <c r="S40" s="12">
        <f>+M40/J40*100</f>
        <v>29.403259852190232</v>
      </c>
      <c r="T40" s="12">
        <f t="shared" si="37"/>
        <v>28.633071806293621</v>
      </c>
      <c r="U40" s="49"/>
    </row>
    <row r="41" spans="2:26" ht="13.5" customHeight="1">
      <c r="B41" s="50">
        <v>111</v>
      </c>
      <c r="C41" s="27" t="s">
        <v>71</v>
      </c>
      <c r="D41" s="21">
        <v>30660</v>
      </c>
      <c r="E41" s="21">
        <v>0</v>
      </c>
      <c r="F41" s="21">
        <f t="shared" si="29"/>
        <v>0</v>
      </c>
      <c r="G41" s="21">
        <v>0</v>
      </c>
      <c r="H41" s="21">
        <v>0</v>
      </c>
      <c r="I41" s="21">
        <v>30660</v>
      </c>
      <c r="J41" s="21">
        <v>19031</v>
      </c>
      <c r="K41" s="21">
        <v>0</v>
      </c>
      <c r="L41" s="21">
        <v>2380.9699999999998</v>
      </c>
      <c r="M41" s="23">
        <v>10039.41</v>
      </c>
      <c r="N41" s="22">
        <f t="shared" ref="N41:N46" si="41">J41-M41</f>
        <v>8991.59</v>
      </c>
      <c r="O41" s="22">
        <f t="shared" ref="O41:O47" si="42">+N41+P41</f>
        <v>20620.59</v>
      </c>
      <c r="P41" s="22">
        <f>+I41-J41</f>
        <v>11629</v>
      </c>
      <c r="Q41" s="22">
        <v>7843.92</v>
      </c>
      <c r="R41" s="21">
        <v>2195.4899999999998</v>
      </c>
      <c r="S41" s="25">
        <f>+M41/J41*100</f>
        <v>52.752929430928489</v>
      </c>
      <c r="T41" s="25">
        <f t="shared" si="37"/>
        <v>32.74432485322896</v>
      </c>
      <c r="U41" s="48"/>
    </row>
    <row r="42" spans="2:26" ht="13.5" customHeight="1">
      <c r="B42" s="50">
        <v>112</v>
      </c>
      <c r="C42" s="27" t="s">
        <v>72</v>
      </c>
      <c r="D42" s="21">
        <v>47220</v>
      </c>
      <c r="E42" s="21">
        <v>0</v>
      </c>
      <c r="F42" s="21">
        <f t="shared" si="29"/>
        <v>-200</v>
      </c>
      <c r="G42" s="21">
        <v>-200</v>
      </c>
      <c r="H42" s="21">
        <v>0</v>
      </c>
      <c r="I42" s="21">
        <v>47020</v>
      </c>
      <c r="J42" s="21">
        <v>26050</v>
      </c>
      <c r="K42" s="21">
        <v>0</v>
      </c>
      <c r="L42" s="21">
        <v>6630.01</v>
      </c>
      <c r="M42" s="23">
        <v>14215.21</v>
      </c>
      <c r="N42" s="22">
        <f t="shared" si="41"/>
        <v>11834.79</v>
      </c>
      <c r="O42" s="22">
        <f t="shared" si="42"/>
        <v>32804.79</v>
      </c>
      <c r="P42" s="22">
        <f t="shared" si="33"/>
        <v>20970</v>
      </c>
      <c r="Q42" s="22">
        <v>11060.76</v>
      </c>
      <c r="R42" s="21">
        <v>3154.45</v>
      </c>
      <c r="S42" s="25">
        <f t="shared" ref="S42" si="43">+M42/J42*100</f>
        <v>54.568944337811899</v>
      </c>
      <c r="T42" s="25">
        <f t="shared" si="37"/>
        <v>30.232262866865163</v>
      </c>
      <c r="U42" s="48"/>
    </row>
    <row r="43" spans="2:26" ht="13.5" customHeight="1">
      <c r="B43" s="50">
        <v>113</v>
      </c>
      <c r="C43" s="27" t="s">
        <v>73</v>
      </c>
      <c r="D43" s="21">
        <v>3108</v>
      </c>
      <c r="E43" s="21">
        <v>0</v>
      </c>
      <c r="F43" s="21">
        <f t="shared" si="29"/>
        <v>0</v>
      </c>
      <c r="G43" s="21">
        <v>0</v>
      </c>
      <c r="H43" s="21">
        <v>0</v>
      </c>
      <c r="I43" s="21">
        <v>3108</v>
      </c>
      <c r="J43" s="21">
        <v>1401</v>
      </c>
      <c r="K43" s="21">
        <v>0</v>
      </c>
      <c r="L43" s="22">
        <v>231.55</v>
      </c>
      <c r="M43" s="22">
        <v>1141.8499999999999</v>
      </c>
      <c r="N43" s="22">
        <f t="shared" si="41"/>
        <v>259.15000000000009</v>
      </c>
      <c r="O43" s="22">
        <f t="shared" si="42"/>
        <v>1966.15</v>
      </c>
      <c r="P43" s="22">
        <f t="shared" si="33"/>
        <v>1707</v>
      </c>
      <c r="Q43" s="21">
        <v>710.3</v>
      </c>
      <c r="R43" s="22">
        <v>431.55</v>
      </c>
      <c r="S43" s="25">
        <f t="shared" si="12"/>
        <v>81.502498215560308</v>
      </c>
      <c r="T43" s="25">
        <f t="shared" si="13"/>
        <v>36.739060489060485</v>
      </c>
    </row>
    <row r="44" spans="2:26" ht="13.5" customHeight="1">
      <c r="B44" s="50">
        <v>114</v>
      </c>
      <c r="C44" s="27" t="s">
        <v>74</v>
      </c>
      <c r="D44" s="21">
        <v>450409</v>
      </c>
      <c r="E44" s="21">
        <v>0</v>
      </c>
      <c r="F44" s="21">
        <f t="shared" si="29"/>
        <v>726529</v>
      </c>
      <c r="G44" s="21">
        <v>-17566</v>
      </c>
      <c r="H44" s="21">
        <v>744095</v>
      </c>
      <c r="I44" s="21">
        <v>1176938</v>
      </c>
      <c r="J44" s="21">
        <v>1176938</v>
      </c>
      <c r="K44" s="21">
        <v>0</v>
      </c>
      <c r="L44" s="23">
        <v>139774.14000000001</v>
      </c>
      <c r="M44" s="23">
        <v>427334.95</v>
      </c>
      <c r="N44" s="22">
        <f t="shared" si="41"/>
        <v>749603.05</v>
      </c>
      <c r="O44" s="22">
        <f t="shared" si="42"/>
        <v>749603.05</v>
      </c>
      <c r="P44" s="22">
        <f t="shared" si="33"/>
        <v>0</v>
      </c>
      <c r="Q44" s="21">
        <v>325429.75</v>
      </c>
      <c r="R44" s="21">
        <v>101905.2</v>
      </c>
      <c r="S44" s="25">
        <f t="shared" si="12"/>
        <v>36.309045166355411</v>
      </c>
      <c r="T44" s="25">
        <f t="shared" si="13"/>
        <v>36.309045166355411</v>
      </c>
    </row>
    <row r="45" spans="2:26" ht="13.5" customHeight="1">
      <c r="B45" s="50">
        <v>115</v>
      </c>
      <c r="C45" s="27" t="s">
        <v>75</v>
      </c>
      <c r="D45" s="21">
        <v>70228</v>
      </c>
      <c r="E45" s="21">
        <v>0</v>
      </c>
      <c r="F45" s="21">
        <f t="shared" si="29"/>
        <v>880</v>
      </c>
      <c r="G45" s="21">
        <v>0</v>
      </c>
      <c r="H45" s="21">
        <v>880</v>
      </c>
      <c r="I45" s="21">
        <v>71108</v>
      </c>
      <c r="J45" s="21">
        <v>52938</v>
      </c>
      <c r="K45" s="21">
        <v>0</v>
      </c>
      <c r="L45" s="22">
        <v>2565.75</v>
      </c>
      <c r="M45" s="22">
        <v>12898.45</v>
      </c>
      <c r="N45" s="22">
        <f t="shared" si="41"/>
        <v>40039.550000000003</v>
      </c>
      <c r="O45" s="22">
        <f t="shared" si="42"/>
        <v>58209.55</v>
      </c>
      <c r="P45" s="22">
        <f t="shared" si="33"/>
        <v>18170</v>
      </c>
      <c r="Q45" s="21">
        <v>4990.4799999999996</v>
      </c>
      <c r="R45" s="21">
        <v>7907.97</v>
      </c>
      <c r="S45" s="25">
        <f t="shared" si="12"/>
        <v>24.365200800936947</v>
      </c>
      <c r="T45" s="25">
        <f t="shared" si="13"/>
        <v>18.13923890420206</v>
      </c>
    </row>
    <row r="46" spans="2:26" ht="13.5" customHeight="1">
      <c r="B46" s="50">
        <v>116</v>
      </c>
      <c r="C46" s="27" t="s">
        <v>76</v>
      </c>
      <c r="D46" s="21">
        <v>154382</v>
      </c>
      <c r="E46" s="21">
        <v>0</v>
      </c>
      <c r="F46" s="21">
        <f t="shared" si="29"/>
        <v>491521</v>
      </c>
      <c r="G46" s="21">
        <v>0</v>
      </c>
      <c r="H46" s="21">
        <v>491521</v>
      </c>
      <c r="I46" s="21">
        <v>645903</v>
      </c>
      <c r="J46" s="21">
        <v>645903</v>
      </c>
      <c r="K46" s="21">
        <v>0</v>
      </c>
      <c r="L46" s="22">
        <v>76502.880000000005</v>
      </c>
      <c r="M46" s="22">
        <v>107994.21</v>
      </c>
      <c r="N46" s="22">
        <f t="shared" si="41"/>
        <v>537908.79</v>
      </c>
      <c r="O46" s="22">
        <f t="shared" si="42"/>
        <v>537908.79</v>
      </c>
      <c r="P46" s="22">
        <f t="shared" si="33"/>
        <v>0</v>
      </c>
      <c r="Q46" s="21">
        <v>116.59</v>
      </c>
      <c r="R46" s="21">
        <v>107877.62</v>
      </c>
      <c r="S46" s="25">
        <f t="shared" si="12"/>
        <v>16.71988053933795</v>
      </c>
      <c r="T46" s="25">
        <f t="shared" si="13"/>
        <v>16.71988053933795</v>
      </c>
    </row>
    <row r="47" spans="2:26" ht="13.5" customHeight="1">
      <c r="B47" s="50">
        <v>117</v>
      </c>
      <c r="C47" s="27" t="s">
        <v>77</v>
      </c>
      <c r="D47" s="21">
        <v>28625</v>
      </c>
      <c r="E47" s="21">
        <v>0</v>
      </c>
      <c r="F47" s="21">
        <f t="shared" si="29"/>
        <v>0</v>
      </c>
      <c r="G47" s="21">
        <v>0</v>
      </c>
      <c r="H47" s="21">
        <v>0</v>
      </c>
      <c r="I47" s="21">
        <v>28625</v>
      </c>
      <c r="J47" s="21">
        <v>28625</v>
      </c>
      <c r="K47" s="21">
        <v>0</v>
      </c>
      <c r="L47" s="22">
        <v>0</v>
      </c>
      <c r="M47" s="22">
        <v>0</v>
      </c>
      <c r="N47" s="22">
        <f t="shared" ref="N47" si="44">J47-M47</f>
        <v>28625</v>
      </c>
      <c r="O47" s="22">
        <f t="shared" si="42"/>
        <v>28625</v>
      </c>
      <c r="P47" s="22">
        <f t="shared" si="33"/>
        <v>0</v>
      </c>
      <c r="Q47" s="21">
        <v>0</v>
      </c>
      <c r="R47" s="21">
        <v>0</v>
      </c>
      <c r="S47" s="25">
        <f t="shared" ref="S47:S48" si="45">+M47/J47*100</f>
        <v>0</v>
      </c>
      <c r="T47" s="25">
        <f t="shared" ref="T47:T48" si="46">+M47/I47*100</f>
        <v>0</v>
      </c>
    </row>
    <row r="48" spans="2:26" ht="13.5" customHeight="1">
      <c r="B48" s="51">
        <v>120</v>
      </c>
      <c r="C48" s="18" t="s">
        <v>78</v>
      </c>
      <c r="D48" s="30">
        <v>4020</v>
      </c>
      <c r="E48" s="30">
        <v>0</v>
      </c>
      <c r="F48" s="30">
        <f t="shared" si="29"/>
        <v>-200</v>
      </c>
      <c r="G48" s="30">
        <v>-1200</v>
      </c>
      <c r="H48" s="30">
        <v>1000</v>
      </c>
      <c r="I48" s="30">
        <v>3820</v>
      </c>
      <c r="J48" s="30">
        <v>3200</v>
      </c>
      <c r="K48" s="30">
        <v>0</v>
      </c>
      <c r="L48" s="11">
        <v>0</v>
      </c>
      <c r="M48" s="11">
        <v>0</v>
      </c>
      <c r="N48" s="11">
        <f>J48-M48</f>
        <v>3200</v>
      </c>
      <c r="O48" s="11">
        <f t="shared" ref="O48" si="47">+N48+P48</f>
        <v>3820</v>
      </c>
      <c r="P48" s="11">
        <f t="shared" si="33"/>
        <v>620</v>
      </c>
      <c r="Q48" s="30">
        <v>0</v>
      </c>
      <c r="R48" s="11">
        <v>0</v>
      </c>
      <c r="S48" s="12">
        <f t="shared" si="45"/>
        <v>0</v>
      </c>
      <c r="T48" s="12">
        <f t="shared" si="46"/>
        <v>0</v>
      </c>
    </row>
    <row r="49" spans="2:20" ht="13.5" customHeight="1">
      <c r="B49" s="51">
        <v>130</v>
      </c>
      <c r="C49" s="18" t="s">
        <v>79</v>
      </c>
      <c r="D49" s="11">
        <f>SUM(D50:D51)</f>
        <v>29200</v>
      </c>
      <c r="E49" s="11">
        <f t="shared" ref="E49:Q49" si="48">SUM(E50:E51)</f>
        <v>0</v>
      </c>
      <c r="F49" s="11">
        <f t="shared" ref="F49" si="49">SUM(F50:F51)</f>
        <v>264881</v>
      </c>
      <c r="G49" s="11">
        <f>SUM(G50:G51)</f>
        <v>-6700</v>
      </c>
      <c r="H49" s="11">
        <f t="shared" si="48"/>
        <v>271581</v>
      </c>
      <c r="I49" s="11">
        <f>SUM(I50:I51)</f>
        <v>294081</v>
      </c>
      <c r="J49" s="11">
        <f>SUM(J50:J51)</f>
        <v>293581</v>
      </c>
      <c r="K49" s="11">
        <f t="shared" si="48"/>
        <v>0</v>
      </c>
      <c r="L49" s="11">
        <f t="shared" si="48"/>
        <v>51087.43</v>
      </c>
      <c r="M49" s="11">
        <f t="shared" si="48"/>
        <v>59337.58</v>
      </c>
      <c r="N49" s="11">
        <f>SUM(N50:N51)</f>
        <v>234243.41999999998</v>
      </c>
      <c r="O49" s="11">
        <f t="shared" si="48"/>
        <v>234743.41999999998</v>
      </c>
      <c r="P49" s="11">
        <f t="shared" si="48"/>
        <v>500</v>
      </c>
      <c r="Q49" s="11">
        <f t="shared" si="48"/>
        <v>4726.7299999999996</v>
      </c>
      <c r="R49" s="11">
        <f>SUM(R50:R51)</f>
        <v>54610.85</v>
      </c>
      <c r="S49" s="12">
        <f t="shared" si="12"/>
        <v>20.211655386418059</v>
      </c>
      <c r="T49" s="12">
        <f t="shared" si="13"/>
        <v>20.177291290494797</v>
      </c>
    </row>
    <row r="50" spans="2:20" ht="13.5" customHeight="1">
      <c r="B50" s="45">
        <v>131</v>
      </c>
      <c r="C50" s="27" t="s">
        <v>80</v>
      </c>
      <c r="D50" s="34">
        <v>2200</v>
      </c>
      <c r="E50" s="21">
        <v>0</v>
      </c>
      <c r="F50" s="21">
        <f t="shared" si="29"/>
        <v>-900</v>
      </c>
      <c r="G50" s="21">
        <v>-900</v>
      </c>
      <c r="H50" s="21">
        <v>0</v>
      </c>
      <c r="I50" s="21">
        <v>1300</v>
      </c>
      <c r="J50" s="34">
        <v>1300</v>
      </c>
      <c r="K50" s="21">
        <v>0</v>
      </c>
      <c r="L50" s="22">
        <v>0</v>
      </c>
      <c r="M50" s="22">
        <v>18.73</v>
      </c>
      <c r="N50" s="22">
        <f t="shared" ref="N50:N55" si="50">J50-M50</f>
        <v>1281.27</v>
      </c>
      <c r="O50" s="22">
        <f t="shared" ref="O50:O51" si="51">+N50+P50</f>
        <v>1281.27</v>
      </c>
      <c r="P50" s="22">
        <f>+I50-J50</f>
        <v>0</v>
      </c>
      <c r="Q50" s="21">
        <v>18.73</v>
      </c>
      <c r="R50" s="22">
        <v>0</v>
      </c>
      <c r="S50" s="25">
        <f>+M50/J50*100</f>
        <v>1.4407692307692308</v>
      </c>
      <c r="T50" s="25">
        <f t="shared" si="13"/>
        <v>1.4407692307692308</v>
      </c>
    </row>
    <row r="51" spans="2:20" ht="13.5" customHeight="1">
      <c r="B51" s="45">
        <v>132</v>
      </c>
      <c r="C51" s="27" t="s">
        <v>81</v>
      </c>
      <c r="D51" s="52">
        <v>27000</v>
      </c>
      <c r="E51" s="21">
        <v>0</v>
      </c>
      <c r="F51" s="21">
        <f t="shared" si="29"/>
        <v>265781</v>
      </c>
      <c r="G51" s="21">
        <v>-5800</v>
      </c>
      <c r="H51" s="21">
        <v>271581</v>
      </c>
      <c r="I51" s="21">
        <v>292781</v>
      </c>
      <c r="J51" s="34">
        <v>292281</v>
      </c>
      <c r="K51" s="21">
        <v>0</v>
      </c>
      <c r="L51" s="22">
        <v>51087.43</v>
      </c>
      <c r="M51" s="22">
        <v>59318.85</v>
      </c>
      <c r="N51" s="22">
        <f t="shared" si="50"/>
        <v>232962.15</v>
      </c>
      <c r="O51" s="22">
        <f t="shared" si="51"/>
        <v>233462.15</v>
      </c>
      <c r="P51" s="22">
        <f>+I51-J51</f>
        <v>500</v>
      </c>
      <c r="Q51" s="21">
        <v>4708</v>
      </c>
      <c r="R51" s="24">
        <v>54610.85</v>
      </c>
      <c r="S51" s="25">
        <f t="shared" si="12"/>
        <v>20.295144056575694</v>
      </c>
      <c r="T51" s="25">
        <f t="shared" si="13"/>
        <v>20.260484799218528</v>
      </c>
    </row>
    <row r="52" spans="2:20" ht="13.5" customHeight="1">
      <c r="B52" s="51">
        <v>140</v>
      </c>
      <c r="C52" s="40" t="s">
        <v>82</v>
      </c>
      <c r="D52" s="11">
        <f>SUM(D53:D55)</f>
        <v>210781</v>
      </c>
      <c r="E52" s="11">
        <f t="shared" ref="E52:R52" si="52">SUM(E53:E55)</f>
        <v>0</v>
      </c>
      <c r="F52" s="11">
        <f t="shared" ref="F52" si="53">SUM(F53:F55)</f>
        <v>1621444</v>
      </c>
      <c r="G52" s="11">
        <f t="shared" si="52"/>
        <v>2089</v>
      </c>
      <c r="H52" s="11">
        <f t="shared" si="52"/>
        <v>1619355</v>
      </c>
      <c r="I52" s="11">
        <f>SUM(I53:I55)</f>
        <v>1832225</v>
      </c>
      <c r="J52" s="11">
        <f t="shared" si="52"/>
        <v>1809818</v>
      </c>
      <c r="K52" s="11">
        <f t="shared" si="52"/>
        <v>0</v>
      </c>
      <c r="L52" s="11">
        <f t="shared" si="52"/>
        <v>144786</v>
      </c>
      <c r="M52" s="11">
        <f t="shared" si="52"/>
        <v>263875</v>
      </c>
      <c r="N52" s="11">
        <f>SUM(N53:N55)</f>
        <v>1545943</v>
      </c>
      <c r="O52" s="11">
        <f t="shared" si="52"/>
        <v>1568350</v>
      </c>
      <c r="P52" s="11">
        <f>SUM(P53:P55)</f>
        <v>22407</v>
      </c>
      <c r="Q52" s="11">
        <f>SUM(Q53:Q55)</f>
        <v>132289</v>
      </c>
      <c r="R52" s="11">
        <f t="shared" si="52"/>
        <v>131586</v>
      </c>
      <c r="S52" s="12">
        <f t="shared" si="12"/>
        <v>14.580195356660171</v>
      </c>
      <c r="T52" s="12">
        <f t="shared" si="13"/>
        <v>14.40188841435959</v>
      </c>
    </row>
    <row r="53" spans="2:20" ht="13.5" customHeight="1">
      <c r="B53" s="45">
        <v>141</v>
      </c>
      <c r="C53" s="27" t="s">
        <v>83</v>
      </c>
      <c r="D53" s="34">
        <v>136374</v>
      </c>
      <c r="E53" s="21">
        <v>0</v>
      </c>
      <c r="F53" s="21">
        <f t="shared" si="29"/>
        <v>1039646</v>
      </c>
      <c r="G53" s="21">
        <v>12980</v>
      </c>
      <c r="H53" s="21">
        <v>1026666</v>
      </c>
      <c r="I53" s="21">
        <v>1176020</v>
      </c>
      <c r="J53" s="34">
        <v>1154870</v>
      </c>
      <c r="K53" s="21">
        <v>0</v>
      </c>
      <c r="L53" s="23">
        <v>90506</v>
      </c>
      <c r="M53" s="23">
        <v>160088</v>
      </c>
      <c r="N53" s="22">
        <f t="shared" si="50"/>
        <v>994782</v>
      </c>
      <c r="O53" s="22">
        <f t="shared" ref="O53:O55" si="54">+N53+P53</f>
        <v>1015932</v>
      </c>
      <c r="P53" s="22">
        <f>+I53-J53</f>
        <v>21150</v>
      </c>
      <c r="Q53" s="21">
        <v>88298</v>
      </c>
      <c r="R53" s="24">
        <v>71790</v>
      </c>
      <c r="S53" s="25">
        <f t="shared" si="12"/>
        <v>13.861993124767292</v>
      </c>
      <c r="T53" s="25">
        <f t="shared" si="13"/>
        <v>13.61269366167242</v>
      </c>
    </row>
    <row r="54" spans="2:20" ht="13.5" customHeight="1">
      <c r="B54" s="45">
        <v>142</v>
      </c>
      <c r="C54" s="27" t="s">
        <v>84</v>
      </c>
      <c r="D54" s="34">
        <v>40000</v>
      </c>
      <c r="E54" s="21">
        <v>0</v>
      </c>
      <c r="F54" s="21">
        <f t="shared" si="29"/>
        <v>300000</v>
      </c>
      <c r="G54" s="21">
        <v>0</v>
      </c>
      <c r="H54" s="21">
        <v>300000</v>
      </c>
      <c r="I54" s="21">
        <v>340000</v>
      </c>
      <c r="J54" s="34">
        <v>340000</v>
      </c>
      <c r="K54" s="21">
        <v>0</v>
      </c>
      <c r="L54" s="21">
        <v>0</v>
      </c>
      <c r="M54" s="21">
        <v>43600</v>
      </c>
      <c r="N54" s="22">
        <f t="shared" si="50"/>
        <v>296400</v>
      </c>
      <c r="O54" s="22">
        <f t="shared" si="54"/>
        <v>296400</v>
      </c>
      <c r="P54" s="22">
        <f>+I54-J54</f>
        <v>0</v>
      </c>
      <c r="Q54" s="21">
        <v>43600</v>
      </c>
      <c r="R54" s="22">
        <v>0</v>
      </c>
      <c r="S54" s="25">
        <f t="shared" si="12"/>
        <v>12.823529411764707</v>
      </c>
      <c r="T54" s="25">
        <f t="shared" si="13"/>
        <v>12.823529411764707</v>
      </c>
    </row>
    <row r="55" spans="2:20" ht="13.5" customHeight="1">
      <c r="B55" s="45">
        <v>143</v>
      </c>
      <c r="C55" s="27" t="s">
        <v>85</v>
      </c>
      <c r="D55" s="52">
        <v>34407</v>
      </c>
      <c r="E55" s="21">
        <v>0</v>
      </c>
      <c r="F55" s="21">
        <f t="shared" si="29"/>
        <v>281798</v>
      </c>
      <c r="G55" s="21">
        <v>-10891</v>
      </c>
      <c r="H55" s="21">
        <v>292689</v>
      </c>
      <c r="I55" s="21">
        <v>316205</v>
      </c>
      <c r="J55" s="34">
        <v>314948</v>
      </c>
      <c r="K55" s="21">
        <v>0</v>
      </c>
      <c r="L55" s="23">
        <v>54280</v>
      </c>
      <c r="M55" s="23">
        <v>60187</v>
      </c>
      <c r="N55" s="22">
        <f t="shared" si="50"/>
        <v>254761</v>
      </c>
      <c r="O55" s="22">
        <f t="shared" si="54"/>
        <v>256018</v>
      </c>
      <c r="P55" s="22">
        <f>+I55-J55</f>
        <v>1257</v>
      </c>
      <c r="Q55" s="21">
        <v>391</v>
      </c>
      <c r="R55" s="22">
        <v>59796</v>
      </c>
      <c r="S55" s="25">
        <f t="shared" si="12"/>
        <v>19.110138816566543</v>
      </c>
      <c r="T55" s="25">
        <f t="shared" si="13"/>
        <v>19.034170870163344</v>
      </c>
    </row>
    <row r="56" spans="2:20" ht="13.5" customHeight="1">
      <c r="B56" s="51">
        <v>150</v>
      </c>
      <c r="C56" s="18" t="s">
        <v>86</v>
      </c>
      <c r="D56" s="11">
        <f>SUM(D57:D60)</f>
        <v>159062</v>
      </c>
      <c r="E56" s="11">
        <f t="shared" ref="E56:Q56" si="55">SUM(E57:E60)</f>
        <v>0</v>
      </c>
      <c r="F56" s="11">
        <f>SUM(F57:F60)</f>
        <v>954429</v>
      </c>
      <c r="G56" s="11">
        <f t="shared" si="55"/>
        <v>30033</v>
      </c>
      <c r="H56" s="11">
        <f>SUM(H57:H60)</f>
        <v>924396</v>
      </c>
      <c r="I56" s="11">
        <f>SUM(I57:I60)</f>
        <v>1113491</v>
      </c>
      <c r="J56" s="11">
        <f>SUM(J57:J60)</f>
        <v>1106600</v>
      </c>
      <c r="K56" s="11">
        <f t="shared" si="55"/>
        <v>0</v>
      </c>
      <c r="L56" s="11">
        <f t="shared" si="55"/>
        <v>78263.069999999992</v>
      </c>
      <c r="M56" s="11">
        <f t="shared" si="55"/>
        <v>169015.88</v>
      </c>
      <c r="N56" s="11">
        <f>SUM(N57:N60)</f>
        <v>937584.12000000011</v>
      </c>
      <c r="O56" s="11">
        <f t="shared" si="55"/>
        <v>944475.12000000011</v>
      </c>
      <c r="P56" s="11">
        <f t="shared" si="55"/>
        <v>6891</v>
      </c>
      <c r="Q56" s="11">
        <f t="shared" si="55"/>
        <v>83114.03</v>
      </c>
      <c r="R56" s="11">
        <f>SUM(R57:R60)</f>
        <v>85901.85</v>
      </c>
      <c r="S56" s="12">
        <f t="shared" si="12"/>
        <v>15.273439363817099</v>
      </c>
      <c r="T56" s="12">
        <f t="shared" si="13"/>
        <v>15.17891747665675</v>
      </c>
    </row>
    <row r="57" spans="2:20" ht="13.5" customHeight="1">
      <c r="B57" s="45">
        <v>151</v>
      </c>
      <c r="C57" s="27" t="s">
        <v>83</v>
      </c>
      <c r="D57" s="34">
        <v>93141</v>
      </c>
      <c r="E57" s="21">
        <v>0</v>
      </c>
      <c r="F57" s="21">
        <f t="shared" si="29"/>
        <v>794403</v>
      </c>
      <c r="G57" s="21">
        <v>16235</v>
      </c>
      <c r="H57" s="21">
        <v>778168</v>
      </c>
      <c r="I57" s="21">
        <v>887544</v>
      </c>
      <c r="J57" s="34">
        <v>880753</v>
      </c>
      <c r="K57" s="21">
        <v>0</v>
      </c>
      <c r="L57" s="23">
        <v>62830.17</v>
      </c>
      <c r="M57" s="23">
        <v>121448.33</v>
      </c>
      <c r="N57" s="22">
        <f t="shared" ref="N57:N60" si="56">J57-M57</f>
        <v>759304.67</v>
      </c>
      <c r="O57" s="22">
        <f>+N57+P57</f>
        <v>766095.67</v>
      </c>
      <c r="P57" s="22">
        <f>+I57-J57</f>
        <v>6791</v>
      </c>
      <c r="Q57" s="21">
        <v>67170.679999999993</v>
      </c>
      <c r="R57" s="34">
        <v>54277.65</v>
      </c>
      <c r="S57" s="25">
        <f t="shared" si="12"/>
        <v>13.789147468132382</v>
      </c>
      <c r="T57" s="25">
        <f t="shared" si="13"/>
        <v>13.683640473035702</v>
      </c>
    </row>
    <row r="58" spans="2:20" ht="13.5" customHeight="1">
      <c r="B58" s="45">
        <v>152</v>
      </c>
      <c r="C58" s="27" t="s">
        <v>87</v>
      </c>
      <c r="D58" s="34">
        <v>15000</v>
      </c>
      <c r="E58" s="21">
        <v>0</v>
      </c>
      <c r="F58" s="21">
        <f t="shared" si="29"/>
        <v>63800</v>
      </c>
      <c r="G58" s="21">
        <v>3800</v>
      </c>
      <c r="H58" s="21">
        <v>60000</v>
      </c>
      <c r="I58" s="21">
        <v>78800</v>
      </c>
      <c r="J58" s="34">
        <v>78800</v>
      </c>
      <c r="K58" s="21">
        <v>0</v>
      </c>
      <c r="L58" s="21">
        <v>-50</v>
      </c>
      <c r="M58" s="21">
        <v>17164.2</v>
      </c>
      <c r="N58" s="22">
        <f t="shared" si="56"/>
        <v>61635.8</v>
      </c>
      <c r="O58" s="22">
        <f t="shared" ref="O58:O60" si="57">+N58+P58</f>
        <v>61635.8</v>
      </c>
      <c r="P58" s="22">
        <f>+I58-J58</f>
        <v>0</v>
      </c>
      <c r="Q58" s="21">
        <v>12549</v>
      </c>
      <c r="R58" s="34">
        <v>4615.2</v>
      </c>
      <c r="S58" s="25">
        <f t="shared" si="12"/>
        <v>21.78197969543147</v>
      </c>
      <c r="T58" s="25">
        <f t="shared" si="13"/>
        <v>21.78197969543147</v>
      </c>
    </row>
    <row r="59" spans="2:20" ht="13.5" customHeight="1">
      <c r="B59" s="45">
        <v>153</v>
      </c>
      <c r="C59" s="27" t="s">
        <v>88</v>
      </c>
      <c r="D59" s="34">
        <v>46271</v>
      </c>
      <c r="E59" s="21">
        <v>0</v>
      </c>
      <c r="F59" s="21">
        <f t="shared" si="29"/>
        <v>68358</v>
      </c>
      <c r="G59" s="21">
        <v>-170</v>
      </c>
      <c r="H59" s="21">
        <v>68528</v>
      </c>
      <c r="I59" s="21">
        <v>114629</v>
      </c>
      <c r="J59" s="34">
        <v>114529</v>
      </c>
      <c r="K59" s="21">
        <v>0</v>
      </c>
      <c r="L59" s="23">
        <v>15184</v>
      </c>
      <c r="M59" s="23">
        <v>23803.5</v>
      </c>
      <c r="N59" s="22">
        <f t="shared" si="56"/>
        <v>90725.5</v>
      </c>
      <c r="O59" s="22">
        <f t="shared" si="57"/>
        <v>90825.5</v>
      </c>
      <c r="P59" s="22">
        <f>+I59-J59</f>
        <v>100</v>
      </c>
      <c r="Q59" s="21">
        <v>142.5</v>
      </c>
      <c r="R59" s="22">
        <v>23661</v>
      </c>
      <c r="S59" s="25">
        <f t="shared" si="12"/>
        <v>20.783818945419938</v>
      </c>
      <c r="T59" s="25">
        <f t="shared" si="13"/>
        <v>20.765687565973707</v>
      </c>
    </row>
    <row r="60" spans="2:20" ht="13.5" customHeight="1">
      <c r="B60" s="45">
        <v>154</v>
      </c>
      <c r="C60" s="27" t="s">
        <v>89</v>
      </c>
      <c r="D60" s="52">
        <v>4650</v>
      </c>
      <c r="E60" s="21">
        <v>0</v>
      </c>
      <c r="F60" s="21">
        <f t="shared" si="29"/>
        <v>27868</v>
      </c>
      <c r="G60" s="21">
        <v>10168</v>
      </c>
      <c r="H60" s="21">
        <v>17700</v>
      </c>
      <c r="I60" s="21">
        <v>32518</v>
      </c>
      <c r="J60" s="34">
        <v>32518</v>
      </c>
      <c r="K60" s="21">
        <v>0</v>
      </c>
      <c r="L60" s="23">
        <v>298.89999999999998</v>
      </c>
      <c r="M60" s="23">
        <v>6599.85</v>
      </c>
      <c r="N60" s="22">
        <f t="shared" si="56"/>
        <v>25918.15</v>
      </c>
      <c r="O60" s="22">
        <f t="shared" si="57"/>
        <v>25918.15</v>
      </c>
      <c r="P60" s="22">
        <f>+I60-J60</f>
        <v>0</v>
      </c>
      <c r="Q60" s="21">
        <v>3251.85</v>
      </c>
      <c r="R60" s="22">
        <v>3348</v>
      </c>
      <c r="S60" s="25">
        <f t="shared" si="12"/>
        <v>20.295989913278799</v>
      </c>
      <c r="T60" s="25">
        <f t="shared" si="13"/>
        <v>20.295989913278799</v>
      </c>
    </row>
    <row r="61" spans="2:20" ht="13.5" customHeight="1">
      <c r="B61" s="51">
        <v>160</v>
      </c>
      <c r="C61" s="18" t="s">
        <v>90</v>
      </c>
      <c r="D61" s="11">
        <f>SUM(D62:D66)</f>
        <v>280308</v>
      </c>
      <c r="E61" s="11">
        <f t="shared" ref="E61:Q61" si="58">SUM(E62:E66)</f>
        <v>0</v>
      </c>
      <c r="F61" s="11">
        <f t="shared" ref="F61" si="59">SUM(F62:F66)</f>
        <v>4120306</v>
      </c>
      <c r="G61" s="11">
        <f t="shared" si="58"/>
        <v>-661572</v>
      </c>
      <c r="H61" s="11">
        <f t="shared" si="58"/>
        <v>4781878</v>
      </c>
      <c r="I61" s="11">
        <f>SUM(I62:I66)</f>
        <v>4400614</v>
      </c>
      <c r="J61" s="11">
        <f t="shared" si="58"/>
        <v>4400334</v>
      </c>
      <c r="K61" s="11">
        <f t="shared" si="58"/>
        <v>0</v>
      </c>
      <c r="L61" s="11">
        <f>SUM(L62:L66)</f>
        <v>20316.89</v>
      </c>
      <c r="M61" s="11">
        <f>SUM(M62:M66)</f>
        <v>448772.1</v>
      </c>
      <c r="N61" s="11">
        <f>SUM(N62:N66)</f>
        <v>3951561.9</v>
      </c>
      <c r="O61" s="11">
        <f t="shared" si="58"/>
        <v>3951841.9</v>
      </c>
      <c r="P61" s="11">
        <f t="shared" si="58"/>
        <v>280</v>
      </c>
      <c r="Q61" s="11">
        <f t="shared" si="58"/>
        <v>195474.8</v>
      </c>
      <c r="R61" s="11">
        <f>SUM(R62:R66)</f>
        <v>253297.3</v>
      </c>
      <c r="S61" s="12">
        <f t="shared" si="12"/>
        <v>10.198591743263124</v>
      </c>
      <c r="T61" s="12">
        <f t="shared" si="13"/>
        <v>10.197942832522916</v>
      </c>
    </row>
    <row r="62" spans="2:20" ht="13.5" customHeight="1">
      <c r="B62" s="45">
        <v>162</v>
      </c>
      <c r="C62" s="27" t="s">
        <v>91</v>
      </c>
      <c r="D62" s="34">
        <v>1400</v>
      </c>
      <c r="E62" s="21">
        <v>0</v>
      </c>
      <c r="F62" s="21">
        <f t="shared" si="29"/>
        <v>-460</v>
      </c>
      <c r="G62" s="21">
        <v>-460</v>
      </c>
      <c r="H62" s="21">
        <v>0</v>
      </c>
      <c r="I62" s="21">
        <v>940</v>
      </c>
      <c r="J62" s="34">
        <v>940</v>
      </c>
      <c r="K62" s="21">
        <v>0</v>
      </c>
      <c r="L62" s="22">
        <v>0</v>
      </c>
      <c r="M62" s="22">
        <v>0</v>
      </c>
      <c r="N62" s="22">
        <f t="shared" ref="N62:N66" si="60">J62-M62</f>
        <v>940</v>
      </c>
      <c r="O62" s="22">
        <f t="shared" ref="O62:O66" si="61">+N62+P62</f>
        <v>940</v>
      </c>
      <c r="P62" s="22">
        <f>+I62-J62</f>
        <v>0</v>
      </c>
      <c r="Q62" s="21">
        <v>0</v>
      </c>
      <c r="R62" s="22">
        <v>0</v>
      </c>
      <c r="S62" s="25">
        <f t="shared" si="12"/>
        <v>0</v>
      </c>
      <c r="T62" s="25">
        <f t="shared" si="13"/>
        <v>0</v>
      </c>
    </row>
    <row r="63" spans="2:20" ht="13.5" customHeight="1">
      <c r="B63" s="53">
        <v>163</v>
      </c>
      <c r="C63" s="27" t="s">
        <v>92</v>
      </c>
      <c r="D63" s="34">
        <v>500</v>
      </c>
      <c r="E63" s="21">
        <v>0</v>
      </c>
      <c r="F63" s="21">
        <f t="shared" si="29"/>
        <v>57500</v>
      </c>
      <c r="G63" s="21">
        <v>0</v>
      </c>
      <c r="H63" s="21">
        <v>57500</v>
      </c>
      <c r="I63" s="21">
        <v>58000</v>
      </c>
      <c r="J63" s="34">
        <v>58000</v>
      </c>
      <c r="K63" s="21">
        <v>0</v>
      </c>
      <c r="L63" s="22">
        <v>0</v>
      </c>
      <c r="M63" s="22">
        <v>39090</v>
      </c>
      <c r="N63" s="22">
        <f t="shared" si="60"/>
        <v>18910</v>
      </c>
      <c r="O63" s="22">
        <f t="shared" si="61"/>
        <v>18910</v>
      </c>
      <c r="P63" s="22">
        <f>+I63-J63</f>
        <v>0</v>
      </c>
      <c r="Q63" s="21">
        <v>39090</v>
      </c>
      <c r="R63" s="21">
        <v>0</v>
      </c>
      <c r="S63" s="25">
        <f t="shared" si="12"/>
        <v>67.396551724137936</v>
      </c>
      <c r="T63" s="25">
        <f t="shared" si="13"/>
        <v>67.396551724137936</v>
      </c>
    </row>
    <row r="64" spans="2:20" ht="13.5" customHeight="1">
      <c r="B64" s="53">
        <v>164</v>
      </c>
      <c r="C64" s="27" t="s">
        <v>93</v>
      </c>
      <c r="D64" s="34">
        <v>40372</v>
      </c>
      <c r="E64" s="21">
        <v>0</v>
      </c>
      <c r="F64" s="21">
        <f t="shared" si="29"/>
        <v>2529230</v>
      </c>
      <c r="G64" s="21">
        <v>-666966</v>
      </c>
      <c r="H64" s="21">
        <v>3196196</v>
      </c>
      <c r="I64" s="21">
        <v>2569602</v>
      </c>
      <c r="J64" s="34">
        <v>2569602</v>
      </c>
      <c r="K64" s="21">
        <v>0</v>
      </c>
      <c r="L64" s="22">
        <v>0</v>
      </c>
      <c r="M64" s="22">
        <v>120</v>
      </c>
      <c r="N64" s="22">
        <f t="shared" si="60"/>
        <v>2569482</v>
      </c>
      <c r="O64" s="22">
        <f t="shared" si="61"/>
        <v>2569482</v>
      </c>
      <c r="P64" s="22">
        <f>+I64-J64</f>
        <v>0</v>
      </c>
      <c r="Q64" s="21">
        <v>0</v>
      </c>
      <c r="R64" s="21">
        <v>120</v>
      </c>
      <c r="S64" s="25">
        <f t="shared" si="12"/>
        <v>4.6699839119054235E-3</v>
      </c>
      <c r="T64" s="25">
        <f t="shared" si="13"/>
        <v>4.6699839119054235E-3</v>
      </c>
    </row>
    <row r="65" spans="2:20" ht="13.5" customHeight="1">
      <c r="B65" s="45">
        <v>165</v>
      </c>
      <c r="C65" s="27" t="s">
        <v>94</v>
      </c>
      <c r="D65" s="34">
        <v>165500</v>
      </c>
      <c r="E65" s="21">
        <v>0</v>
      </c>
      <c r="F65" s="21">
        <f t="shared" si="29"/>
        <v>1118599</v>
      </c>
      <c r="G65" s="21">
        <v>10157</v>
      </c>
      <c r="H65" s="21">
        <v>1108442</v>
      </c>
      <c r="I65" s="21">
        <v>1284099</v>
      </c>
      <c r="J65" s="34">
        <v>1283819</v>
      </c>
      <c r="K65" s="21">
        <v>0</v>
      </c>
      <c r="L65" s="22">
        <v>11599.35</v>
      </c>
      <c r="M65" s="22">
        <v>360613.19</v>
      </c>
      <c r="N65" s="22">
        <f t="shared" si="60"/>
        <v>923205.81</v>
      </c>
      <c r="O65" s="22">
        <f t="shared" si="61"/>
        <v>923485.81</v>
      </c>
      <c r="P65" s="22">
        <f>+I65-J65</f>
        <v>280</v>
      </c>
      <c r="Q65" s="21">
        <v>118884.54</v>
      </c>
      <c r="R65" s="21">
        <v>241728.65</v>
      </c>
      <c r="S65" s="25">
        <f t="shared" si="12"/>
        <v>28.089099008505091</v>
      </c>
      <c r="T65" s="25">
        <f t="shared" si="13"/>
        <v>28.082974132056798</v>
      </c>
    </row>
    <row r="66" spans="2:20" ht="13.5" customHeight="1">
      <c r="B66" s="45">
        <v>169</v>
      </c>
      <c r="C66" s="20" t="s">
        <v>95</v>
      </c>
      <c r="D66" s="52">
        <v>72536</v>
      </c>
      <c r="E66" s="21">
        <v>0</v>
      </c>
      <c r="F66" s="21">
        <f t="shared" si="29"/>
        <v>415437</v>
      </c>
      <c r="G66" s="21">
        <v>-4303</v>
      </c>
      <c r="H66" s="21">
        <v>419740</v>
      </c>
      <c r="I66" s="21">
        <v>487973</v>
      </c>
      <c r="J66" s="34">
        <v>487973</v>
      </c>
      <c r="K66" s="21">
        <v>0</v>
      </c>
      <c r="L66" s="22">
        <v>8717.5400000000009</v>
      </c>
      <c r="M66" s="23">
        <v>48948.91</v>
      </c>
      <c r="N66" s="22">
        <f t="shared" si="60"/>
        <v>439024.08999999997</v>
      </c>
      <c r="O66" s="22">
        <f t="shared" si="61"/>
        <v>439024.08999999997</v>
      </c>
      <c r="P66" s="22">
        <f>+I66-J66</f>
        <v>0</v>
      </c>
      <c r="Q66" s="21">
        <v>37500.26</v>
      </c>
      <c r="R66" s="21">
        <v>11448.65</v>
      </c>
      <c r="S66" s="25">
        <f t="shared" si="12"/>
        <v>10.031069341951298</v>
      </c>
      <c r="T66" s="25">
        <f t="shared" si="13"/>
        <v>10.031069341951298</v>
      </c>
    </row>
    <row r="67" spans="2:20" ht="13.5" customHeight="1">
      <c r="B67" s="51">
        <v>170</v>
      </c>
      <c r="C67" s="40" t="s">
        <v>96</v>
      </c>
      <c r="D67" s="11">
        <f>SUM(D68:D69)</f>
        <v>54926</v>
      </c>
      <c r="E67" s="11">
        <f t="shared" ref="E67:R67" si="62">SUM(E68:E69)</f>
        <v>0</v>
      </c>
      <c r="F67" s="11">
        <f t="shared" ref="F67" si="63">SUM(F68:F69)</f>
        <v>317274</v>
      </c>
      <c r="G67" s="11">
        <f t="shared" si="62"/>
        <v>-22726</v>
      </c>
      <c r="H67" s="11">
        <f t="shared" si="62"/>
        <v>340000</v>
      </c>
      <c r="I67" s="11">
        <f>SUM(I68:I69)</f>
        <v>372200</v>
      </c>
      <c r="J67" s="11">
        <f t="shared" si="62"/>
        <v>351200</v>
      </c>
      <c r="K67" s="11">
        <f>SUM(K68:K69)</f>
        <v>181363.62</v>
      </c>
      <c r="L67" s="11">
        <f t="shared" si="62"/>
        <v>0</v>
      </c>
      <c r="M67" s="11">
        <f t="shared" si="62"/>
        <v>0</v>
      </c>
      <c r="N67" s="11">
        <f>SUM(N68:N69)</f>
        <v>351200</v>
      </c>
      <c r="O67" s="11">
        <f t="shared" si="62"/>
        <v>372200</v>
      </c>
      <c r="P67" s="11">
        <f t="shared" si="62"/>
        <v>21000</v>
      </c>
      <c r="Q67" s="11">
        <f t="shared" si="62"/>
        <v>0</v>
      </c>
      <c r="R67" s="11">
        <f t="shared" si="62"/>
        <v>0</v>
      </c>
      <c r="S67" s="12">
        <f t="shared" si="12"/>
        <v>0</v>
      </c>
      <c r="T67" s="12">
        <f t="shared" si="13"/>
        <v>0</v>
      </c>
    </row>
    <row r="68" spans="2:20" ht="13.5" customHeight="1">
      <c r="B68" s="45">
        <v>171</v>
      </c>
      <c r="C68" s="27" t="s">
        <v>97</v>
      </c>
      <c r="D68" s="34">
        <v>18926</v>
      </c>
      <c r="E68" s="21">
        <v>0</v>
      </c>
      <c r="F68" s="21">
        <f t="shared" si="29"/>
        <v>321074</v>
      </c>
      <c r="G68" s="21">
        <v>-18926</v>
      </c>
      <c r="H68" s="21">
        <v>340000</v>
      </c>
      <c r="I68" s="21">
        <v>340000</v>
      </c>
      <c r="J68" s="34">
        <v>340000</v>
      </c>
      <c r="K68" s="21">
        <v>181363.62</v>
      </c>
      <c r="L68" s="22">
        <v>0</v>
      </c>
      <c r="M68" s="22">
        <v>0</v>
      </c>
      <c r="N68" s="22">
        <f t="shared" ref="N68:N69" si="64">J68-M68</f>
        <v>340000</v>
      </c>
      <c r="O68" s="22">
        <f t="shared" ref="O68:O69" si="65">+N68+P68</f>
        <v>340000</v>
      </c>
      <c r="P68" s="22">
        <f>+I68-J68</f>
        <v>0</v>
      </c>
      <c r="Q68" s="21">
        <v>0</v>
      </c>
      <c r="R68" s="21">
        <v>0</v>
      </c>
      <c r="S68" s="25">
        <f t="shared" si="12"/>
        <v>0</v>
      </c>
      <c r="T68" s="25">
        <f t="shared" si="13"/>
        <v>0</v>
      </c>
    </row>
    <row r="69" spans="2:20" ht="13.5" customHeight="1">
      <c r="B69" s="45">
        <v>172</v>
      </c>
      <c r="C69" s="27" t="s">
        <v>98</v>
      </c>
      <c r="D69" s="52">
        <v>36000</v>
      </c>
      <c r="E69" s="21">
        <v>0</v>
      </c>
      <c r="F69" s="21">
        <f t="shared" si="29"/>
        <v>-3800</v>
      </c>
      <c r="G69" s="21">
        <v>-3800</v>
      </c>
      <c r="H69" s="21">
        <v>0</v>
      </c>
      <c r="I69" s="21">
        <v>32200</v>
      </c>
      <c r="J69" s="34">
        <v>11200</v>
      </c>
      <c r="K69" s="21">
        <v>0</v>
      </c>
      <c r="L69" s="22">
        <v>0</v>
      </c>
      <c r="M69" s="22">
        <v>0</v>
      </c>
      <c r="N69" s="22">
        <f t="shared" si="64"/>
        <v>11200</v>
      </c>
      <c r="O69" s="22">
        <f t="shared" si="65"/>
        <v>32200</v>
      </c>
      <c r="P69" s="22">
        <f>+I69-J69</f>
        <v>21000</v>
      </c>
      <c r="Q69" s="21">
        <v>0</v>
      </c>
      <c r="R69" s="21">
        <v>0</v>
      </c>
      <c r="S69" s="25">
        <f t="shared" si="12"/>
        <v>0</v>
      </c>
      <c r="T69" s="25">
        <f t="shared" si="13"/>
        <v>0</v>
      </c>
    </row>
    <row r="70" spans="2:20" ht="13.5" customHeight="1">
      <c r="B70" s="51">
        <v>180</v>
      </c>
      <c r="C70" s="18" t="s">
        <v>99</v>
      </c>
      <c r="D70" s="11">
        <f>SUM(D71:D75)</f>
        <v>457441</v>
      </c>
      <c r="E70" s="11">
        <f t="shared" ref="E70:Q70" si="66">SUM(E71:E75)</f>
        <v>0</v>
      </c>
      <c r="F70" s="11">
        <f t="shared" ref="F70" si="67">SUM(F71:F75)</f>
        <v>1490377</v>
      </c>
      <c r="G70" s="11">
        <f t="shared" si="66"/>
        <v>-253273</v>
      </c>
      <c r="H70" s="11">
        <f t="shared" si="66"/>
        <v>1743650</v>
      </c>
      <c r="I70" s="11">
        <f>SUM(I71:I75)</f>
        <v>1947818</v>
      </c>
      <c r="J70" s="11">
        <f t="shared" si="66"/>
        <v>1946968</v>
      </c>
      <c r="K70" s="11">
        <f>SUM(K71:K75)</f>
        <v>0</v>
      </c>
      <c r="L70" s="11">
        <f t="shared" si="66"/>
        <v>33932.68</v>
      </c>
      <c r="M70" s="11">
        <f t="shared" si="66"/>
        <v>533783.9</v>
      </c>
      <c r="N70" s="11">
        <f>SUM(N71:N75)</f>
        <v>1413184.1</v>
      </c>
      <c r="O70" s="11">
        <f t="shared" si="66"/>
        <v>1414034.1</v>
      </c>
      <c r="P70" s="11">
        <f t="shared" si="66"/>
        <v>850</v>
      </c>
      <c r="Q70" s="11">
        <f t="shared" si="66"/>
        <v>151128.68</v>
      </c>
      <c r="R70" s="11">
        <f>SUM(R71:R75)</f>
        <v>382655.22000000003</v>
      </c>
      <c r="S70" s="12">
        <f t="shared" si="12"/>
        <v>27.416161950273455</v>
      </c>
      <c r="T70" s="12">
        <f t="shared" si="13"/>
        <v>27.404197928143187</v>
      </c>
    </row>
    <row r="71" spans="2:20" ht="13.5" customHeight="1">
      <c r="B71" s="45">
        <v>181</v>
      </c>
      <c r="C71" s="27" t="s">
        <v>100</v>
      </c>
      <c r="D71" s="34">
        <v>6500</v>
      </c>
      <c r="E71" s="21">
        <v>0</v>
      </c>
      <c r="F71" s="21">
        <f t="shared" si="29"/>
        <v>74968</v>
      </c>
      <c r="G71" s="21">
        <v>0</v>
      </c>
      <c r="H71" s="21">
        <v>74968</v>
      </c>
      <c r="I71" s="21">
        <v>81468</v>
      </c>
      <c r="J71" s="34">
        <v>81468</v>
      </c>
      <c r="K71" s="21">
        <v>0</v>
      </c>
      <c r="L71" s="22">
        <v>240.75</v>
      </c>
      <c r="M71" s="22">
        <v>44405.43</v>
      </c>
      <c r="N71" s="22">
        <f t="shared" ref="N71:N75" si="68">J71-M71</f>
        <v>37062.57</v>
      </c>
      <c r="O71" s="22">
        <f t="shared" ref="O71:O75" si="69">+N71+P71</f>
        <v>37062.57</v>
      </c>
      <c r="P71" s="22">
        <f>+I71-J71</f>
        <v>0</v>
      </c>
      <c r="Q71" s="21">
        <v>11281.92</v>
      </c>
      <c r="R71" s="21">
        <v>33123.51</v>
      </c>
      <c r="S71" s="25">
        <f t="shared" si="12"/>
        <v>54.506591545146563</v>
      </c>
      <c r="T71" s="25">
        <f t="shared" si="13"/>
        <v>54.506591545146563</v>
      </c>
    </row>
    <row r="72" spans="2:20" ht="13.5" customHeight="1">
      <c r="B72" s="45">
        <v>182</v>
      </c>
      <c r="C72" s="27" t="s">
        <v>101</v>
      </c>
      <c r="D72" s="34">
        <v>136056</v>
      </c>
      <c r="E72" s="21">
        <v>0</v>
      </c>
      <c r="F72" s="21">
        <f t="shared" si="29"/>
        <v>665097</v>
      </c>
      <c r="G72" s="21">
        <v>-56837</v>
      </c>
      <c r="H72" s="21">
        <v>721934</v>
      </c>
      <c r="I72" s="21">
        <v>801153</v>
      </c>
      <c r="J72" s="34">
        <v>800303</v>
      </c>
      <c r="K72" s="21">
        <v>0</v>
      </c>
      <c r="L72" s="21">
        <v>2644.72</v>
      </c>
      <c r="M72" s="21">
        <v>45833.2</v>
      </c>
      <c r="N72" s="22">
        <f t="shared" si="68"/>
        <v>754469.8</v>
      </c>
      <c r="O72" s="22">
        <f t="shared" si="69"/>
        <v>755319.8</v>
      </c>
      <c r="P72" s="22">
        <f>+I72-J72</f>
        <v>850</v>
      </c>
      <c r="Q72" s="21">
        <v>10082.299999999999</v>
      </c>
      <c r="R72" s="21">
        <v>35750.9</v>
      </c>
      <c r="S72" s="25">
        <f t="shared" si="12"/>
        <v>5.7269809059818595</v>
      </c>
      <c r="T72" s="25">
        <f t="shared" si="13"/>
        <v>5.7209047460347771</v>
      </c>
    </row>
    <row r="73" spans="2:20" ht="13.5" customHeight="1">
      <c r="B73" s="45">
        <v>183</v>
      </c>
      <c r="C73" s="27" t="s">
        <v>102</v>
      </c>
      <c r="D73" s="54">
        <v>747</v>
      </c>
      <c r="E73" s="21">
        <v>0</v>
      </c>
      <c r="F73" s="21">
        <f t="shared" si="29"/>
        <v>-747</v>
      </c>
      <c r="G73" s="21">
        <v>-747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2">
        <f t="shared" si="68"/>
        <v>0</v>
      </c>
      <c r="O73" s="22">
        <f t="shared" si="69"/>
        <v>0</v>
      </c>
      <c r="P73" s="22">
        <f>+I73-J73</f>
        <v>0</v>
      </c>
      <c r="Q73" s="21">
        <v>0</v>
      </c>
      <c r="R73" s="21">
        <v>0</v>
      </c>
      <c r="S73" s="25">
        <v>0</v>
      </c>
      <c r="T73" s="25">
        <v>0</v>
      </c>
    </row>
    <row r="74" spans="2:20" ht="13.5" customHeight="1">
      <c r="B74" s="45">
        <v>185</v>
      </c>
      <c r="C74" s="27" t="s">
        <v>103</v>
      </c>
      <c r="D74" s="34">
        <v>76499</v>
      </c>
      <c r="E74" s="21">
        <v>0</v>
      </c>
      <c r="F74" s="21">
        <f t="shared" si="29"/>
        <v>117280</v>
      </c>
      <c r="G74" s="21">
        <v>0</v>
      </c>
      <c r="H74" s="21">
        <v>117280</v>
      </c>
      <c r="I74" s="21">
        <v>193779</v>
      </c>
      <c r="J74" s="34">
        <v>193779</v>
      </c>
      <c r="K74" s="21">
        <v>0</v>
      </c>
      <c r="L74" s="22">
        <v>0</v>
      </c>
      <c r="M74" s="22">
        <v>47015.01</v>
      </c>
      <c r="N74" s="22">
        <f t="shared" si="68"/>
        <v>146763.99</v>
      </c>
      <c r="O74" s="22">
        <f t="shared" si="69"/>
        <v>146763.99</v>
      </c>
      <c r="P74" s="22">
        <f>+I74-J74</f>
        <v>0</v>
      </c>
      <c r="Q74" s="21">
        <v>24914.04</v>
      </c>
      <c r="R74" s="21">
        <v>22100.97</v>
      </c>
      <c r="S74" s="25">
        <f t="shared" si="12"/>
        <v>24.262180112396081</v>
      </c>
      <c r="T74" s="25">
        <f t="shared" si="13"/>
        <v>24.262180112396081</v>
      </c>
    </row>
    <row r="75" spans="2:20" ht="13.5" customHeight="1">
      <c r="B75" s="45">
        <v>189</v>
      </c>
      <c r="C75" s="27" t="s">
        <v>104</v>
      </c>
      <c r="D75" s="52">
        <v>237639</v>
      </c>
      <c r="E75" s="21">
        <v>0</v>
      </c>
      <c r="F75" s="21">
        <f t="shared" si="29"/>
        <v>633779</v>
      </c>
      <c r="G75" s="21">
        <v>-195689</v>
      </c>
      <c r="H75" s="21">
        <v>829468</v>
      </c>
      <c r="I75" s="21">
        <v>871418</v>
      </c>
      <c r="J75" s="34">
        <v>871418</v>
      </c>
      <c r="K75" s="21">
        <v>0</v>
      </c>
      <c r="L75" s="22">
        <v>31047.21</v>
      </c>
      <c r="M75" s="22">
        <v>396530.26</v>
      </c>
      <c r="N75" s="22">
        <f t="shared" si="68"/>
        <v>474887.74</v>
      </c>
      <c r="O75" s="22">
        <f t="shared" si="69"/>
        <v>474887.74</v>
      </c>
      <c r="P75" s="22">
        <f>+I75-J75</f>
        <v>0</v>
      </c>
      <c r="Q75" s="21">
        <v>104850.42</v>
      </c>
      <c r="R75" s="21">
        <v>291679.84000000003</v>
      </c>
      <c r="S75" s="25">
        <f t="shared" si="12"/>
        <v>45.504024475051011</v>
      </c>
      <c r="T75" s="25">
        <f t="shared" si="13"/>
        <v>45.504024475051011</v>
      </c>
    </row>
    <row r="76" spans="2:20" ht="13.5" customHeight="1">
      <c r="B76" s="43">
        <v>190</v>
      </c>
      <c r="C76" s="40" t="s">
        <v>105</v>
      </c>
      <c r="D76" s="11">
        <f>SUM(D77:D81)</f>
        <v>0</v>
      </c>
      <c r="E76" s="11">
        <f t="shared" ref="E76:R76" si="70">SUM(E77:E81)</f>
        <v>0</v>
      </c>
      <c r="F76" s="11">
        <f t="shared" ref="F76" si="71">SUM(F77:F81)</f>
        <v>1278999</v>
      </c>
      <c r="G76" s="11">
        <f t="shared" si="70"/>
        <v>853501</v>
      </c>
      <c r="H76" s="11">
        <f t="shared" si="70"/>
        <v>425498</v>
      </c>
      <c r="I76" s="11">
        <f t="shared" si="70"/>
        <v>1278999</v>
      </c>
      <c r="J76" s="11">
        <f t="shared" si="70"/>
        <v>1278999</v>
      </c>
      <c r="K76" s="11">
        <f t="shared" si="70"/>
        <v>0</v>
      </c>
      <c r="L76" s="11">
        <f t="shared" si="70"/>
        <v>975446.75</v>
      </c>
      <c r="M76" s="11">
        <f t="shared" si="70"/>
        <v>1042287.01</v>
      </c>
      <c r="N76" s="11">
        <f t="shared" si="70"/>
        <v>236711.98999999996</v>
      </c>
      <c r="O76" s="11">
        <f t="shared" si="70"/>
        <v>236711.98999999996</v>
      </c>
      <c r="P76" s="11">
        <f t="shared" si="70"/>
        <v>0</v>
      </c>
      <c r="Q76" s="11">
        <f t="shared" si="70"/>
        <v>66840.249999999985</v>
      </c>
      <c r="R76" s="11">
        <f t="shared" si="70"/>
        <v>975446.76</v>
      </c>
      <c r="S76" s="12">
        <f>+M76/J76*100</f>
        <v>81.492402261456036</v>
      </c>
      <c r="T76" s="12">
        <f t="shared" si="13"/>
        <v>81.492402261456036</v>
      </c>
    </row>
    <row r="77" spans="2:20" ht="13.5" customHeight="1">
      <c r="B77" s="53">
        <v>191</v>
      </c>
      <c r="C77" s="20" t="s">
        <v>64</v>
      </c>
      <c r="D77" s="22">
        <v>0</v>
      </c>
      <c r="E77" s="22">
        <v>0</v>
      </c>
      <c r="F77" s="21">
        <f t="shared" si="29"/>
        <v>276353</v>
      </c>
      <c r="G77" s="22">
        <v>163412</v>
      </c>
      <c r="H77" s="22">
        <v>112941</v>
      </c>
      <c r="I77" s="22">
        <v>276353</v>
      </c>
      <c r="J77" s="22">
        <v>276353</v>
      </c>
      <c r="K77" s="22">
        <v>0</v>
      </c>
      <c r="L77" s="22">
        <v>0</v>
      </c>
      <c r="M77" s="22">
        <v>44664.18</v>
      </c>
      <c r="N77" s="22">
        <f t="shared" ref="N77:N81" si="72">J77-M77</f>
        <v>231688.82</v>
      </c>
      <c r="O77" s="22">
        <f>N77+P77</f>
        <v>231688.82</v>
      </c>
      <c r="P77" s="22">
        <f t="shared" ref="P77:P81" si="73">+I77-J77</f>
        <v>0</v>
      </c>
      <c r="Q77" s="21">
        <v>44664.18</v>
      </c>
      <c r="R77" s="22">
        <v>0</v>
      </c>
      <c r="S77" s="25">
        <f t="shared" si="12"/>
        <v>16.1620029455081</v>
      </c>
      <c r="T77" s="25">
        <f t="shared" si="13"/>
        <v>16.1620029455081</v>
      </c>
    </row>
    <row r="78" spans="2:20" ht="13.5" customHeight="1">
      <c r="B78" s="53">
        <v>192</v>
      </c>
      <c r="C78" s="20" t="s">
        <v>70</v>
      </c>
      <c r="D78" s="22">
        <v>0</v>
      </c>
      <c r="E78" s="22">
        <v>0</v>
      </c>
      <c r="F78" s="21">
        <f t="shared" si="29"/>
        <v>17766</v>
      </c>
      <c r="G78" s="22">
        <v>17766</v>
      </c>
      <c r="H78" s="22">
        <v>0</v>
      </c>
      <c r="I78" s="22">
        <v>17766</v>
      </c>
      <c r="J78" s="22">
        <v>17766</v>
      </c>
      <c r="K78" s="22">
        <v>0</v>
      </c>
      <c r="L78" s="22">
        <v>0</v>
      </c>
      <c r="M78" s="22">
        <v>17765.05</v>
      </c>
      <c r="N78" s="22">
        <f t="shared" si="72"/>
        <v>0.9500000000007276</v>
      </c>
      <c r="O78" s="22">
        <f t="shared" ref="O78:O80" si="74">N78+P78</f>
        <v>0.9500000000007276</v>
      </c>
      <c r="P78" s="22">
        <f t="shared" si="73"/>
        <v>0</v>
      </c>
      <c r="Q78" s="21">
        <v>17765.05</v>
      </c>
      <c r="R78" s="22">
        <v>0</v>
      </c>
      <c r="S78" s="25">
        <f>+M78/J78*100</f>
        <v>99.994652707418666</v>
      </c>
      <c r="T78" s="25">
        <f t="shared" si="13"/>
        <v>99.994652707418666</v>
      </c>
    </row>
    <row r="79" spans="2:20" ht="13.5" customHeight="1">
      <c r="B79" s="53">
        <v>196</v>
      </c>
      <c r="C79" s="20" t="s">
        <v>86</v>
      </c>
      <c r="D79" s="22">
        <v>0</v>
      </c>
      <c r="E79" s="22">
        <v>0</v>
      </c>
      <c r="F79" s="21">
        <f t="shared" si="29"/>
        <v>134</v>
      </c>
      <c r="G79" s="22">
        <v>134</v>
      </c>
      <c r="H79" s="22">
        <v>0</v>
      </c>
      <c r="I79" s="22">
        <v>134</v>
      </c>
      <c r="J79" s="22">
        <v>134</v>
      </c>
      <c r="K79" s="22">
        <v>0</v>
      </c>
      <c r="L79" s="22">
        <v>0</v>
      </c>
      <c r="M79" s="22">
        <v>133.35</v>
      </c>
      <c r="N79" s="22">
        <f t="shared" si="72"/>
        <v>0.65000000000000568</v>
      </c>
      <c r="O79" s="22">
        <f t="shared" si="74"/>
        <v>0.65000000000000568</v>
      </c>
      <c r="P79" s="22">
        <f t="shared" si="73"/>
        <v>0</v>
      </c>
      <c r="Q79" s="21">
        <v>133.35</v>
      </c>
      <c r="R79" s="22">
        <v>0</v>
      </c>
      <c r="S79" s="25">
        <f t="shared" ref="S79:S80" si="75">+M79/J79*100</f>
        <v>99.514925373134318</v>
      </c>
      <c r="T79" s="25">
        <f t="shared" si="13"/>
        <v>99.514925373134318</v>
      </c>
    </row>
    <row r="80" spans="2:20" ht="13.5" customHeight="1">
      <c r="B80" s="53">
        <v>197</v>
      </c>
      <c r="C80" s="20" t="s">
        <v>90</v>
      </c>
      <c r="D80" s="22">
        <v>0</v>
      </c>
      <c r="E80" s="22">
        <v>0</v>
      </c>
      <c r="F80" s="21">
        <f t="shared" si="29"/>
        <v>975625</v>
      </c>
      <c r="G80" s="22">
        <v>667144</v>
      </c>
      <c r="H80" s="22">
        <v>308481</v>
      </c>
      <c r="I80" s="22">
        <v>975625</v>
      </c>
      <c r="J80" s="22">
        <v>975625</v>
      </c>
      <c r="K80" s="22">
        <v>0</v>
      </c>
      <c r="L80" s="22">
        <v>975446.75</v>
      </c>
      <c r="M80" s="22">
        <v>975624.56</v>
      </c>
      <c r="N80" s="22">
        <f t="shared" si="72"/>
        <v>0.43999999994412065</v>
      </c>
      <c r="O80" s="22">
        <f t="shared" si="74"/>
        <v>0.43999999994412065</v>
      </c>
      <c r="P80" s="22">
        <f t="shared" si="73"/>
        <v>0</v>
      </c>
      <c r="Q80" s="21">
        <v>177.81</v>
      </c>
      <c r="R80" s="22">
        <v>975446.75</v>
      </c>
      <c r="S80" s="25">
        <f t="shared" si="75"/>
        <v>99.99995490070468</v>
      </c>
      <c r="T80" s="25">
        <f t="shared" si="13"/>
        <v>99.99995490070468</v>
      </c>
    </row>
    <row r="81" spans="2:20" ht="13.5" customHeight="1">
      <c r="B81" s="53">
        <v>199</v>
      </c>
      <c r="C81" s="20" t="s">
        <v>99</v>
      </c>
      <c r="D81" s="22">
        <v>0</v>
      </c>
      <c r="E81" s="22">
        <v>0</v>
      </c>
      <c r="F81" s="21">
        <f t="shared" si="29"/>
        <v>9121</v>
      </c>
      <c r="G81" s="22">
        <v>5045</v>
      </c>
      <c r="H81" s="22">
        <v>4076</v>
      </c>
      <c r="I81" s="22">
        <v>9121</v>
      </c>
      <c r="J81" s="22">
        <v>9121</v>
      </c>
      <c r="K81" s="22">
        <v>0</v>
      </c>
      <c r="L81" s="22">
        <v>0</v>
      </c>
      <c r="M81" s="22">
        <v>4099.87</v>
      </c>
      <c r="N81" s="22">
        <f t="shared" si="72"/>
        <v>5021.13</v>
      </c>
      <c r="O81" s="22">
        <f t="shared" ref="O81" si="76">+N81+P81</f>
        <v>5021.13</v>
      </c>
      <c r="P81" s="22">
        <f t="shared" si="73"/>
        <v>0</v>
      </c>
      <c r="Q81" s="21">
        <v>4099.8599999999997</v>
      </c>
      <c r="R81" s="22">
        <v>0.01</v>
      </c>
      <c r="S81" s="25">
        <f t="shared" si="12"/>
        <v>44.949786207652672</v>
      </c>
      <c r="T81" s="25">
        <f t="shared" si="13"/>
        <v>44.949786207652672</v>
      </c>
    </row>
    <row r="82" spans="2:20" s="4" customFormat="1" ht="13.5" customHeight="1">
      <c r="B82" s="43">
        <v>2</v>
      </c>
      <c r="C82" s="40" t="s">
        <v>106</v>
      </c>
      <c r="D82" s="11">
        <f t="shared" ref="D82:R82" si="77">+D83+D86+D92+D97+D101+D107+D115+D121+D128</f>
        <v>754451</v>
      </c>
      <c r="E82" s="11">
        <f t="shared" si="77"/>
        <v>0</v>
      </c>
      <c r="F82" s="11">
        <f t="shared" ref="F82" si="78">+F83+F86+F92+F97+F101+F107+F115+F121+F128</f>
        <v>2515309</v>
      </c>
      <c r="G82" s="11">
        <f>+G83+G86+G92+G97+G101+G107+G115+G121+G128</f>
        <v>68406</v>
      </c>
      <c r="H82" s="11">
        <f t="shared" si="77"/>
        <v>2446903</v>
      </c>
      <c r="I82" s="11">
        <f t="shared" si="77"/>
        <v>3269760</v>
      </c>
      <c r="J82" s="11">
        <f t="shared" si="77"/>
        <v>3240620</v>
      </c>
      <c r="K82" s="11">
        <f t="shared" si="77"/>
        <v>0</v>
      </c>
      <c r="L82" s="11">
        <f>+L83+L86+L92+L97+L101+L107+L115+L121+L128</f>
        <v>124013.87999999999</v>
      </c>
      <c r="M82" s="11">
        <f>+M83+M86+M92+M97+M101+M107+M115+M121+M128</f>
        <v>553319.52</v>
      </c>
      <c r="N82" s="11">
        <f t="shared" si="77"/>
        <v>2687300.4800000004</v>
      </c>
      <c r="O82" s="11">
        <f t="shared" si="77"/>
        <v>2716440.4800000004</v>
      </c>
      <c r="P82" s="11">
        <f t="shared" si="77"/>
        <v>29140</v>
      </c>
      <c r="Q82" s="11">
        <f t="shared" si="77"/>
        <v>267257.67</v>
      </c>
      <c r="R82" s="11">
        <f t="shared" si="77"/>
        <v>286061.84999999998</v>
      </c>
      <c r="S82" s="12">
        <f t="shared" si="12"/>
        <v>17.074495621208289</v>
      </c>
      <c r="T82" s="12">
        <f t="shared" si="13"/>
        <v>16.922328244274809</v>
      </c>
    </row>
    <row r="83" spans="2:20" ht="13.5" customHeight="1">
      <c r="B83" s="43">
        <v>200</v>
      </c>
      <c r="C83" s="40" t="s">
        <v>107</v>
      </c>
      <c r="D83" s="11">
        <f>SUM(D84:D85)</f>
        <v>64001</v>
      </c>
      <c r="E83" s="11">
        <f t="shared" ref="E83:R83" si="79">SUM(E84:E85)</f>
        <v>0</v>
      </c>
      <c r="F83" s="11">
        <f t="shared" ref="F83" si="80">SUM(F84:F85)</f>
        <v>668190</v>
      </c>
      <c r="G83" s="11">
        <f t="shared" si="79"/>
        <v>25649</v>
      </c>
      <c r="H83" s="11">
        <f t="shared" si="79"/>
        <v>642541</v>
      </c>
      <c r="I83" s="11">
        <f>SUM(I84:I85)</f>
        <v>732191</v>
      </c>
      <c r="J83" s="11">
        <f t="shared" si="79"/>
        <v>728021</v>
      </c>
      <c r="K83" s="11">
        <f t="shared" si="79"/>
        <v>0</v>
      </c>
      <c r="L83" s="11">
        <f>SUM(L84:L85)</f>
        <v>39638.189999999995</v>
      </c>
      <c r="M83" s="11">
        <f>SUM(M84:M85)</f>
        <v>105193.61</v>
      </c>
      <c r="N83" s="11">
        <f t="shared" si="79"/>
        <v>622827.39</v>
      </c>
      <c r="O83" s="11">
        <f t="shared" si="79"/>
        <v>626997.39</v>
      </c>
      <c r="P83" s="11">
        <f t="shared" si="79"/>
        <v>4170</v>
      </c>
      <c r="Q83" s="11">
        <f>SUM(Q84:Q85)</f>
        <v>75105.78</v>
      </c>
      <c r="R83" s="11">
        <f t="shared" si="79"/>
        <v>30087.83</v>
      </c>
      <c r="S83" s="12">
        <f t="shared" si="12"/>
        <v>14.449254897866956</v>
      </c>
      <c r="T83" s="12">
        <f t="shared" si="13"/>
        <v>14.366962991896923</v>
      </c>
    </row>
    <row r="84" spans="2:20" ht="13.5" customHeight="1">
      <c r="B84" s="45">
        <v>201</v>
      </c>
      <c r="C84" s="27" t="s">
        <v>108</v>
      </c>
      <c r="D84" s="34">
        <v>57483</v>
      </c>
      <c r="E84" s="21">
        <v>0</v>
      </c>
      <c r="F84" s="21">
        <f t="shared" ref="F84:F128" si="81">+G84+H84</f>
        <v>561665</v>
      </c>
      <c r="G84" s="34">
        <v>16383</v>
      </c>
      <c r="H84" s="21">
        <v>545282</v>
      </c>
      <c r="I84" s="21">
        <v>619148</v>
      </c>
      <c r="J84" s="34">
        <v>615188</v>
      </c>
      <c r="K84" s="21">
        <v>0</v>
      </c>
      <c r="L84" s="23">
        <v>35950.06</v>
      </c>
      <c r="M84" s="23">
        <v>94991.77</v>
      </c>
      <c r="N84" s="22">
        <f t="shared" ref="N84:N85" si="82">J84-M84</f>
        <v>520196.23</v>
      </c>
      <c r="O84" s="22">
        <f t="shared" ref="O84:O85" si="83">+N84+P84</f>
        <v>524156.23</v>
      </c>
      <c r="P84" s="22">
        <f>+I84-J84</f>
        <v>3960</v>
      </c>
      <c r="Q84" s="21">
        <v>68191.03</v>
      </c>
      <c r="R84" s="55">
        <v>26800.74</v>
      </c>
      <c r="S84" s="25">
        <f t="shared" si="12"/>
        <v>15.441096055189634</v>
      </c>
      <c r="T84" s="25">
        <f t="shared" si="13"/>
        <v>15.342336565732264</v>
      </c>
    </row>
    <row r="85" spans="2:20" ht="13.5" customHeight="1">
      <c r="B85" s="45">
        <v>203</v>
      </c>
      <c r="C85" s="27" t="s">
        <v>109</v>
      </c>
      <c r="D85" s="52">
        <v>6518</v>
      </c>
      <c r="E85" s="21">
        <v>0</v>
      </c>
      <c r="F85" s="21">
        <f t="shared" si="81"/>
        <v>106525</v>
      </c>
      <c r="G85" s="52">
        <v>9266</v>
      </c>
      <c r="H85" s="21">
        <v>97259</v>
      </c>
      <c r="I85" s="21">
        <v>113043</v>
      </c>
      <c r="J85" s="34">
        <v>112833</v>
      </c>
      <c r="K85" s="21">
        <v>0</v>
      </c>
      <c r="L85" s="23">
        <v>3688.13</v>
      </c>
      <c r="M85" s="23">
        <v>10201.84</v>
      </c>
      <c r="N85" s="22">
        <f t="shared" si="82"/>
        <v>102631.16</v>
      </c>
      <c r="O85" s="22">
        <f t="shared" si="83"/>
        <v>102841.16</v>
      </c>
      <c r="P85" s="22">
        <f>+I85-J85</f>
        <v>210</v>
      </c>
      <c r="Q85" s="21">
        <v>6914.75</v>
      </c>
      <c r="R85" s="56">
        <v>3287.09</v>
      </c>
      <c r="S85" s="25">
        <f t="shared" si="12"/>
        <v>9.0415392659948779</v>
      </c>
      <c r="T85" s="25">
        <f t="shared" si="13"/>
        <v>9.0247427969887557</v>
      </c>
    </row>
    <row r="86" spans="2:20" ht="13.5" customHeight="1">
      <c r="B86" s="51">
        <v>210</v>
      </c>
      <c r="C86" s="18" t="s">
        <v>110</v>
      </c>
      <c r="D86" s="11">
        <f>SUM(D87:D91)</f>
        <v>25811</v>
      </c>
      <c r="E86" s="11">
        <f t="shared" ref="E86:P86" si="84">SUM(E87:E91)</f>
        <v>0</v>
      </c>
      <c r="F86" s="11">
        <f>SUM(F87:F91)</f>
        <v>201363</v>
      </c>
      <c r="G86" s="11">
        <f>SUM(G87:G91)</f>
        <v>5708</v>
      </c>
      <c r="H86" s="11">
        <f>SUM(H87:H91)</f>
        <v>195655</v>
      </c>
      <c r="I86" s="11">
        <f>SUM(I87:I91)</f>
        <v>227174</v>
      </c>
      <c r="J86" s="11">
        <f>SUM(J87:J91)</f>
        <v>227174</v>
      </c>
      <c r="K86" s="11">
        <f t="shared" si="84"/>
        <v>0</v>
      </c>
      <c r="L86" s="11">
        <f>SUM(L87:L91)</f>
        <v>11858.439999999999</v>
      </c>
      <c r="M86" s="11">
        <f>SUM(M87:M91)</f>
        <v>31107.66</v>
      </c>
      <c r="N86" s="11">
        <f>SUM(N87:N91)</f>
        <v>196066.34000000003</v>
      </c>
      <c r="O86" s="11">
        <f t="shared" si="84"/>
        <v>196066.34000000003</v>
      </c>
      <c r="P86" s="11">
        <f t="shared" si="84"/>
        <v>0</v>
      </c>
      <c r="Q86" s="11">
        <f>SUM(Q87:Q91)</f>
        <v>10794.68</v>
      </c>
      <c r="R86" s="11">
        <f>SUM(R87:R91)</f>
        <v>20312.979999999996</v>
      </c>
      <c r="S86" s="12">
        <f t="shared" si="12"/>
        <v>13.693318777677021</v>
      </c>
      <c r="T86" s="12">
        <f t="shared" si="13"/>
        <v>13.693318777677021</v>
      </c>
    </row>
    <row r="87" spans="2:20" ht="13.5" customHeight="1">
      <c r="B87" s="45">
        <v>211</v>
      </c>
      <c r="C87" s="27" t="s">
        <v>111</v>
      </c>
      <c r="D87" s="34">
        <v>2302</v>
      </c>
      <c r="E87" s="21">
        <v>0</v>
      </c>
      <c r="F87" s="21">
        <f t="shared" si="81"/>
        <v>1626</v>
      </c>
      <c r="G87" s="21">
        <v>0</v>
      </c>
      <c r="H87" s="21">
        <v>1626</v>
      </c>
      <c r="I87" s="34">
        <v>3928</v>
      </c>
      <c r="J87" s="34">
        <v>3928</v>
      </c>
      <c r="K87" s="21">
        <v>0</v>
      </c>
      <c r="L87" s="21">
        <v>189.13</v>
      </c>
      <c r="M87" s="21">
        <v>659.85</v>
      </c>
      <c r="N87" s="22">
        <f t="shared" ref="N87:N91" si="85">J87-M87</f>
        <v>3268.15</v>
      </c>
      <c r="O87" s="22">
        <f t="shared" ref="O87:O91" si="86">+N87+P87</f>
        <v>3268.15</v>
      </c>
      <c r="P87" s="22">
        <f>+I87-J87</f>
        <v>0</v>
      </c>
      <c r="Q87" s="21">
        <v>470.72</v>
      </c>
      <c r="R87" s="22">
        <v>189.13</v>
      </c>
      <c r="S87" s="25">
        <f t="shared" si="12"/>
        <v>16.798625254582486</v>
      </c>
      <c r="T87" s="25">
        <f t="shared" si="13"/>
        <v>16.798625254582486</v>
      </c>
    </row>
    <row r="88" spans="2:20" ht="13.5" customHeight="1">
      <c r="B88" s="45">
        <v>212</v>
      </c>
      <c r="C88" s="27" t="s">
        <v>112</v>
      </c>
      <c r="D88" s="34">
        <v>5271</v>
      </c>
      <c r="E88" s="21">
        <v>0</v>
      </c>
      <c r="F88" s="21">
        <f t="shared" si="81"/>
        <v>41137</v>
      </c>
      <c r="G88" s="21">
        <v>-849</v>
      </c>
      <c r="H88" s="21">
        <v>41986</v>
      </c>
      <c r="I88" s="34">
        <v>46408</v>
      </c>
      <c r="J88" s="34">
        <v>46408</v>
      </c>
      <c r="K88" s="21">
        <v>0</v>
      </c>
      <c r="L88" s="21">
        <v>8074.28</v>
      </c>
      <c r="M88" s="21">
        <v>11096.24</v>
      </c>
      <c r="N88" s="22">
        <f t="shared" si="85"/>
        <v>35311.760000000002</v>
      </c>
      <c r="O88" s="22">
        <f t="shared" si="86"/>
        <v>35311.760000000002</v>
      </c>
      <c r="P88" s="22">
        <f>+I88-J88</f>
        <v>0</v>
      </c>
      <c r="Q88" s="21">
        <v>1808.53</v>
      </c>
      <c r="R88" s="22">
        <v>9287.7099999999991</v>
      </c>
      <c r="S88" s="25">
        <f t="shared" si="12"/>
        <v>23.910187898638167</v>
      </c>
      <c r="T88" s="25">
        <f t="shared" si="13"/>
        <v>23.910187898638167</v>
      </c>
    </row>
    <row r="89" spans="2:20" ht="13.5" customHeight="1">
      <c r="B89" s="45">
        <v>213</v>
      </c>
      <c r="C89" s="27" t="s">
        <v>113</v>
      </c>
      <c r="D89" s="34">
        <v>286</v>
      </c>
      <c r="E89" s="21">
        <v>0</v>
      </c>
      <c r="F89" s="21">
        <f t="shared" si="81"/>
        <v>971</v>
      </c>
      <c r="G89" s="21">
        <v>971</v>
      </c>
      <c r="H89" s="21">
        <v>0</v>
      </c>
      <c r="I89" s="34">
        <v>1257</v>
      </c>
      <c r="J89" s="34">
        <v>1257</v>
      </c>
      <c r="K89" s="21">
        <v>0</v>
      </c>
      <c r="L89" s="21">
        <v>47.98</v>
      </c>
      <c r="M89" s="21">
        <v>207.39</v>
      </c>
      <c r="N89" s="22">
        <f t="shared" si="85"/>
        <v>1049.6100000000001</v>
      </c>
      <c r="O89" s="22">
        <f t="shared" si="86"/>
        <v>1049.6100000000001</v>
      </c>
      <c r="P89" s="22">
        <f>+I89-J89</f>
        <v>0</v>
      </c>
      <c r="Q89" s="21">
        <v>159.41</v>
      </c>
      <c r="R89" s="22">
        <v>47.98</v>
      </c>
      <c r="S89" s="25">
        <f t="shared" si="12"/>
        <v>16.498806682577566</v>
      </c>
      <c r="T89" s="25">
        <f t="shared" si="13"/>
        <v>16.498806682577566</v>
      </c>
    </row>
    <row r="90" spans="2:20" ht="13.5" customHeight="1">
      <c r="B90" s="45">
        <v>214</v>
      </c>
      <c r="C90" s="27" t="s">
        <v>114</v>
      </c>
      <c r="D90" s="34">
        <v>17902</v>
      </c>
      <c r="E90" s="21">
        <v>0</v>
      </c>
      <c r="F90" s="21">
        <f t="shared" si="81"/>
        <v>157631</v>
      </c>
      <c r="G90" s="21">
        <v>5588</v>
      </c>
      <c r="H90" s="21">
        <v>152043</v>
      </c>
      <c r="I90" s="34">
        <v>175533</v>
      </c>
      <c r="J90" s="34">
        <v>175533</v>
      </c>
      <c r="K90" s="21">
        <v>0</v>
      </c>
      <c r="L90" s="21">
        <v>3547.05</v>
      </c>
      <c r="M90" s="21">
        <v>19144.18</v>
      </c>
      <c r="N90" s="22">
        <f t="shared" si="85"/>
        <v>156388.82</v>
      </c>
      <c r="O90" s="22">
        <f t="shared" si="86"/>
        <v>156388.82</v>
      </c>
      <c r="P90" s="22">
        <f>+I90-J90</f>
        <v>0</v>
      </c>
      <c r="Q90" s="21">
        <v>8356.02</v>
      </c>
      <c r="R90" s="22">
        <v>10788.16</v>
      </c>
      <c r="S90" s="25">
        <f t="shared" si="12"/>
        <v>10.906313912483693</v>
      </c>
      <c r="T90" s="25">
        <f t="shared" si="13"/>
        <v>10.906313912483693</v>
      </c>
    </row>
    <row r="91" spans="2:20" ht="13.5" customHeight="1">
      <c r="B91" s="45">
        <v>219</v>
      </c>
      <c r="C91" s="27" t="s">
        <v>115</v>
      </c>
      <c r="D91" s="52">
        <v>50</v>
      </c>
      <c r="E91" s="21">
        <v>0</v>
      </c>
      <c r="F91" s="21">
        <f t="shared" si="81"/>
        <v>-2</v>
      </c>
      <c r="G91" s="21">
        <v>-2</v>
      </c>
      <c r="H91" s="21">
        <v>0</v>
      </c>
      <c r="I91" s="34">
        <v>48</v>
      </c>
      <c r="J91" s="58">
        <v>48</v>
      </c>
      <c r="K91" s="21">
        <v>0</v>
      </c>
      <c r="L91" s="21">
        <v>0</v>
      </c>
      <c r="M91" s="21">
        <v>0</v>
      </c>
      <c r="N91" s="22">
        <f t="shared" si="85"/>
        <v>48</v>
      </c>
      <c r="O91" s="22">
        <f t="shared" si="86"/>
        <v>48</v>
      </c>
      <c r="P91" s="22">
        <f>+I91-J91</f>
        <v>0</v>
      </c>
      <c r="Q91" s="21">
        <v>0</v>
      </c>
      <c r="R91" s="22">
        <v>0</v>
      </c>
      <c r="S91" s="25">
        <f t="shared" ref="S91" si="87">+M91/J91*100</f>
        <v>0</v>
      </c>
      <c r="T91" s="25">
        <f t="shared" ref="T91" si="88">+M91/I91*100</f>
        <v>0</v>
      </c>
    </row>
    <row r="92" spans="2:20" ht="13.5" customHeight="1">
      <c r="B92" s="51">
        <v>220</v>
      </c>
      <c r="C92" s="18" t="s">
        <v>116</v>
      </c>
      <c r="D92" s="11">
        <f t="shared" ref="D92:R92" si="89">SUM(D93:D96)</f>
        <v>215650</v>
      </c>
      <c r="E92" s="11">
        <f t="shared" si="89"/>
        <v>0</v>
      </c>
      <c r="F92" s="11">
        <f t="shared" ref="F92" si="90">SUM(F93:F96)</f>
        <v>559724</v>
      </c>
      <c r="G92" s="11">
        <f t="shared" si="89"/>
        <v>16000</v>
      </c>
      <c r="H92" s="11">
        <f t="shared" si="89"/>
        <v>543724</v>
      </c>
      <c r="I92" s="11">
        <f t="shared" si="89"/>
        <v>775374</v>
      </c>
      <c r="J92" s="11">
        <f t="shared" si="89"/>
        <v>754274</v>
      </c>
      <c r="K92" s="11">
        <f t="shared" si="89"/>
        <v>0</v>
      </c>
      <c r="L92" s="11">
        <f t="shared" si="89"/>
        <v>36632.17</v>
      </c>
      <c r="M92" s="11">
        <f t="shared" ref="M92" si="91">SUM(M93:M96)</f>
        <v>100303.78</v>
      </c>
      <c r="N92" s="11">
        <f t="shared" si="89"/>
        <v>653970.22000000009</v>
      </c>
      <c r="O92" s="11">
        <f t="shared" si="89"/>
        <v>675070.22000000009</v>
      </c>
      <c r="P92" s="11">
        <f t="shared" si="89"/>
        <v>21100</v>
      </c>
      <c r="Q92" s="11">
        <f t="shared" si="89"/>
        <v>36486.99</v>
      </c>
      <c r="R92" s="11">
        <f t="shared" si="89"/>
        <v>63816.79</v>
      </c>
      <c r="S92" s="12">
        <f t="shared" ref="S92:S177" si="92">+M92/J92*100</f>
        <v>13.298056144053753</v>
      </c>
      <c r="T92" s="12">
        <f t="shared" ref="T92:T176" si="93">+M92/I92*100</f>
        <v>12.936180475486669</v>
      </c>
    </row>
    <row r="93" spans="2:20" ht="13.5" customHeight="1">
      <c r="B93" s="45">
        <v>221</v>
      </c>
      <c r="C93" s="27" t="s">
        <v>117</v>
      </c>
      <c r="D93" s="34">
        <v>115000</v>
      </c>
      <c r="E93" s="21">
        <v>0</v>
      </c>
      <c r="F93" s="21">
        <f t="shared" si="81"/>
        <v>407818</v>
      </c>
      <c r="G93" s="21">
        <v>30000</v>
      </c>
      <c r="H93" s="21">
        <v>377818</v>
      </c>
      <c r="I93" s="34">
        <v>522818</v>
      </c>
      <c r="J93" s="34">
        <v>510018</v>
      </c>
      <c r="K93" s="21">
        <v>0</v>
      </c>
      <c r="L93" s="22">
        <v>24877.01</v>
      </c>
      <c r="M93" s="22">
        <v>66129.09</v>
      </c>
      <c r="N93" s="22">
        <f t="shared" ref="N93:N96" si="94">J93-M93</f>
        <v>443888.91000000003</v>
      </c>
      <c r="O93" s="22">
        <f>+N93+P93</f>
        <v>456688.91000000003</v>
      </c>
      <c r="P93" s="22">
        <f>+I93-J93</f>
        <v>12800</v>
      </c>
      <c r="Q93" s="21">
        <v>24025.17</v>
      </c>
      <c r="R93" s="22">
        <v>42103.92</v>
      </c>
      <c r="S93" s="25">
        <f t="shared" si="92"/>
        <v>12.966030610684328</v>
      </c>
      <c r="T93" s="25">
        <f t="shared" si="93"/>
        <v>12.648587080016371</v>
      </c>
    </row>
    <row r="94" spans="2:20" ht="13.5" customHeight="1">
      <c r="B94" s="45">
        <v>222</v>
      </c>
      <c r="C94" s="27" t="s">
        <v>118</v>
      </c>
      <c r="D94" s="34">
        <v>50</v>
      </c>
      <c r="E94" s="21">
        <v>0</v>
      </c>
      <c r="F94" s="21">
        <f t="shared" si="81"/>
        <v>0</v>
      </c>
      <c r="G94" s="21">
        <v>0</v>
      </c>
      <c r="H94" s="21">
        <v>0</v>
      </c>
      <c r="I94" s="34">
        <v>50</v>
      </c>
      <c r="J94" s="34">
        <v>50</v>
      </c>
      <c r="K94" s="21">
        <v>0</v>
      </c>
      <c r="L94" s="22">
        <v>0</v>
      </c>
      <c r="M94" s="22">
        <v>0</v>
      </c>
      <c r="N94" s="22">
        <f t="shared" si="94"/>
        <v>50</v>
      </c>
      <c r="O94" s="22">
        <f t="shared" ref="O94:O96" si="95">+N94+P94</f>
        <v>50</v>
      </c>
      <c r="P94" s="22">
        <f>+I94-J94</f>
        <v>0</v>
      </c>
      <c r="Q94" s="21">
        <v>0</v>
      </c>
      <c r="R94" s="22">
        <v>0</v>
      </c>
      <c r="S94" s="25">
        <f t="shared" si="92"/>
        <v>0</v>
      </c>
      <c r="T94" s="25">
        <f t="shared" si="93"/>
        <v>0</v>
      </c>
    </row>
    <row r="95" spans="2:20" ht="13.5" customHeight="1">
      <c r="B95" s="45">
        <v>223</v>
      </c>
      <c r="C95" s="27" t="s">
        <v>119</v>
      </c>
      <c r="D95" s="34">
        <v>78500</v>
      </c>
      <c r="E95" s="21">
        <v>0</v>
      </c>
      <c r="F95" s="21">
        <f t="shared" si="81"/>
        <v>165768</v>
      </c>
      <c r="G95" s="21">
        <v>0</v>
      </c>
      <c r="H95" s="21">
        <v>165768</v>
      </c>
      <c r="I95" s="34">
        <v>244268</v>
      </c>
      <c r="J95" s="34">
        <v>235968</v>
      </c>
      <c r="K95" s="21">
        <v>0</v>
      </c>
      <c r="L95" s="22">
        <v>10818.67</v>
      </c>
      <c r="M95" s="22">
        <v>32041.97</v>
      </c>
      <c r="N95" s="22">
        <f t="shared" si="94"/>
        <v>203926.03</v>
      </c>
      <c r="O95" s="22">
        <f t="shared" si="95"/>
        <v>212226.03</v>
      </c>
      <c r="P95" s="22">
        <f>+I95-J95</f>
        <v>8300</v>
      </c>
      <c r="Q95" s="21">
        <v>11089.26</v>
      </c>
      <c r="R95" s="22">
        <v>20952.71</v>
      </c>
      <c r="S95" s="25">
        <f t="shared" si="92"/>
        <v>13.578947145375645</v>
      </c>
      <c r="T95" s="25">
        <f t="shared" si="93"/>
        <v>13.117547120375979</v>
      </c>
    </row>
    <row r="96" spans="2:20" ht="13.5" customHeight="1">
      <c r="B96" s="45">
        <v>224</v>
      </c>
      <c r="C96" s="27" t="s">
        <v>120</v>
      </c>
      <c r="D96" s="52">
        <v>22100</v>
      </c>
      <c r="E96" s="21">
        <v>0</v>
      </c>
      <c r="F96" s="21">
        <f t="shared" si="81"/>
        <v>-13862</v>
      </c>
      <c r="G96" s="21">
        <v>-14000</v>
      </c>
      <c r="H96" s="21">
        <v>138</v>
      </c>
      <c r="I96" s="34">
        <v>8238</v>
      </c>
      <c r="J96" s="34">
        <v>8238</v>
      </c>
      <c r="K96" s="21">
        <v>0</v>
      </c>
      <c r="L96" s="22">
        <v>936.49</v>
      </c>
      <c r="M96" s="22">
        <v>2132.7199999999998</v>
      </c>
      <c r="N96" s="22">
        <f t="shared" si="94"/>
        <v>6105.2800000000007</v>
      </c>
      <c r="O96" s="22">
        <f t="shared" si="95"/>
        <v>6105.2800000000007</v>
      </c>
      <c r="P96" s="22">
        <f>+I96-J96</f>
        <v>0</v>
      </c>
      <c r="Q96" s="21">
        <v>1372.56</v>
      </c>
      <c r="R96" s="22">
        <v>760.16</v>
      </c>
      <c r="S96" s="25">
        <f t="shared" si="92"/>
        <v>25.888807963097836</v>
      </c>
      <c r="T96" s="25">
        <f t="shared" si="93"/>
        <v>25.888807963097836</v>
      </c>
    </row>
    <row r="97" spans="2:33" ht="13.5" customHeight="1">
      <c r="B97" s="43">
        <v>230</v>
      </c>
      <c r="C97" s="40" t="s">
        <v>121</v>
      </c>
      <c r="D97" s="11">
        <f>SUM(D98:D100)</f>
        <v>111712</v>
      </c>
      <c r="E97" s="11">
        <f t="shared" ref="E97:P97" si="96">SUM(E98:E100)</f>
        <v>0</v>
      </c>
      <c r="F97" s="11">
        <f>SUM(F98:F100)</f>
        <v>214292</v>
      </c>
      <c r="G97" s="11">
        <f t="shared" si="96"/>
        <v>26598</v>
      </c>
      <c r="H97" s="11">
        <f>SUM(H98:H100)</f>
        <v>187694</v>
      </c>
      <c r="I97" s="11">
        <f>SUM(I98:I100)</f>
        <v>326004</v>
      </c>
      <c r="J97" s="11">
        <f t="shared" si="96"/>
        <v>323094</v>
      </c>
      <c r="K97" s="11">
        <f t="shared" si="96"/>
        <v>0</v>
      </c>
      <c r="L97" s="11">
        <f>SUM(L98:L100)</f>
        <v>3407.2400000000002</v>
      </c>
      <c r="M97" s="11">
        <f>SUM(M98:M100)</f>
        <v>23465.29</v>
      </c>
      <c r="N97" s="11">
        <f>SUM(N98:N100)</f>
        <v>299628.71000000002</v>
      </c>
      <c r="O97" s="11">
        <f t="shared" si="96"/>
        <v>302538.71000000002</v>
      </c>
      <c r="P97" s="11">
        <f t="shared" si="96"/>
        <v>2910</v>
      </c>
      <c r="Q97" s="11">
        <f>SUM(Q98:Q100)</f>
        <v>19457.18</v>
      </c>
      <c r="R97" s="11">
        <f>SUM(R98:R100)</f>
        <v>4008.11</v>
      </c>
      <c r="S97" s="12">
        <f t="shared" si="92"/>
        <v>7.2626820677573711</v>
      </c>
      <c r="T97" s="12">
        <f t="shared" si="93"/>
        <v>7.1978534005717725</v>
      </c>
    </row>
    <row r="98" spans="2:33" ht="13.5" customHeight="1">
      <c r="B98" s="45">
        <v>231</v>
      </c>
      <c r="C98" s="27" t="s">
        <v>122</v>
      </c>
      <c r="D98" s="34">
        <v>10608</v>
      </c>
      <c r="E98" s="59">
        <v>0</v>
      </c>
      <c r="F98" s="21">
        <f t="shared" si="81"/>
        <v>21190</v>
      </c>
      <c r="G98" s="21">
        <v>150</v>
      </c>
      <c r="H98" s="21">
        <v>21040</v>
      </c>
      <c r="I98" s="34">
        <v>31798</v>
      </c>
      <c r="J98" s="34">
        <v>31488</v>
      </c>
      <c r="K98" s="21">
        <v>0</v>
      </c>
      <c r="L98" s="22">
        <v>78.86</v>
      </c>
      <c r="M98" s="22">
        <v>6448.01</v>
      </c>
      <c r="N98" s="22">
        <f t="shared" ref="N98:N100" si="97">J98-M98</f>
        <v>25039.989999999998</v>
      </c>
      <c r="O98" s="22">
        <f t="shared" ref="O98:O100" si="98">+N98+P98</f>
        <v>25349.989999999998</v>
      </c>
      <c r="P98" s="22">
        <f>+I98-J98</f>
        <v>310</v>
      </c>
      <c r="Q98" s="21">
        <v>6213.01</v>
      </c>
      <c r="R98" s="24">
        <v>235</v>
      </c>
      <c r="S98" s="25">
        <f t="shared" si="92"/>
        <v>20.477674034552845</v>
      </c>
      <c r="T98" s="25">
        <f t="shared" si="93"/>
        <v>20.278036354487703</v>
      </c>
    </row>
    <row r="99" spans="2:33" ht="13.5" customHeight="1">
      <c r="B99" s="45">
        <v>232</v>
      </c>
      <c r="C99" s="27" t="s">
        <v>123</v>
      </c>
      <c r="D99" s="34">
        <v>75400</v>
      </c>
      <c r="E99" s="59">
        <v>0</v>
      </c>
      <c r="F99" s="21">
        <f t="shared" si="81"/>
        <v>137629</v>
      </c>
      <c r="G99" s="21">
        <v>35615</v>
      </c>
      <c r="H99" s="21">
        <v>102014</v>
      </c>
      <c r="I99" s="34">
        <v>213029</v>
      </c>
      <c r="J99" s="34">
        <v>213029</v>
      </c>
      <c r="K99" s="21">
        <v>0</v>
      </c>
      <c r="L99" s="22">
        <v>3292.56</v>
      </c>
      <c r="M99" s="22">
        <v>12389.33</v>
      </c>
      <c r="N99" s="22">
        <f t="shared" si="97"/>
        <v>200639.67</v>
      </c>
      <c r="O99" s="22">
        <f t="shared" si="98"/>
        <v>200639.67</v>
      </c>
      <c r="P99" s="22">
        <f>+I99-J99</f>
        <v>0</v>
      </c>
      <c r="Q99" s="21">
        <v>8616.2199999999993</v>
      </c>
      <c r="R99" s="22">
        <v>3773.11</v>
      </c>
      <c r="S99" s="25">
        <f t="shared" si="92"/>
        <v>5.8157950326011951</v>
      </c>
      <c r="T99" s="25">
        <f t="shared" si="93"/>
        <v>5.8157950326011951</v>
      </c>
    </row>
    <row r="100" spans="2:33" ht="13.5" customHeight="1">
      <c r="B100" s="45">
        <v>239</v>
      </c>
      <c r="C100" s="27" t="s">
        <v>124</v>
      </c>
      <c r="D100" s="52">
        <v>25704</v>
      </c>
      <c r="E100" s="59">
        <v>0</v>
      </c>
      <c r="F100" s="21">
        <f t="shared" si="81"/>
        <v>55473</v>
      </c>
      <c r="G100" s="21">
        <v>-9167</v>
      </c>
      <c r="H100" s="21">
        <v>64640</v>
      </c>
      <c r="I100" s="34">
        <v>81177</v>
      </c>
      <c r="J100" s="34">
        <v>78577</v>
      </c>
      <c r="K100" s="21">
        <v>0</v>
      </c>
      <c r="L100" s="22">
        <v>35.82</v>
      </c>
      <c r="M100" s="22">
        <v>4627.95</v>
      </c>
      <c r="N100" s="22">
        <f t="shared" si="97"/>
        <v>73949.05</v>
      </c>
      <c r="O100" s="22">
        <f t="shared" si="98"/>
        <v>76549.05</v>
      </c>
      <c r="P100" s="22">
        <f>+I100-J100</f>
        <v>2600</v>
      </c>
      <c r="Q100" s="21">
        <v>4627.95</v>
      </c>
      <c r="R100" s="22">
        <v>0</v>
      </c>
      <c r="S100" s="25">
        <f t="shared" si="92"/>
        <v>5.8897005485065606</v>
      </c>
      <c r="T100" s="25">
        <f t="shared" si="93"/>
        <v>5.7010606452566615</v>
      </c>
    </row>
    <row r="101" spans="2:33" ht="13.5" customHeight="1">
      <c r="B101" s="43">
        <v>240</v>
      </c>
      <c r="C101" s="40" t="s">
        <v>125</v>
      </c>
      <c r="D101" s="11">
        <f t="shared" ref="D101:R101" si="99">SUM(D102:D106)</f>
        <v>35124</v>
      </c>
      <c r="E101" s="11">
        <f t="shared" si="99"/>
        <v>0</v>
      </c>
      <c r="F101" s="11">
        <f t="shared" ref="F101" si="100">SUM(F102:F106)</f>
        <v>82294</v>
      </c>
      <c r="G101" s="11">
        <f t="shared" si="99"/>
        <v>-1471</v>
      </c>
      <c r="H101" s="11">
        <f t="shared" si="99"/>
        <v>83765</v>
      </c>
      <c r="I101" s="11">
        <f t="shared" si="99"/>
        <v>117418</v>
      </c>
      <c r="J101" s="11">
        <f t="shared" si="99"/>
        <v>117418</v>
      </c>
      <c r="K101" s="11">
        <f t="shared" si="99"/>
        <v>0</v>
      </c>
      <c r="L101" s="11">
        <f>SUM(L102:L106)</f>
        <v>5904</v>
      </c>
      <c r="M101" s="11">
        <f>SUM(M102:M106)</f>
        <v>26595.96</v>
      </c>
      <c r="N101" s="11">
        <f>SUM(N102:N106)</f>
        <v>90822.04</v>
      </c>
      <c r="O101" s="11">
        <f t="shared" si="99"/>
        <v>90822.04</v>
      </c>
      <c r="P101" s="11">
        <f t="shared" si="99"/>
        <v>0</v>
      </c>
      <c r="Q101" s="11">
        <f t="shared" si="99"/>
        <v>12213.24</v>
      </c>
      <c r="R101" s="11">
        <f t="shared" si="99"/>
        <v>14382.72</v>
      </c>
      <c r="S101" s="12">
        <f t="shared" si="92"/>
        <v>22.650666848353744</v>
      </c>
      <c r="T101" s="12">
        <f t="shared" si="93"/>
        <v>22.650666848353744</v>
      </c>
    </row>
    <row r="102" spans="2:33" ht="13.5" customHeight="1">
      <c r="B102" s="53">
        <v>241</v>
      </c>
      <c r="C102" s="20" t="s">
        <v>126</v>
      </c>
      <c r="D102" s="34">
        <v>50</v>
      </c>
      <c r="E102" s="22">
        <v>0</v>
      </c>
      <c r="F102" s="21">
        <f t="shared" si="81"/>
        <v>1000</v>
      </c>
      <c r="G102" s="22">
        <v>0</v>
      </c>
      <c r="H102" s="22">
        <v>1000</v>
      </c>
      <c r="I102" s="34">
        <v>1050</v>
      </c>
      <c r="J102" s="34">
        <v>1050</v>
      </c>
      <c r="K102" s="22">
        <v>0</v>
      </c>
      <c r="L102" s="22">
        <v>0</v>
      </c>
      <c r="M102" s="22">
        <v>0</v>
      </c>
      <c r="N102" s="22">
        <f t="shared" ref="N102:N106" si="101">J102-M102</f>
        <v>1050</v>
      </c>
      <c r="O102" s="22">
        <f t="shared" ref="O102:O106" si="102">+N102+P102</f>
        <v>1050</v>
      </c>
      <c r="P102" s="22">
        <f>+I102-J102</f>
        <v>0</v>
      </c>
      <c r="Q102" s="21">
        <v>0</v>
      </c>
      <c r="R102" s="22">
        <v>0</v>
      </c>
      <c r="S102" s="25">
        <f t="shared" ref="S102" si="103">+M102/J102*100</f>
        <v>0</v>
      </c>
      <c r="T102" s="25">
        <f t="shared" ref="T102" si="104">+M102/I102*100</f>
        <v>0</v>
      </c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</row>
    <row r="103" spans="2:33" ht="12.75" customHeight="1">
      <c r="B103" s="53">
        <v>242</v>
      </c>
      <c r="C103" s="20" t="s">
        <v>127</v>
      </c>
      <c r="D103" s="34">
        <v>75</v>
      </c>
      <c r="E103" s="59">
        <v>0</v>
      </c>
      <c r="F103" s="21">
        <f t="shared" si="81"/>
        <v>2791</v>
      </c>
      <c r="G103" s="22">
        <v>366</v>
      </c>
      <c r="H103" s="22">
        <v>2425</v>
      </c>
      <c r="I103" s="34">
        <v>2866</v>
      </c>
      <c r="J103" s="34">
        <v>2866</v>
      </c>
      <c r="K103" s="22">
        <v>0</v>
      </c>
      <c r="L103" s="22">
        <v>97.38</v>
      </c>
      <c r="M103" s="22">
        <v>150.77000000000001</v>
      </c>
      <c r="N103" s="22">
        <f t="shared" si="101"/>
        <v>2715.23</v>
      </c>
      <c r="O103" s="22">
        <f t="shared" si="102"/>
        <v>2715.23</v>
      </c>
      <c r="P103" s="22">
        <f>+I103-J103</f>
        <v>0</v>
      </c>
      <c r="Q103" s="21">
        <v>150.77000000000001</v>
      </c>
      <c r="R103" s="22">
        <v>0</v>
      </c>
      <c r="S103" s="25">
        <f t="shared" ref="S103:S105" si="105">+M103/J103*100</f>
        <v>5.2606420097697146</v>
      </c>
      <c r="T103" s="25">
        <f t="shared" ref="T103:T105" si="106">+M103/I103*100</f>
        <v>5.2606420097697146</v>
      </c>
    </row>
    <row r="104" spans="2:33" ht="13.5" customHeight="1">
      <c r="B104" s="45">
        <v>243</v>
      </c>
      <c r="C104" s="27" t="s">
        <v>128</v>
      </c>
      <c r="D104" s="34">
        <v>2000</v>
      </c>
      <c r="E104" s="59">
        <v>0</v>
      </c>
      <c r="F104" s="21">
        <f t="shared" si="81"/>
        <v>24591</v>
      </c>
      <c r="G104" s="22">
        <v>2991</v>
      </c>
      <c r="H104" s="21">
        <v>21600</v>
      </c>
      <c r="I104" s="34">
        <v>26591</v>
      </c>
      <c r="J104" s="34">
        <v>26591</v>
      </c>
      <c r="K104" s="22">
        <v>0</v>
      </c>
      <c r="L104" s="22">
        <v>1148.5899999999999</v>
      </c>
      <c r="M104" s="22">
        <v>2970.72</v>
      </c>
      <c r="N104" s="22">
        <f t="shared" si="101"/>
        <v>23620.28</v>
      </c>
      <c r="O104" s="22">
        <f t="shared" si="102"/>
        <v>23620.28</v>
      </c>
      <c r="P104" s="22">
        <f>+I104-J104</f>
        <v>0</v>
      </c>
      <c r="Q104" s="21">
        <v>2443.41</v>
      </c>
      <c r="R104" s="22">
        <v>527.30999999999995</v>
      </c>
      <c r="S104" s="25">
        <f t="shared" si="105"/>
        <v>11.171900267007635</v>
      </c>
      <c r="T104" s="25">
        <f t="shared" si="106"/>
        <v>11.171900267007635</v>
      </c>
      <c r="U104" s="60"/>
    </row>
    <row r="105" spans="2:33" ht="13.5" customHeight="1">
      <c r="B105" s="45">
        <v>244</v>
      </c>
      <c r="C105" s="27" t="s">
        <v>129</v>
      </c>
      <c r="D105" s="34">
        <v>3500</v>
      </c>
      <c r="E105" s="59">
        <v>0</v>
      </c>
      <c r="F105" s="21">
        <f t="shared" si="81"/>
        <v>3500</v>
      </c>
      <c r="G105" s="22">
        <v>0</v>
      </c>
      <c r="H105" s="21">
        <v>3500</v>
      </c>
      <c r="I105" s="34">
        <v>7000</v>
      </c>
      <c r="J105" s="34">
        <v>7000</v>
      </c>
      <c r="K105" s="22">
        <v>0</v>
      </c>
      <c r="L105" s="22">
        <v>0</v>
      </c>
      <c r="M105" s="22">
        <v>0</v>
      </c>
      <c r="N105" s="22">
        <f t="shared" si="101"/>
        <v>7000</v>
      </c>
      <c r="O105" s="22">
        <f t="shared" si="102"/>
        <v>7000</v>
      </c>
      <c r="P105" s="22">
        <f>+I105-J105</f>
        <v>0</v>
      </c>
      <c r="Q105" s="21">
        <v>0</v>
      </c>
      <c r="R105" s="22">
        <v>0</v>
      </c>
      <c r="S105" s="25">
        <f t="shared" si="105"/>
        <v>0</v>
      </c>
      <c r="T105" s="25">
        <f t="shared" si="106"/>
        <v>0</v>
      </c>
      <c r="U105" s="60"/>
    </row>
    <row r="106" spans="2:33" ht="13.5" customHeight="1">
      <c r="B106" s="45">
        <v>249</v>
      </c>
      <c r="C106" s="27" t="s">
        <v>130</v>
      </c>
      <c r="D106" s="52">
        <v>29499</v>
      </c>
      <c r="E106" s="59">
        <v>0</v>
      </c>
      <c r="F106" s="21">
        <f t="shared" si="81"/>
        <v>50412</v>
      </c>
      <c r="G106" s="22">
        <v>-4828</v>
      </c>
      <c r="H106" s="21">
        <v>55240</v>
      </c>
      <c r="I106" s="34">
        <v>79911</v>
      </c>
      <c r="J106" s="34">
        <v>79911</v>
      </c>
      <c r="K106" s="22">
        <v>0</v>
      </c>
      <c r="L106" s="23">
        <v>4658.03</v>
      </c>
      <c r="M106" s="23">
        <v>23474.47</v>
      </c>
      <c r="N106" s="22">
        <f t="shared" si="101"/>
        <v>56436.53</v>
      </c>
      <c r="O106" s="22">
        <f t="shared" si="102"/>
        <v>56436.53</v>
      </c>
      <c r="P106" s="22">
        <f>+I106-J106</f>
        <v>0</v>
      </c>
      <c r="Q106" s="21">
        <v>9619.06</v>
      </c>
      <c r="R106" s="24">
        <v>13855.41</v>
      </c>
      <c r="S106" s="25">
        <f t="shared" si="92"/>
        <v>29.375768041946664</v>
      </c>
      <c r="T106" s="25">
        <f t="shared" si="93"/>
        <v>29.375768041946664</v>
      </c>
      <c r="U106" s="60"/>
    </row>
    <row r="107" spans="2:33" ht="13.5" customHeight="1">
      <c r="B107" s="51">
        <v>250</v>
      </c>
      <c r="C107" s="18" t="s">
        <v>131</v>
      </c>
      <c r="D107" s="61">
        <f>SUM(D108:D114)</f>
        <v>65559</v>
      </c>
      <c r="E107" s="61">
        <f t="shared" ref="E107:R107" si="107">SUM(E108:E114)</f>
        <v>0</v>
      </c>
      <c r="F107" s="61">
        <f t="shared" ref="F107" si="108">SUM(F108:F114)</f>
        <v>77437</v>
      </c>
      <c r="G107" s="11">
        <f t="shared" si="107"/>
        <v>-1303</v>
      </c>
      <c r="H107" s="61">
        <f t="shared" si="107"/>
        <v>78740</v>
      </c>
      <c r="I107" s="61">
        <f t="shared" si="107"/>
        <v>142996</v>
      </c>
      <c r="J107" s="61">
        <f t="shared" si="107"/>
        <v>142996</v>
      </c>
      <c r="K107" s="61">
        <f>SUM(K108:K114)</f>
        <v>0</v>
      </c>
      <c r="L107" s="61">
        <f>SUM(L108:L114)</f>
        <v>9581.0600000000013</v>
      </c>
      <c r="M107" s="61">
        <f>SUM(M108:M114)</f>
        <v>54450.700000000004</v>
      </c>
      <c r="N107" s="61">
        <f>SUM(N108:N114)</f>
        <v>88545.299999999988</v>
      </c>
      <c r="O107" s="61">
        <f t="shared" si="107"/>
        <v>88545.299999999988</v>
      </c>
      <c r="P107" s="61">
        <f t="shared" si="107"/>
        <v>0</v>
      </c>
      <c r="Q107" s="61">
        <f t="shared" si="107"/>
        <v>38660.269999999997</v>
      </c>
      <c r="R107" s="61">
        <f t="shared" si="107"/>
        <v>15790.43</v>
      </c>
      <c r="S107" s="12">
        <f t="shared" si="92"/>
        <v>38.078477719656497</v>
      </c>
      <c r="T107" s="12">
        <f t="shared" si="93"/>
        <v>38.078477719656497</v>
      </c>
    </row>
    <row r="108" spans="2:33" ht="13.5" customHeight="1">
      <c r="B108" s="45">
        <v>252</v>
      </c>
      <c r="C108" s="27" t="s">
        <v>132</v>
      </c>
      <c r="D108" s="34">
        <v>200</v>
      </c>
      <c r="E108" s="21">
        <v>0</v>
      </c>
      <c r="F108" s="21">
        <f t="shared" si="81"/>
        <v>800</v>
      </c>
      <c r="G108" s="21">
        <v>0</v>
      </c>
      <c r="H108" s="21">
        <v>800</v>
      </c>
      <c r="I108" s="34">
        <v>1000</v>
      </c>
      <c r="J108" s="34">
        <v>1000</v>
      </c>
      <c r="K108" s="21">
        <v>0</v>
      </c>
      <c r="L108" s="21">
        <v>13.38</v>
      </c>
      <c r="M108" s="21">
        <v>244.61</v>
      </c>
      <c r="N108" s="22">
        <f t="shared" ref="N108:N114" si="109">J108-M108</f>
        <v>755.39</v>
      </c>
      <c r="O108" s="22">
        <f t="shared" ref="O108:O114" si="110">+N108+P108</f>
        <v>755.39</v>
      </c>
      <c r="P108" s="22">
        <f t="shared" ref="P108:P114" si="111">+I108-J108</f>
        <v>0</v>
      </c>
      <c r="Q108" s="21">
        <v>231.23</v>
      </c>
      <c r="R108" s="22">
        <v>13.38</v>
      </c>
      <c r="S108" s="25">
        <f t="shared" si="92"/>
        <v>24.461000000000002</v>
      </c>
      <c r="T108" s="25">
        <f t="shared" si="93"/>
        <v>24.461000000000002</v>
      </c>
    </row>
    <row r="109" spans="2:33" ht="13.5" customHeight="1">
      <c r="B109" s="45">
        <v>253</v>
      </c>
      <c r="C109" s="27" t="s">
        <v>133</v>
      </c>
      <c r="D109" s="34">
        <v>2000</v>
      </c>
      <c r="E109" s="59">
        <v>0</v>
      </c>
      <c r="F109" s="21">
        <f t="shared" si="81"/>
        <v>6000</v>
      </c>
      <c r="G109" s="21">
        <v>0</v>
      </c>
      <c r="H109" s="21">
        <v>6000</v>
      </c>
      <c r="I109" s="34">
        <v>8000</v>
      </c>
      <c r="J109" s="34">
        <v>8000</v>
      </c>
      <c r="K109" s="21">
        <v>0</v>
      </c>
      <c r="L109" s="21">
        <v>85.57</v>
      </c>
      <c r="M109" s="21">
        <v>2914.18</v>
      </c>
      <c r="N109" s="22">
        <f t="shared" si="109"/>
        <v>5085.82</v>
      </c>
      <c r="O109" s="22">
        <f t="shared" si="110"/>
        <v>5085.82</v>
      </c>
      <c r="P109" s="22">
        <f t="shared" si="111"/>
        <v>0</v>
      </c>
      <c r="Q109" s="21">
        <v>1833.58</v>
      </c>
      <c r="R109" s="22">
        <v>1080.5999999999999</v>
      </c>
      <c r="S109" s="25">
        <f t="shared" si="92"/>
        <v>36.427250000000001</v>
      </c>
      <c r="T109" s="25">
        <f t="shared" si="93"/>
        <v>36.427250000000001</v>
      </c>
    </row>
    <row r="110" spans="2:33" ht="13.5" customHeight="1">
      <c r="B110" s="45">
        <v>254</v>
      </c>
      <c r="C110" s="27" t="s">
        <v>134</v>
      </c>
      <c r="D110" s="34">
        <v>8000</v>
      </c>
      <c r="E110" s="59">
        <v>0</v>
      </c>
      <c r="F110" s="21">
        <f t="shared" si="81"/>
        <v>14580</v>
      </c>
      <c r="G110" s="21">
        <v>-1000</v>
      </c>
      <c r="H110" s="21">
        <v>15580</v>
      </c>
      <c r="I110" s="34">
        <v>22580</v>
      </c>
      <c r="J110" s="34">
        <v>22580</v>
      </c>
      <c r="K110" s="21">
        <v>0</v>
      </c>
      <c r="L110" s="21">
        <v>1854.55</v>
      </c>
      <c r="M110" s="21">
        <v>5128.18</v>
      </c>
      <c r="N110" s="22">
        <f t="shared" si="109"/>
        <v>17451.82</v>
      </c>
      <c r="O110" s="22">
        <f t="shared" si="110"/>
        <v>17451.82</v>
      </c>
      <c r="P110" s="22">
        <f t="shared" si="111"/>
        <v>0</v>
      </c>
      <c r="Q110" s="21">
        <v>3249.92</v>
      </c>
      <c r="R110" s="22">
        <v>1878.26</v>
      </c>
      <c r="S110" s="25">
        <f t="shared" si="92"/>
        <v>22.711160318866256</v>
      </c>
      <c r="T110" s="25">
        <f t="shared" si="93"/>
        <v>22.711160318866256</v>
      </c>
    </row>
    <row r="111" spans="2:33" ht="13.5" customHeight="1">
      <c r="B111" s="45">
        <v>255</v>
      </c>
      <c r="C111" s="27" t="s">
        <v>135</v>
      </c>
      <c r="D111" s="34">
        <v>37098</v>
      </c>
      <c r="E111" s="59">
        <v>0</v>
      </c>
      <c r="F111" s="21">
        <f t="shared" si="81"/>
        <v>20880</v>
      </c>
      <c r="G111" s="21">
        <v>-2000</v>
      </c>
      <c r="H111" s="21">
        <v>22880</v>
      </c>
      <c r="I111" s="34">
        <v>57978</v>
      </c>
      <c r="J111" s="34">
        <v>57978</v>
      </c>
      <c r="K111" s="21">
        <v>0</v>
      </c>
      <c r="L111" s="21">
        <v>2194.36</v>
      </c>
      <c r="M111" s="21">
        <v>22737.72</v>
      </c>
      <c r="N111" s="22">
        <f t="shared" si="109"/>
        <v>35240.28</v>
      </c>
      <c r="O111" s="22">
        <f t="shared" si="110"/>
        <v>35240.28</v>
      </c>
      <c r="P111" s="22">
        <f t="shared" si="111"/>
        <v>0</v>
      </c>
      <c r="Q111" s="21">
        <v>14447.48</v>
      </c>
      <c r="R111" s="22">
        <v>8290.24</v>
      </c>
      <c r="S111" s="25">
        <f t="shared" si="92"/>
        <v>39.217841250129361</v>
      </c>
      <c r="T111" s="25">
        <f t="shared" si="93"/>
        <v>39.217841250129361</v>
      </c>
    </row>
    <row r="112" spans="2:33" ht="13.5" customHeight="1">
      <c r="B112" s="45">
        <v>256</v>
      </c>
      <c r="C112" s="27" t="s">
        <v>136</v>
      </c>
      <c r="D112" s="34">
        <v>9011</v>
      </c>
      <c r="E112" s="59">
        <v>0</v>
      </c>
      <c r="F112" s="21">
        <f t="shared" si="81"/>
        <v>10669</v>
      </c>
      <c r="G112" s="21">
        <v>-2011</v>
      </c>
      <c r="H112" s="21">
        <v>12680</v>
      </c>
      <c r="I112" s="34">
        <v>19680</v>
      </c>
      <c r="J112" s="34">
        <v>19680</v>
      </c>
      <c r="K112" s="21">
        <v>0</v>
      </c>
      <c r="L112" s="21">
        <v>1865.76</v>
      </c>
      <c r="M112" s="21">
        <v>7156.05</v>
      </c>
      <c r="N112" s="22">
        <f t="shared" si="109"/>
        <v>12523.95</v>
      </c>
      <c r="O112" s="22">
        <f t="shared" si="110"/>
        <v>12523.95</v>
      </c>
      <c r="P112" s="22">
        <f t="shared" si="111"/>
        <v>0</v>
      </c>
      <c r="Q112" s="21">
        <v>5720.88</v>
      </c>
      <c r="R112" s="24">
        <v>1435.17</v>
      </c>
      <c r="S112" s="25">
        <f t="shared" si="92"/>
        <v>36.362042682926834</v>
      </c>
      <c r="T112" s="25">
        <f t="shared" si="93"/>
        <v>36.362042682926834</v>
      </c>
    </row>
    <row r="113" spans="2:20" ht="13.5" customHeight="1">
      <c r="B113" s="45">
        <v>257</v>
      </c>
      <c r="C113" s="27" t="s">
        <v>137</v>
      </c>
      <c r="D113" s="34">
        <v>500</v>
      </c>
      <c r="E113" s="59">
        <v>0</v>
      </c>
      <c r="F113" s="21">
        <f t="shared" si="81"/>
        <v>1500</v>
      </c>
      <c r="G113" s="21">
        <v>0</v>
      </c>
      <c r="H113" s="21">
        <v>1500</v>
      </c>
      <c r="I113" s="34">
        <v>2000</v>
      </c>
      <c r="J113" s="34">
        <v>2000</v>
      </c>
      <c r="K113" s="21">
        <v>0</v>
      </c>
      <c r="L113" s="21">
        <v>0</v>
      </c>
      <c r="M113" s="21">
        <v>270.70999999999998</v>
      </c>
      <c r="N113" s="22">
        <f t="shared" si="109"/>
        <v>1729.29</v>
      </c>
      <c r="O113" s="22">
        <f t="shared" si="110"/>
        <v>1729.29</v>
      </c>
      <c r="P113" s="22">
        <f t="shared" si="111"/>
        <v>0</v>
      </c>
      <c r="Q113" s="21">
        <v>270.70999999999998</v>
      </c>
      <c r="R113" s="62">
        <v>0</v>
      </c>
      <c r="S113" s="25">
        <f t="shared" si="92"/>
        <v>13.535500000000001</v>
      </c>
      <c r="T113" s="25">
        <f t="shared" si="93"/>
        <v>13.535500000000001</v>
      </c>
    </row>
    <row r="114" spans="2:20" ht="13.5" customHeight="1">
      <c r="B114" s="45">
        <v>259</v>
      </c>
      <c r="C114" s="27" t="s">
        <v>138</v>
      </c>
      <c r="D114" s="52">
        <v>8750</v>
      </c>
      <c r="E114" s="59">
        <v>0</v>
      </c>
      <c r="F114" s="21">
        <f t="shared" si="81"/>
        <v>23008</v>
      </c>
      <c r="G114" s="21">
        <v>3708</v>
      </c>
      <c r="H114" s="21">
        <v>19300</v>
      </c>
      <c r="I114" s="34">
        <v>31758</v>
      </c>
      <c r="J114" s="34">
        <v>31758</v>
      </c>
      <c r="K114" s="21">
        <v>0</v>
      </c>
      <c r="L114" s="21">
        <v>3567.44</v>
      </c>
      <c r="M114" s="21">
        <v>15999.25</v>
      </c>
      <c r="N114" s="22">
        <f t="shared" si="109"/>
        <v>15758.75</v>
      </c>
      <c r="O114" s="22">
        <f t="shared" si="110"/>
        <v>15758.75</v>
      </c>
      <c r="P114" s="22">
        <f t="shared" si="111"/>
        <v>0</v>
      </c>
      <c r="Q114" s="21">
        <v>12906.47</v>
      </c>
      <c r="R114" s="24">
        <v>3092.78</v>
      </c>
      <c r="S114" s="25">
        <f t="shared" si="92"/>
        <v>50.378644750928899</v>
      </c>
      <c r="T114" s="25">
        <f t="shared" si="93"/>
        <v>50.378644750928899</v>
      </c>
    </row>
    <row r="115" spans="2:20" ht="13.5" customHeight="1">
      <c r="B115" s="51">
        <v>260</v>
      </c>
      <c r="C115" s="18" t="s">
        <v>139</v>
      </c>
      <c r="D115" s="61">
        <f t="shared" ref="D115:R115" si="112">SUM(D116:D120)</f>
        <v>79966</v>
      </c>
      <c r="E115" s="61">
        <f t="shared" si="112"/>
        <v>0</v>
      </c>
      <c r="F115" s="61">
        <f t="shared" ref="F115" si="113">SUM(F116:F120)</f>
        <v>238058</v>
      </c>
      <c r="G115" s="11">
        <f t="shared" si="112"/>
        <v>17603</v>
      </c>
      <c r="H115" s="61">
        <f t="shared" si="112"/>
        <v>220455</v>
      </c>
      <c r="I115" s="61">
        <f t="shared" si="112"/>
        <v>318024</v>
      </c>
      <c r="J115" s="61">
        <f t="shared" si="112"/>
        <v>317724</v>
      </c>
      <c r="K115" s="61">
        <f t="shared" si="112"/>
        <v>0</v>
      </c>
      <c r="L115" s="63">
        <f>SUM(L116:L120)</f>
        <v>6478.26</v>
      </c>
      <c r="M115" s="61">
        <f t="shared" si="112"/>
        <v>124426.05</v>
      </c>
      <c r="N115" s="61">
        <f t="shared" si="112"/>
        <v>193297.95</v>
      </c>
      <c r="O115" s="61">
        <f t="shared" si="112"/>
        <v>193597.95</v>
      </c>
      <c r="P115" s="61">
        <f t="shared" si="112"/>
        <v>300</v>
      </c>
      <c r="Q115" s="61">
        <f t="shared" si="112"/>
        <v>14816.6</v>
      </c>
      <c r="R115" s="61">
        <f t="shared" si="112"/>
        <v>109609.45</v>
      </c>
      <c r="S115" s="12">
        <f t="shared" si="92"/>
        <v>39.161678060203201</v>
      </c>
      <c r="T115" s="12">
        <f t="shared" si="93"/>
        <v>39.124735868991024</v>
      </c>
    </row>
    <row r="116" spans="2:20" ht="13.5" customHeight="1">
      <c r="B116" s="45">
        <v>261</v>
      </c>
      <c r="C116" s="27" t="s">
        <v>140</v>
      </c>
      <c r="D116" s="34">
        <v>2000</v>
      </c>
      <c r="E116" s="21">
        <v>0</v>
      </c>
      <c r="F116" s="21">
        <f t="shared" si="81"/>
        <v>4500</v>
      </c>
      <c r="G116" s="21">
        <v>0</v>
      </c>
      <c r="H116" s="21">
        <v>4500</v>
      </c>
      <c r="I116" s="34">
        <v>6500</v>
      </c>
      <c r="J116" s="34">
        <v>6500</v>
      </c>
      <c r="K116" s="21">
        <v>0</v>
      </c>
      <c r="L116" s="21">
        <v>0</v>
      </c>
      <c r="M116" s="21">
        <v>0</v>
      </c>
      <c r="N116" s="22">
        <f t="shared" ref="N116:N120" si="114">J116-M116</f>
        <v>6500</v>
      </c>
      <c r="O116" s="22">
        <f t="shared" ref="O116:O120" si="115">+N116+P116</f>
        <v>6500</v>
      </c>
      <c r="P116" s="22">
        <f t="shared" ref="P116:P120" si="116">+I116-J116</f>
        <v>0</v>
      </c>
      <c r="Q116" s="21">
        <v>0</v>
      </c>
      <c r="R116" s="22">
        <v>0</v>
      </c>
      <c r="S116" s="25">
        <f t="shared" si="92"/>
        <v>0</v>
      </c>
      <c r="T116" s="25">
        <f t="shared" si="93"/>
        <v>0</v>
      </c>
    </row>
    <row r="117" spans="2:20" ht="13.5" customHeight="1">
      <c r="B117" s="45">
        <v>262</v>
      </c>
      <c r="C117" s="27" t="s">
        <v>141</v>
      </c>
      <c r="D117" s="34">
        <v>25654</v>
      </c>
      <c r="E117" s="59">
        <v>0</v>
      </c>
      <c r="F117" s="21">
        <f t="shared" si="81"/>
        <v>22145</v>
      </c>
      <c r="G117" s="21">
        <v>-328</v>
      </c>
      <c r="H117" s="21">
        <v>22473</v>
      </c>
      <c r="I117" s="34">
        <v>47799</v>
      </c>
      <c r="J117" s="34">
        <v>47799</v>
      </c>
      <c r="K117" s="21">
        <v>0</v>
      </c>
      <c r="L117" s="21">
        <v>2256.09</v>
      </c>
      <c r="M117" s="21">
        <v>6452.17</v>
      </c>
      <c r="N117" s="22">
        <f t="shared" si="114"/>
        <v>41346.83</v>
      </c>
      <c r="O117" s="22">
        <f t="shared" si="115"/>
        <v>41346.83</v>
      </c>
      <c r="P117" s="22">
        <f t="shared" si="116"/>
        <v>0</v>
      </c>
      <c r="Q117" s="21">
        <v>4055.61</v>
      </c>
      <c r="R117" s="24">
        <v>2396.56</v>
      </c>
      <c r="S117" s="25">
        <f t="shared" si="92"/>
        <v>13.498545994686081</v>
      </c>
      <c r="T117" s="25">
        <f t="shared" si="93"/>
        <v>13.498545994686081</v>
      </c>
    </row>
    <row r="118" spans="2:20" ht="13.5" customHeight="1">
      <c r="B118" s="45">
        <v>263</v>
      </c>
      <c r="C118" s="27" t="s">
        <v>142</v>
      </c>
      <c r="D118" s="34">
        <v>5458</v>
      </c>
      <c r="E118" s="59">
        <v>0</v>
      </c>
      <c r="F118" s="21">
        <f t="shared" si="81"/>
        <v>76885</v>
      </c>
      <c r="G118" s="21">
        <v>-3445</v>
      </c>
      <c r="H118" s="21">
        <v>80330</v>
      </c>
      <c r="I118" s="34">
        <v>82343</v>
      </c>
      <c r="J118" s="34">
        <v>82343</v>
      </c>
      <c r="K118" s="21">
        <v>0</v>
      </c>
      <c r="L118" s="21">
        <v>50.85</v>
      </c>
      <c r="M118" s="21">
        <v>354.32</v>
      </c>
      <c r="N118" s="22">
        <f t="shared" si="114"/>
        <v>81988.679999999993</v>
      </c>
      <c r="O118" s="22">
        <f t="shared" si="115"/>
        <v>81988.679999999993</v>
      </c>
      <c r="P118" s="22">
        <f t="shared" si="116"/>
        <v>0</v>
      </c>
      <c r="Q118" s="21">
        <v>49.13</v>
      </c>
      <c r="R118" s="25">
        <v>305.19</v>
      </c>
      <c r="S118" s="25">
        <f t="shared" si="92"/>
        <v>0.43029765736006703</v>
      </c>
      <c r="T118" s="25">
        <f t="shared" si="93"/>
        <v>0.43029765736006703</v>
      </c>
    </row>
    <row r="119" spans="2:20" ht="13.5" customHeight="1">
      <c r="B119" s="45">
        <v>265</v>
      </c>
      <c r="C119" s="27" t="s">
        <v>143</v>
      </c>
      <c r="D119" s="52">
        <v>23634</v>
      </c>
      <c r="E119" s="59">
        <v>0</v>
      </c>
      <c r="F119" s="21">
        <f t="shared" si="81"/>
        <v>-3630</v>
      </c>
      <c r="G119" s="21">
        <v>-4380</v>
      </c>
      <c r="H119" s="21">
        <v>750</v>
      </c>
      <c r="I119" s="34">
        <v>20004</v>
      </c>
      <c r="J119" s="34">
        <v>20004</v>
      </c>
      <c r="K119" s="21">
        <v>0</v>
      </c>
      <c r="L119" s="21">
        <v>1335.53</v>
      </c>
      <c r="M119" s="21">
        <v>7991.5</v>
      </c>
      <c r="N119" s="22">
        <f t="shared" si="114"/>
        <v>12012.5</v>
      </c>
      <c r="O119" s="22">
        <f t="shared" si="115"/>
        <v>12012.5</v>
      </c>
      <c r="P119" s="22">
        <f t="shared" si="116"/>
        <v>0</v>
      </c>
      <c r="Q119" s="21">
        <v>3873.3</v>
      </c>
      <c r="R119" s="25">
        <v>4118.2</v>
      </c>
      <c r="S119" s="25">
        <f t="shared" si="92"/>
        <v>39.949510097980408</v>
      </c>
      <c r="T119" s="25">
        <f t="shared" si="93"/>
        <v>39.949510097980408</v>
      </c>
    </row>
    <row r="120" spans="2:20" ht="13.5" customHeight="1">
      <c r="B120" s="45">
        <v>269</v>
      </c>
      <c r="C120" s="27" t="s">
        <v>144</v>
      </c>
      <c r="D120" s="57">
        <v>23220</v>
      </c>
      <c r="E120" s="59">
        <v>0</v>
      </c>
      <c r="F120" s="21">
        <f t="shared" si="81"/>
        <v>138158</v>
      </c>
      <c r="G120" s="21">
        <v>25756</v>
      </c>
      <c r="H120" s="21">
        <v>112402</v>
      </c>
      <c r="I120" s="34">
        <v>161378</v>
      </c>
      <c r="J120" s="34">
        <v>161078</v>
      </c>
      <c r="K120" s="21">
        <v>0</v>
      </c>
      <c r="L120" s="21">
        <v>2835.79</v>
      </c>
      <c r="M120" s="21">
        <v>109628.06</v>
      </c>
      <c r="N120" s="22">
        <f t="shared" si="114"/>
        <v>51449.94</v>
      </c>
      <c r="O120" s="22">
        <f t="shared" si="115"/>
        <v>51749.94</v>
      </c>
      <c r="P120" s="22">
        <f t="shared" si="116"/>
        <v>300</v>
      </c>
      <c r="Q120" s="21">
        <v>6838.56</v>
      </c>
      <c r="R120" s="22">
        <v>102789.5</v>
      </c>
      <c r="S120" s="25">
        <f t="shared" si="92"/>
        <v>68.058990054507746</v>
      </c>
      <c r="T120" s="25">
        <f t="shared" si="93"/>
        <v>67.93246910979191</v>
      </c>
    </row>
    <row r="121" spans="2:20" ht="13.5" customHeight="1">
      <c r="B121" s="51">
        <v>270</v>
      </c>
      <c r="C121" s="18" t="s">
        <v>145</v>
      </c>
      <c r="D121" s="61">
        <f>SUM(D122:D127)</f>
        <v>120360</v>
      </c>
      <c r="E121" s="61">
        <f t="shared" ref="E121:Q121" si="117">SUM(E122:E127)</f>
        <v>0</v>
      </c>
      <c r="F121" s="61">
        <f t="shared" ref="F121" si="118">SUM(F122:F127)</f>
        <v>269806</v>
      </c>
      <c r="G121" s="11">
        <f>SUM(G122:G127)</f>
        <v>-13678</v>
      </c>
      <c r="H121" s="61">
        <f t="shared" si="117"/>
        <v>283484</v>
      </c>
      <c r="I121" s="61">
        <f>SUM(I122:I127)</f>
        <v>390166</v>
      </c>
      <c r="J121" s="61">
        <f t="shared" si="117"/>
        <v>389506</v>
      </c>
      <c r="K121" s="61">
        <f t="shared" si="117"/>
        <v>0</v>
      </c>
      <c r="L121" s="61">
        <f t="shared" si="117"/>
        <v>7092.63</v>
      </c>
      <c r="M121" s="61">
        <f t="shared" si="117"/>
        <v>64825.799999999996</v>
      </c>
      <c r="N121" s="61">
        <f>SUM(N122:N127)</f>
        <v>324680.19999999995</v>
      </c>
      <c r="O121" s="61">
        <f t="shared" si="117"/>
        <v>325340.19999999995</v>
      </c>
      <c r="P121" s="61">
        <f t="shared" si="117"/>
        <v>660</v>
      </c>
      <c r="Q121" s="61">
        <f t="shared" si="117"/>
        <v>48906.920000000006</v>
      </c>
      <c r="R121" s="61">
        <f>SUM(R122:R127)</f>
        <v>15918.88</v>
      </c>
      <c r="S121" s="12">
        <f t="shared" si="92"/>
        <v>16.643081236232561</v>
      </c>
      <c r="T121" s="12">
        <f t="shared" si="93"/>
        <v>16.614928005002998</v>
      </c>
    </row>
    <row r="122" spans="2:20" ht="13.5" customHeight="1">
      <c r="B122" s="45">
        <v>271</v>
      </c>
      <c r="C122" s="27" t="s">
        <v>146</v>
      </c>
      <c r="D122" s="34">
        <v>2994</v>
      </c>
      <c r="E122" s="59">
        <v>0</v>
      </c>
      <c r="F122" s="21">
        <f t="shared" si="81"/>
        <v>10049</v>
      </c>
      <c r="G122" s="21">
        <v>1093</v>
      </c>
      <c r="H122" s="21">
        <v>8956</v>
      </c>
      <c r="I122" s="34">
        <v>13043</v>
      </c>
      <c r="J122" s="34">
        <v>12853</v>
      </c>
      <c r="K122" s="21">
        <v>0</v>
      </c>
      <c r="L122" s="21">
        <v>568.46</v>
      </c>
      <c r="M122" s="21">
        <v>1709.61</v>
      </c>
      <c r="N122" s="22">
        <f t="shared" ref="N122:N127" si="119">J122-M122</f>
        <v>11143.39</v>
      </c>
      <c r="O122" s="22">
        <f t="shared" ref="O122:O128" si="120">+N122+P122</f>
        <v>11333.39</v>
      </c>
      <c r="P122" s="22">
        <f t="shared" ref="P122:P128" si="121">+I122-J122</f>
        <v>190</v>
      </c>
      <c r="Q122" s="21">
        <v>1228.19</v>
      </c>
      <c r="R122" s="62">
        <v>481.42</v>
      </c>
      <c r="S122" s="25">
        <f t="shared" si="92"/>
        <v>13.301252625846105</v>
      </c>
      <c r="T122" s="25">
        <f t="shared" si="93"/>
        <v>13.107490607988959</v>
      </c>
    </row>
    <row r="123" spans="2:20" ht="13.5" customHeight="1">
      <c r="B123" s="45">
        <v>273</v>
      </c>
      <c r="C123" s="27" t="s">
        <v>147</v>
      </c>
      <c r="D123" s="34">
        <v>57471</v>
      </c>
      <c r="E123" s="59">
        <v>0</v>
      </c>
      <c r="F123" s="21">
        <f t="shared" si="81"/>
        <v>198665</v>
      </c>
      <c r="G123" s="21">
        <v>-8864</v>
      </c>
      <c r="H123" s="21">
        <v>207529</v>
      </c>
      <c r="I123" s="34">
        <v>256136</v>
      </c>
      <c r="J123" s="34">
        <v>256036</v>
      </c>
      <c r="K123" s="21">
        <v>0</v>
      </c>
      <c r="L123" s="21">
        <v>2871.89</v>
      </c>
      <c r="M123" s="21">
        <v>43575.519999999997</v>
      </c>
      <c r="N123" s="22">
        <f t="shared" si="119"/>
        <v>212460.48</v>
      </c>
      <c r="O123" s="22">
        <f t="shared" si="120"/>
        <v>212560.48</v>
      </c>
      <c r="P123" s="22">
        <f t="shared" si="121"/>
        <v>100</v>
      </c>
      <c r="Q123" s="21">
        <v>39166.559999999998</v>
      </c>
      <c r="R123" s="62">
        <v>4408.96</v>
      </c>
      <c r="S123" s="25">
        <f t="shared" si="92"/>
        <v>17.019294161758502</v>
      </c>
      <c r="T123" s="25">
        <f t="shared" si="93"/>
        <v>17.012649529937217</v>
      </c>
    </row>
    <row r="124" spans="2:20" ht="13.5" customHeight="1">
      <c r="B124" s="45">
        <v>274</v>
      </c>
      <c r="C124" s="27" t="s">
        <v>148</v>
      </c>
      <c r="D124" s="34">
        <v>550</v>
      </c>
      <c r="E124" s="59">
        <v>0</v>
      </c>
      <c r="F124" s="21">
        <f t="shared" si="81"/>
        <v>5632</v>
      </c>
      <c r="G124" s="21">
        <v>3882</v>
      </c>
      <c r="H124" s="21">
        <v>1750</v>
      </c>
      <c r="I124" s="34">
        <v>6182</v>
      </c>
      <c r="J124" s="34">
        <v>6182</v>
      </c>
      <c r="K124" s="21">
        <v>0</v>
      </c>
      <c r="L124" s="21">
        <v>390.91</v>
      </c>
      <c r="M124" s="21">
        <v>3988.94</v>
      </c>
      <c r="N124" s="22">
        <f t="shared" si="119"/>
        <v>2193.06</v>
      </c>
      <c r="O124" s="22">
        <f t="shared" si="120"/>
        <v>2193.06</v>
      </c>
      <c r="P124" s="22">
        <f t="shared" si="121"/>
        <v>0</v>
      </c>
      <c r="Q124" s="21">
        <v>3988.94</v>
      </c>
      <c r="R124" s="62">
        <v>0</v>
      </c>
      <c r="S124" s="25">
        <f t="shared" si="92"/>
        <v>64.525072791976712</v>
      </c>
      <c r="T124" s="25">
        <f t="shared" si="93"/>
        <v>64.525072791976712</v>
      </c>
    </row>
    <row r="125" spans="2:20" ht="13.5" customHeight="1">
      <c r="B125" s="45">
        <v>275</v>
      </c>
      <c r="C125" s="27" t="s">
        <v>149</v>
      </c>
      <c r="D125" s="34">
        <v>56172</v>
      </c>
      <c r="E125" s="59">
        <v>0</v>
      </c>
      <c r="F125" s="21">
        <f t="shared" si="81"/>
        <v>47691</v>
      </c>
      <c r="G125" s="21">
        <v>-9188</v>
      </c>
      <c r="H125" s="21">
        <v>56879</v>
      </c>
      <c r="I125" s="34">
        <v>103863</v>
      </c>
      <c r="J125" s="34">
        <v>103493</v>
      </c>
      <c r="K125" s="21">
        <v>0</v>
      </c>
      <c r="L125" s="21">
        <v>2452.0100000000002</v>
      </c>
      <c r="M125" s="21">
        <v>13663.64</v>
      </c>
      <c r="N125" s="22">
        <f t="shared" si="119"/>
        <v>89829.36</v>
      </c>
      <c r="O125" s="22">
        <f t="shared" si="120"/>
        <v>90199.360000000001</v>
      </c>
      <c r="P125" s="22">
        <f t="shared" si="121"/>
        <v>370</v>
      </c>
      <c r="Q125" s="21">
        <v>3690.61</v>
      </c>
      <c r="R125" s="24">
        <v>9973.0300000000007</v>
      </c>
      <c r="S125" s="25">
        <f t="shared" si="92"/>
        <v>13.202477462243822</v>
      </c>
      <c r="T125" s="25">
        <f t="shared" si="93"/>
        <v>13.155445153712101</v>
      </c>
    </row>
    <row r="126" spans="2:20" ht="13.5" customHeight="1">
      <c r="B126" s="46">
        <v>277</v>
      </c>
      <c r="C126" s="27" t="s">
        <v>150</v>
      </c>
      <c r="D126" s="34">
        <v>350</v>
      </c>
      <c r="E126" s="59">
        <v>0</v>
      </c>
      <c r="F126" s="21">
        <f t="shared" si="81"/>
        <v>4650</v>
      </c>
      <c r="G126" s="21">
        <v>0</v>
      </c>
      <c r="H126" s="21">
        <v>4650</v>
      </c>
      <c r="I126" s="34">
        <v>5000</v>
      </c>
      <c r="J126" s="34">
        <v>5000</v>
      </c>
      <c r="K126" s="21">
        <v>0</v>
      </c>
      <c r="L126" s="21">
        <v>0</v>
      </c>
      <c r="M126" s="21">
        <v>0</v>
      </c>
      <c r="N126" s="22">
        <f t="shared" si="119"/>
        <v>5000</v>
      </c>
      <c r="O126" s="22">
        <f t="shared" si="120"/>
        <v>5000</v>
      </c>
      <c r="P126" s="22">
        <f t="shared" si="121"/>
        <v>0</v>
      </c>
      <c r="Q126" s="21">
        <v>0</v>
      </c>
      <c r="R126" s="62">
        <v>0</v>
      </c>
      <c r="S126" s="25">
        <f t="shared" si="92"/>
        <v>0</v>
      </c>
      <c r="T126" s="25">
        <f t="shared" si="93"/>
        <v>0</v>
      </c>
    </row>
    <row r="127" spans="2:20" ht="13.5" customHeight="1">
      <c r="B127" s="53">
        <v>279</v>
      </c>
      <c r="C127" s="27" t="s">
        <v>151</v>
      </c>
      <c r="D127" s="34">
        <v>2823</v>
      </c>
      <c r="E127" s="59">
        <v>0</v>
      </c>
      <c r="F127" s="21">
        <f t="shared" si="81"/>
        <v>3119</v>
      </c>
      <c r="G127" s="21">
        <v>-601</v>
      </c>
      <c r="H127" s="21">
        <v>3720</v>
      </c>
      <c r="I127" s="34">
        <v>5942</v>
      </c>
      <c r="J127" s="34">
        <v>5942</v>
      </c>
      <c r="K127" s="21">
        <v>0</v>
      </c>
      <c r="L127" s="21">
        <v>809.36</v>
      </c>
      <c r="M127" s="21">
        <v>1888.09</v>
      </c>
      <c r="N127" s="22">
        <f t="shared" si="119"/>
        <v>4053.91</v>
      </c>
      <c r="O127" s="22">
        <f>+N127+P127</f>
        <v>4053.91</v>
      </c>
      <c r="P127" s="22">
        <f t="shared" si="121"/>
        <v>0</v>
      </c>
      <c r="Q127" s="21">
        <v>832.62</v>
      </c>
      <c r="R127" s="62">
        <v>1055.47</v>
      </c>
      <c r="S127" s="25">
        <f t="shared" si="92"/>
        <v>31.775328172332546</v>
      </c>
      <c r="T127" s="25">
        <f t="shared" si="93"/>
        <v>31.775328172332546</v>
      </c>
    </row>
    <row r="128" spans="2:20" ht="13.5" customHeight="1">
      <c r="B128" s="51">
        <v>280</v>
      </c>
      <c r="C128" s="64" t="s">
        <v>152</v>
      </c>
      <c r="D128" s="52">
        <v>36268</v>
      </c>
      <c r="E128" s="65">
        <v>0</v>
      </c>
      <c r="F128" s="30">
        <f t="shared" si="81"/>
        <v>204145</v>
      </c>
      <c r="G128" s="30">
        <v>-6700</v>
      </c>
      <c r="H128" s="30">
        <v>210845</v>
      </c>
      <c r="I128" s="65">
        <v>240413</v>
      </c>
      <c r="J128" s="66">
        <v>240413</v>
      </c>
      <c r="K128" s="30">
        <v>0</v>
      </c>
      <c r="L128" s="61">
        <v>3421.89</v>
      </c>
      <c r="M128" s="61">
        <v>22950.67</v>
      </c>
      <c r="N128" s="11">
        <f>J128-M128</f>
        <v>217462.33000000002</v>
      </c>
      <c r="O128" s="11">
        <f t="shared" si="120"/>
        <v>217462.33000000002</v>
      </c>
      <c r="P128" s="11">
        <f t="shared" si="121"/>
        <v>0</v>
      </c>
      <c r="Q128" s="32">
        <v>10816.01</v>
      </c>
      <c r="R128" s="32">
        <v>12134.66</v>
      </c>
      <c r="S128" s="12">
        <f t="shared" si="92"/>
        <v>9.5463514868164356</v>
      </c>
      <c r="T128" s="12">
        <f t="shared" si="93"/>
        <v>9.5463514868164356</v>
      </c>
    </row>
    <row r="129" spans="2:21" ht="13.5" customHeight="1">
      <c r="B129" s="67">
        <v>3</v>
      </c>
      <c r="C129" s="37" t="s">
        <v>153</v>
      </c>
      <c r="D129" s="61">
        <f t="shared" ref="D129:R129" si="122">+D132+D135+D136+D137+D130</f>
        <v>0</v>
      </c>
      <c r="E129" s="61">
        <f t="shared" si="122"/>
        <v>0</v>
      </c>
      <c r="F129" s="61">
        <f t="shared" si="122"/>
        <v>150831</v>
      </c>
      <c r="G129" s="61">
        <f t="shared" si="122"/>
        <v>50576</v>
      </c>
      <c r="H129" s="61">
        <f t="shared" si="122"/>
        <v>100255</v>
      </c>
      <c r="I129" s="61">
        <f t="shared" si="122"/>
        <v>150831</v>
      </c>
      <c r="J129" s="61">
        <f t="shared" si="122"/>
        <v>150831</v>
      </c>
      <c r="K129" s="61">
        <f t="shared" si="122"/>
        <v>0</v>
      </c>
      <c r="L129" s="61">
        <f t="shared" si="122"/>
        <v>22529.39</v>
      </c>
      <c r="M129" s="61">
        <f t="shared" si="122"/>
        <v>53335.93</v>
      </c>
      <c r="N129" s="61">
        <f t="shared" si="122"/>
        <v>97495.07</v>
      </c>
      <c r="O129" s="61">
        <f t="shared" si="122"/>
        <v>97495.07</v>
      </c>
      <c r="P129" s="61">
        <f t="shared" si="122"/>
        <v>0</v>
      </c>
      <c r="Q129" s="61">
        <f t="shared" si="122"/>
        <v>13940.67</v>
      </c>
      <c r="R129" s="61">
        <f t="shared" si="122"/>
        <v>39395.26</v>
      </c>
      <c r="S129" s="68">
        <f t="shared" si="92"/>
        <v>35.361384596004804</v>
      </c>
      <c r="T129" s="68">
        <f t="shared" si="93"/>
        <v>35.361384596004804</v>
      </c>
    </row>
    <row r="130" spans="2:21" ht="13.5" customHeight="1">
      <c r="B130" s="43">
        <v>300</v>
      </c>
      <c r="C130" s="37" t="s">
        <v>184</v>
      </c>
      <c r="D130" s="61">
        <f>+D131</f>
        <v>0</v>
      </c>
      <c r="E130" s="61">
        <f t="shared" ref="E130:R130" si="123">+E131</f>
        <v>0</v>
      </c>
      <c r="F130" s="61">
        <f t="shared" si="123"/>
        <v>642</v>
      </c>
      <c r="G130" s="61">
        <f t="shared" si="123"/>
        <v>642</v>
      </c>
      <c r="H130" s="61">
        <f t="shared" si="123"/>
        <v>0</v>
      </c>
      <c r="I130" s="61">
        <f t="shared" si="123"/>
        <v>642</v>
      </c>
      <c r="J130" s="61">
        <f t="shared" si="123"/>
        <v>642</v>
      </c>
      <c r="K130" s="61">
        <f t="shared" si="123"/>
        <v>0</v>
      </c>
      <c r="L130" s="61">
        <f t="shared" si="123"/>
        <v>0</v>
      </c>
      <c r="M130" s="61">
        <f t="shared" si="123"/>
        <v>0</v>
      </c>
      <c r="N130" s="61">
        <f t="shared" si="123"/>
        <v>642</v>
      </c>
      <c r="O130" s="61">
        <f t="shared" si="123"/>
        <v>642</v>
      </c>
      <c r="P130" s="61">
        <f t="shared" si="123"/>
        <v>0</v>
      </c>
      <c r="Q130" s="61">
        <f t="shared" si="123"/>
        <v>0</v>
      </c>
      <c r="R130" s="61">
        <f t="shared" si="123"/>
        <v>0</v>
      </c>
      <c r="S130" s="68">
        <f>+M130/J130*100</f>
        <v>0</v>
      </c>
      <c r="T130" s="68">
        <f>+M130/I130*100</f>
        <v>0</v>
      </c>
    </row>
    <row r="131" spans="2:21" ht="13.5" customHeight="1">
      <c r="B131" s="108">
        <v>302</v>
      </c>
      <c r="C131" s="39" t="s">
        <v>198</v>
      </c>
      <c r="D131" s="69">
        <v>0</v>
      </c>
      <c r="E131" s="69">
        <v>0</v>
      </c>
      <c r="F131" s="21">
        <f t="shared" ref="F131:F137" si="124">+G131+H131</f>
        <v>642</v>
      </c>
      <c r="G131" s="69">
        <v>642</v>
      </c>
      <c r="H131" s="69">
        <v>0</v>
      </c>
      <c r="I131" s="69">
        <v>642</v>
      </c>
      <c r="J131" s="69">
        <v>642</v>
      </c>
      <c r="K131" s="69">
        <v>0</v>
      </c>
      <c r="L131" s="69">
        <v>0</v>
      </c>
      <c r="M131" s="69">
        <v>0</v>
      </c>
      <c r="N131" s="22">
        <f t="shared" ref="N131" si="125">J131-M131</f>
        <v>642</v>
      </c>
      <c r="O131" s="22">
        <f t="shared" ref="O131" si="126">+N131+P131</f>
        <v>642</v>
      </c>
      <c r="P131" s="22">
        <f t="shared" ref="P131" si="127">+I131-J131</f>
        <v>0</v>
      </c>
      <c r="Q131" s="21">
        <v>0</v>
      </c>
      <c r="R131" s="69">
        <v>0</v>
      </c>
      <c r="S131" s="68">
        <f>+M131/J131*100</f>
        <v>0</v>
      </c>
      <c r="T131" s="68">
        <f>+M131/I131*100</f>
        <v>0</v>
      </c>
    </row>
    <row r="132" spans="2:21" ht="13.5" customHeight="1">
      <c r="B132" s="43">
        <v>330</v>
      </c>
      <c r="C132" s="37" t="s">
        <v>154</v>
      </c>
      <c r="D132" s="61">
        <f>+D133+D134</f>
        <v>0</v>
      </c>
      <c r="E132" s="61">
        <f>+E133</f>
        <v>0</v>
      </c>
      <c r="F132" s="61">
        <f>+F133+F134</f>
        <v>7052</v>
      </c>
      <c r="G132" s="61">
        <f>+G133+G134</f>
        <v>7052</v>
      </c>
      <c r="H132" s="61">
        <f>+H133+H134</f>
        <v>0</v>
      </c>
      <c r="I132" s="61">
        <f t="shared" ref="I132:P132" si="128">+I133+I134</f>
        <v>7052</v>
      </c>
      <c r="J132" s="61">
        <f t="shared" si="128"/>
        <v>7052</v>
      </c>
      <c r="K132" s="61">
        <f t="shared" si="128"/>
        <v>0</v>
      </c>
      <c r="L132" s="61">
        <f t="shared" si="128"/>
        <v>0</v>
      </c>
      <c r="M132" s="61">
        <f t="shared" si="128"/>
        <v>4824.42</v>
      </c>
      <c r="N132" s="61">
        <f t="shared" si="128"/>
        <v>2227.58</v>
      </c>
      <c r="O132" s="61">
        <f t="shared" si="128"/>
        <v>2227.58</v>
      </c>
      <c r="P132" s="61">
        <f t="shared" si="128"/>
        <v>0</v>
      </c>
      <c r="Q132" s="61">
        <f>+Q133+Q134</f>
        <v>4824.42</v>
      </c>
      <c r="R132" s="61">
        <f t="shared" ref="R132" si="129">+R133+R134</f>
        <v>0</v>
      </c>
      <c r="S132" s="68">
        <f>+M132/J132*100</f>
        <v>68.412081678956326</v>
      </c>
      <c r="T132" s="68">
        <f>+M132/I132*100</f>
        <v>68.412081678956326</v>
      </c>
    </row>
    <row r="133" spans="2:21" ht="13.5" customHeight="1">
      <c r="B133" s="53">
        <v>331</v>
      </c>
      <c r="C133" s="39" t="s">
        <v>155</v>
      </c>
      <c r="D133" s="69">
        <v>0</v>
      </c>
      <c r="E133" s="69">
        <v>0</v>
      </c>
      <c r="F133" s="21">
        <f t="shared" si="124"/>
        <v>4377</v>
      </c>
      <c r="G133" s="69">
        <v>4377</v>
      </c>
      <c r="H133" s="69">
        <v>0</v>
      </c>
      <c r="I133" s="69">
        <v>4377</v>
      </c>
      <c r="J133" s="69">
        <v>4377</v>
      </c>
      <c r="K133" s="69">
        <v>0</v>
      </c>
      <c r="L133" s="69">
        <v>0</v>
      </c>
      <c r="M133" s="69">
        <v>2149.42</v>
      </c>
      <c r="N133" s="69">
        <f t="shared" ref="N133:N137" si="130">J133-M133</f>
        <v>2227.58</v>
      </c>
      <c r="O133" s="69">
        <f>+N133+P133</f>
        <v>2227.58</v>
      </c>
      <c r="P133" s="69">
        <v>0</v>
      </c>
      <c r="Q133" s="69">
        <v>2149.42</v>
      </c>
      <c r="R133" s="69">
        <v>0</v>
      </c>
      <c r="S133" s="70">
        <f>+M133/J133*100</f>
        <v>49.107151016678088</v>
      </c>
      <c r="T133" s="70">
        <v>0</v>
      </c>
    </row>
    <row r="134" spans="2:21" ht="13.5" customHeight="1">
      <c r="B134" s="53">
        <v>332</v>
      </c>
      <c r="C134" s="20" t="s">
        <v>156</v>
      </c>
      <c r="D134" s="69">
        <v>0</v>
      </c>
      <c r="E134" s="69">
        <v>0</v>
      </c>
      <c r="F134" s="21">
        <f t="shared" si="124"/>
        <v>2675</v>
      </c>
      <c r="G134" s="69">
        <v>2675</v>
      </c>
      <c r="H134" s="69">
        <v>0</v>
      </c>
      <c r="I134" s="69">
        <v>2675</v>
      </c>
      <c r="J134" s="69">
        <v>2675</v>
      </c>
      <c r="K134" s="69">
        <v>0</v>
      </c>
      <c r="L134" s="69">
        <v>0</v>
      </c>
      <c r="M134" s="69">
        <v>2675</v>
      </c>
      <c r="N134" s="69">
        <f t="shared" si="130"/>
        <v>0</v>
      </c>
      <c r="O134" s="69">
        <f t="shared" ref="O134:O135" si="131">+N134+P134</f>
        <v>0</v>
      </c>
      <c r="P134" s="69">
        <v>0</v>
      </c>
      <c r="Q134" s="69">
        <v>2675</v>
      </c>
      <c r="R134" s="69">
        <v>0</v>
      </c>
      <c r="S134" s="70">
        <f t="shared" ref="S134:S135" si="132">+M134/J134*100</f>
        <v>100</v>
      </c>
      <c r="T134" s="70">
        <v>1</v>
      </c>
    </row>
    <row r="135" spans="2:21" ht="13.5" customHeight="1">
      <c r="B135" s="67">
        <v>340</v>
      </c>
      <c r="C135" s="37" t="s">
        <v>157</v>
      </c>
      <c r="D135" s="61">
        <v>0</v>
      </c>
      <c r="E135" s="61">
        <v>0</v>
      </c>
      <c r="F135" s="30">
        <f t="shared" si="124"/>
        <v>20000</v>
      </c>
      <c r="G135" s="61">
        <v>0</v>
      </c>
      <c r="H135" s="61">
        <v>20000</v>
      </c>
      <c r="I135" s="61">
        <v>20000</v>
      </c>
      <c r="J135" s="61">
        <v>20000</v>
      </c>
      <c r="K135" s="61">
        <v>0</v>
      </c>
      <c r="L135" s="61">
        <v>176.55</v>
      </c>
      <c r="M135" s="61">
        <v>4215.8</v>
      </c>
      <c r="N135" s="61">
        <f t="shared" si="130"/>
        <v>15784.2</v>
      </c>
      <c r="O135" s="61">
        <f t="shared" si="131"/>
        <v>15784.2</v>
      </c>
      <c r="P135" s="61">
        <v>0</v>
      </c>
      <c r="Q135" s="61">
        <v>0</v>
      </c>
      <c r="R135" s="61">
        <v>4215.8</v>
      </c>
      <c r="S135" s="68">
        <f t="shared" si="132"/>
        <v>21.079000000000001</v>
      </c>
      <c r="T135" s="68">
        <v>2</v>
      </c>
    </row>
    <row r="136" spans="2:21" ht="13.5" customHeight="1">
      <c r="B136" s="67">
        <v>350</v>
      </c>
      <c r="C136" s="37" t="s">
        <v>158</v>
      </c>
      <c r="D136" s="61">
        <v>0</v>
      </c>
      <c r="E136" s="61">
        <v>0</v>
      </c>
      <c r="F136" s="30">
        <f t="shared" si="124"/>
        <v>83137</v>
      </c>
      <c r="G136" s="61">
        <v>42882</v>
      </c>
      <c r="H136" s="30">
        <v>40255</v>
      </c>
      <c r="I136" s="61">
        <v>83137</v>
      </c>
      <c r="J136" s="61">
        <v>83137</v>
      </c>
      <c r="K136" s="61">
        <v>0</v>
      </c>
      <c r="L136" s="61">
        <v>17990.77</v>
      </c>
      <c r="M136" s="61">
        <v>39204.26</v>
      </c>
      <c r="N136" s="11">
        <f t="shared" si="130"/>
        <v>43932.74</v>
      </c>
      <c r="O136" s="11">
        <f>+N136+P136</f>
        <v>43932.74</v>
      </c>
      <c r="P136" s="61">
        <v>0</v>
      </c>
      <c r="Q136" s="11">
        <v>7874.4</v>
      </c>
      <c r="R136" s="71">
        <v>31329.86</v>
      </c>
      <c r="S136" s="12">
        <f>+M136/J136*100</f>
        <v>47.156212035555775</v>
      </c>
      <c r="T136" s="12">
        <f>+M136/I136*100</f>
        <v>47.156212035555775</v>
      </c>
    </row>
    <row r="137" spans="2:21" ht="13.5" customHeight="1">
      <c r="B137" s="67">
        <v>370</v>
      </c>
      <c r="C137" s="37" t="s">
        <v>159</v>
      </c>
      <c r="D137" s="61">
        <v>0</v>
      </c>
      <c r="E137" s="61">
        <v>0</v>
      </c>
      <c r="F137" s="30">
        <f t="shared" si="124"/>
        <v>40000</v>
      </c>
      <c r="G137" s="61">
        <v>0</v>
      </c>
      <c r="H137" s="30">
        <v>40000</v>
      </c>
      <c r="I137" s="61">
        <v>40000</v>
      </c>
      <c r="J137" s="61">
        <v>40000</v>
      </c>
      <c r="K137" s="61">
        <v>0</v>
      </c>
      <c r="L137" s="61">
        <v>4362.07</v>
      </c>
      <c r="M137" s="61">
        <v>5091.45</v>
      </c>
      <c r="N137" s="11">
        <f t="shared" si="130"/>
        <v>34908.550000000003</v>
      </c>
      <c r="O137" s="11">
        <f t="shared" ref="O137" si="133">+N137+P137</f>
        <v>34908.550000000003</v>
      </c>
      <c r="P137" s="61">
        <v>0</v>
      </c>
      <c r="Q137" s="11">
        <v>1241.8499999999999</v>
      </c>
      <c r="R137" s="71">
        <v>3849.6</v>
      </c>
      <c r="S137" s="12">
        <f t="shared" ref="S137" si="134">+M137/J137*100</f>
        <v>12.728624999999999</v>
      </c>
      <c r="T137" s="12">
        <f t="shared" ref="T137" si="135">+M137/I137*100</f>
        <v>12.728624999999999</v>
      </c>
    </row>
    <row r="138" spans="2:21" ht="13.5" customHeight="1">
      <c r="B138" s="72">
        <v>6</v>
      </c>
      <c r="C138" s="40" t="s">
        <v>160</v>
      </c>
      <c r="D138" s="61">
        <f>+D139+D143+D149+D152</f>
        <v>119967</v>
      </c>
      <c r="E138" s="61">
        <f t="shared" ref="E138" si="136">+E139+E143+E149+E152</f>
        <v>0</v>
      </c>
      <c r="F138" s="61">
        <f>+F139+F143+F149+F152</f>
        <v>3378011</v>
      </c>
      <c r="G138" s="11">
        <f>+G139+G143+G149+G152</f>
        <v>-42604</v>
      </c>
      <c r="H138" s="61">
        <f>+H139+H143+H149+H152</f>
        <v>3420615</v>
      </c>
      <c r="I138" s="61">
        <f>+I139+I143+I149+I152</f>
        <v>3497978</v>
      </c>
      <c r="J138" s="61">
        <f>+J139+J143+J149+J152</f>
        <v>3493778</v>
      </c>
      <c r="K138" s="61">
        <f t="shared" ref="K138:R138" si="137">+K139+K143+K149+K152</f>
        <v>0</v>
      </c>
      <c r="L138" s="61">
        <f>+L139+L143+L149+L152</f>
        <v>137498.48000000001</v>
      </c>
      <c r="M138" s="61">
        <f t="shared" si="137"/>
        <v>961384.70000000007</v>
      </c>
      <c r="N138" s="61">
        <f t="shared" si="137"/>
        <v>2532393.2999999998</v>
      </c>
      <c r="O138" s="61">
        <f t="shared" si="137"/>
        <v>2536593.2999999998</v>
      </c>
      <c r="P138" s="61">
        <f t="shared" si="137"/>
        <v>4200</v>
      </c>
      <c r="Q138" s="61">
        <f t="shared" si="137"/>
        <v>859807.56</v>
      </c>
      <c r="R138" s="61">
        <f t="shared" si="137"/>
        <v>101577.14</v>
      </c>
      <c r="S138" s="68">
        <f t="shared" si="92"/>
        <v>27.517051741696243</v>
      </c>
      <c r="T138" s="68">
        <f t="shared" si="93"/>
        <v>27.484012192186459</v>
      </c>
    </row>
    <row r="139" spans="2:21" s="3" customFormat="1" ht="13.5" customHeight="1">
      <c r="B139" s="72">
        <v>610</v>
      </c>
      <c r="C139" s="40" t="s">
        <v>161</v>
      </c>
      <c r="D139" s="61">
        <f t="shared" ref="D139:K139" si="138">SUM(D140:D140)</f>
        <v>100000</v>
      </c>
      <c r="E139" s="61">
        <f t="shared" si="138"/>
        <v>0</v>
      </c>
      <c r="F139" s="73">
        <f>SUM(F140:F142)</f>
        <v>1609326</v>
      </c>
      <c r="G139" s="73">
        <f>SUM(G140:G142)</f>
        <v>-35674</v>
      </c>
      <c r="H139" s="73">
        <f>SUM(H140:H142)</f>
        <v>1645000</v>
      </c>
      <c r="I139" s="61">
        <f>SUM(I140:I142)</f>
        <v>1709326</v>
      </c>
      <c r="J139" s="61">
        <f>SUM(J140:J142)</f>
        <v>1709326</v>
      </c>
      <c r="K139" s="61">
        <f t="shared" si="138"/>
        <v>0</v>
      </c>
      <c r="L139" s="61">
        <f t="shared" ref="L139:R139" si="139">SUM(L140:L142)</f>
        <v>0</v>
      </c>
      <c r="M139" s="61">
        <f t="shared" si="139"/>
        <v>804918.12</v>
      </c>
      <c r="N139" s="61">
        <f t="shared" si="139"/>
        <v>904407.88</v>
      </c>
      <c r="O139" s="61">
        <f t="shared" si="139"/>
        <v>904407.88</v>
      </c>
      <c r="P139" s="61">
        <f t="shared" si="139"/>
        <v>0</v>
      </c>
      <c r="Q139" s="61">
        <f t="shared" si="139"/>
        <v>732282</v>
      </c>
      <c r="R139" s="61">
        <f t="shared" si="139"/>
        <v>72636.12</v>
      </c>
      <c r="S139" s="12">
        <f t="shared" si="92"/>
        <v>47.089795627048318</v>
      </c>
      <c r="T139" s="12">
        <f t="shared" si="93"/>
        <v>47.089795627048318</v>
      </c>
    </row>
    <row r="140" spans="2:21" ht="13.5" customHeight="1">
      <c r="B140" s="74">
        <v>613</v>
      </c>
      <c r="C140" s="20" t="s">
        <v>162</v>
      </c>
      <c r="D140" s="21">
        <v>100000</v>
      </c>
      <c r="E140" s="21">
        <v>0</v>
      </c>
      <c r="F140" s="21">
        <f t="shared" ref="F140:F156" si="140">+G140+H140</f>
        <v>584326</v>
      </c>
      <c r="G140" s="21">
        <v>-35674</v>
      </c>
      <c r="H140" s="21">
        <v>620000</v>
      </c>
      <c r="I140" s="69">
        <v>684326</v>
      </c>
      <c r="J140" s="34">
        <v>684326</v>
      </c>
      <c r="K140" s="21">
        <v>0</v>
      </c>
      <c r="L140" s="69">
        <v>0</v>
      </c>
      <c r="M140" s="69">
        <v>620000</v>
      </c>
      <c r="N140" s="22">
        <f t="shared" ref="N140:N142" si="141">J140-M140</f>
        <v>64326</v>
      </c>
      <c r="O140" s="22">
        <f t="shared" ref="O140:O142" si="142">+N140+P140</f>
        <v>64326</v>
      </c>
      <c r="P140" s="22">
        <f>+I140-J140</f>
        <v>0</v>
      </c>
      <c r="Q140" s="21">
        <v>620000</v>
      </c>
      <c r="R140" s="21">
        <v>0</v>
      </c>
      <c r="S140" s="25">
        <f t="shared" si="92"/>
        <v>90.600094107194522</v>
      </c>
      <c r="T140" s="25">
        <f t="shared" si="93"/>
        <v>90.600094107194522</v>
      </c>
    </row>
    <row r="141" spans="2:21" ht="13.5" customHeight="1">
      <c r="B141" s="74">
        <v>614</v>
      </c>
      <c r="C141" s="20" t="s">
        <v>163</v>
      </c>
      <c r="D141" s="21">
        <v>0</v>
      </c>
      <c r="E141" s="21">
        <v>0</v>
      </c>
      <c r="F141" s="21">
        <f t="shared" si="140"/>
        <v>500000</v>
      </c>
      <c r="G141" s="21">
        <v>0</v>
      </c>
      <c r="H141" s="21">
        <v>500000</v>
      </c>
      <c r="I141" s="69">
        <v>500000</v>
      </c>
      <c r="J141" s="34">
        <v>500000</v>
      </c>
      <c r="K141" s="21">
        <v>0</v>
      </c>
      <c r="L141" s="69">
        <v>0</v>
      </c>
      <c r="M141" s="69">
        <v>112282</v>
      </c>
      <c r="N141" s="22">
        <f t="shared" si="141"/>
        <v>387718</v>
      </c>
      <c r="O141" s="22">
        <f t="shared" si="142"/>
        <v>387718</v>
      </c>
      <c r="P141" s="22">
        <f t="shared" ref="P141:P142" si="143">+I141-J141</f>
        <v>0</v>
      </c>
      <c r="Q141" s="21">
        <v>112282</v>
      </c>
      <c r="R141" s="21">
        <v>0</v>
      </c>
      <c r="S141" s="25">
        <f t="shared" ref="S141:S142" si="144">+M141/J141*100</f>
        <v>22.456400000000002</v>
      </c>
      <c r="T141" s="25">
        <f t="shared" ref="T141:T142" si="145">+M141/I141*100</f>
        <v>22.456400000000002</v>
      </c>
    </row>
    <row r="142" spans="2:21" ht="13.5" customHeight="1">
      <c r="B142" s="74">
        <v>615</v>
      </c>
      <c r="C142" s="20" t="s">
        <v>164</v>
      </c>
      <c r="D142" s="21">
        <v>0</v>
      </c>
      <c r="E142" s="21">
        <v>0</v>
      </c>
      <c r="F142" s="21">
        <f t="shared" si="140"/>
        <v>525000</v>
      </c>
      <c r="G142" s="21">
        <v>0</v>
      </c>
      <c r="H142" s="21">
        <v>525000</v>
      </c>
      <c r="I142" s="69">
        <v>525000</v>
      </c>
      <c r="J142" s="34">
        <v>525000</v>
      </c>
      <c r="K142" s="21">
        <v>0</v>
      </c>
      <c r="L142" s="69">
        <v>0</v>
      </c>
      <c r="M142" s="69">
        <v>72636.12</v>
      </c>
      <c r="N142" s="22">
        <f t="shared" si="141"/>
        <v>452363.88</v>
      </c>
      <c r="O142" s="22">
        <f t="shared" si="142"/>
        <v>452363.88</v>
      </c>
      <c r="P142" s="22">
        <f t="shared" si="143"/>
        <v>0</v>
      </c>
      <c r="Q142" s="21">
        <v>0</v>
      </c>
      <c r="R142" s="21">
        <v>72636.12</v>
      </c>
      <c r="S142" s="25">
        <f t="shared" si="144"/>
        <v>13.835451428571426</v>
      </c>
      <c r="T142" s="25">
        <f t="shared" si="145"/>
        <v>13.835451428571426</v>
      </c>
    </row>
    <row r="143" spans="2:21" s="4" customFormat="1" ht="13.5" customHeight="1">
      <c r="B143" s="75">
        <v>620</v>
      </c>
      <c r="C143" s="18" t="s">
        <v>165</v>
      </c>
      <c r="D143" s="61">
        <f>SUM(D144:D148)</f>
        <v>7000</v>
      </c>
      <c r="E143" s="61">
        <f t="shared" ref="E143:R143" si="146">SUM(E144:E148)</f>
        <v>0</v>
      </c>
      <c r="F143" s="61">
        <f t="shared" ref="F143" si="147">SUM(F144:F148)</f>
        <v>538495</v>
      </c>
      <c r="G143" s="61">
        <f t="shared" si="146"/>
        <v>-12505</v>
      </c>
      <c r="H143" s="61">
        <f t="shared" si="146"/>
        <v>551000</v>
      </c>
      <c r="I143" s="61">
        <f>SUM(I144:I148)</f>
        <v>545495</v>
      </c>
      <c r="J143" s="61">
        <f t="shared" si="146"/>
        <v>541295</v>
      </c>
      <c r="K143" s="61">
        <f t="shared" si="146"/>
        <v>0</v>
      </c>
      <c r="L143" s="61">
        <f t="shared" si="146"/>
        <v>20660.48</v>
      </c>
      <c r="M143" s="61">
        <f t="shared" si="146"/>
        <v>24316.02</v>
      </c>
      <c r="N143" s="61">
        <f t="shared" si="146"/>
        <v>516978.98000000004</v>
      </c>
      <c r="O143" s="61">
        <f>SUM(O144:O148)</f>
        <v>521178.98000000004</v>
      </c>
      <c r="P143" s="61">
        <f t="shared" si="146"/>
        <v>4200</v>
      </c>
      <c r="Q143" s="61">
        <f t="shared" si="146"/>
        <v>650</v>
      </c>
      <c r="R143" s="61">
        <f t="shared" si="146"/>
        <v>23666.02</v>
      </c>
      <c r="S143" s="12">
        <f>+M143/J143*100</f>
        <v>4.4921937206144529</v>
      </c>
      <c r="T143" s="12">
        <f t="shared" si="93"/>
        <v>4.4576063941924309</v>
      </c>
      <c r="U143" s="47"/>
    </row>
    <row r="144" spans="2:21" s="4" customFormat="1" ht="13.5" customHeight="1">
      <c r="B144" s="74">
        <v>621</v>
      </c>
      <c r="C144" s="27" t="s">
        <v>166</v>
      </c>
      <c r="D144" s="34">
        <v>500</v>
      </c>
      <c r="E144" s="69">
        <v>0</v>
      </c>
      <c r="F144" s="21">
        <f t="shared" si="140"/>
        <v>9500</v>
      </c>
      <c r="G144" s="21">
        <v>0</v>
      </c>
      <c r="H144" s="21">
        <v>9500</v>
      </c>
      <c r="I144" s="34">
        <v>10000</v>
      </c>
      <c r="J144" s="21">
        <v>9500</v>
      </c>
      <c r="K144" s="21">
        <v>0</v>
      </c>
      <c r="L144" s="69">
        <v>0</v>
      </c>
      <c r="M144" s="69">
        <v>0</v>
      </c>
      <c r="N144" s="22">
        <f t="shared" ref="N144:N148" si="148">J144-M144</f>
        <v>9500</v>
      </c>
      <c r="O144" s="22">
        <f>+N144+P144</f>
        <v>10000</v>
      </c>
      <c r="P144" s="22">
        <f>+I144-J144</f>
        <v>500</v>
      </c>
      <c r="Q144" s="21">
        <v>0</v>
      </c>
      <c r="R144" s="22">
        <v>0</v>
      </c>
      <c r="S144" s="25">
        <f t="shared" ref="S144:S148" si="149">+M144/J144*100</f>
        <v>0</v>
      </c>
      <c r="T144" s="25">
        <f t="shared" si="93"/>
        <v>0</v>
      </c>
    </row>
    <row r="145" spans="2:20" s="4" customFormat="1" ht="13.5" customHeight="1">
      <c r="B145" s="74">
        <v>622</v>
      </c>
      <c r="C145" s="27" t="s">
        <v>167</v>
      </c>
      <c r="D145" s="34">
        <v>500</v>
      </c>
      <c r="E145" s="69">
        <v>0</v>
      </c>
      <c r="F145" s="21">
        <f t="shared" si="140"/>
        <v>24225</v>
      </c>
      <c r="G145" s="21">
        <v>-5275</v>
      </c>
      <c r="H145" s="21">
        <v>29500</v>
      </c>
      <c r="I145" s="34">
        <v>24725</v>
      </c>
      <c r="J145" s="21">
        <v>24425</v>
      </c>
      <c r="K145" s="21">
        <v>0</v>
      </c>
      <c r="L145" s="69">
        <v>0</v>
      </c>
      <c r="M145" s="69">
        <v>0</v>
      </c>
      <c r="N145" s="22">
        <f t="shared" si="148"/>
        <v>24425</v>
      </c>
      <c r="O145" s="22">
        <f t="shared" ref="O145:O148" si="150">+N145+P145</f>
        <v>24725</v>
      </c>
      <c r="P145" s="22">
        <f>+I145-J145</f>
        <v>300</v>
      </c>
      <c r="Q145" s="21">
        <v>0</v>
      </c>
      <c r="R145" s="22">
        <v>0</v>
      </c>
      <c r="S145" s="25">
        <f t="shared" si="149"/>
        <v>0</v>
      </c>
      <c r="T145" s="25">
        <f t="shared" si="93"/>
        <v>0</v>
      </c>
    </row>
    <row r="146" spans="2:20" s="4" customFormat="1" ht="13.5" customHeight="1">
      <c r="B146" s="74">
        <v>623</v>
      </c>
      <c r="C146" s="27" t="s">
        <v>168</v>
      </c>
      <c r="D146" s="34">
        <v>500</v>
      </c>
      <c r="E146" s="69">
        <v>0</v>
      </c>
      <c r="F146" s="21">
        <f t="shared" si="140"/>
        <v>94500</v>
      </c>
      <c r="G146" s="21">
        <v>0</v>
      </c>
      <c r="H146" s="21">
        <v>94500</v>
      </c>
      <c r="I146" s="34">
        <v>95000</v>
      </c>
      <c r="J146" s="21">
        <v>95000</v>
      </c>
      <c r="K146" s="21">
        <v>0</v>
      </c>
      <c r="L146" s="69">
        <v>0</v>
      </c>
      <c r="M146" s="69">
        <v>0</v>
      </c>
      <c r="N146" s="22">
        <f t="shared" si="148"/>
        <v>95000</v>
      </c>
      <c r="O146" s="22">
        <f t="shared" si="150"/>
        <v>95000</v>
      </c>
      <c r="P146" s="22">
        <f>+I146-J146</f>
        <v>0</v>
      </c>
      <c r="Q146" s="21">
        <v>0</v>
      </c>
      <c r="R146" s="22">
        <v>0</v>
      </c>
      <c r="S146" s="25">
        <f t="shared" si="149"/>
        <v>0</v>
      </c>
      <c r="T146" s="25">
        <f t="shared" si="93"/>
        <v>0</v>
      </c>
    </row>
    <row r="147" spans="2:20" ht="13.5" customHeight="1">
      <c r="B147" s="74">
        <v>624</v>
      </c>
      <c r="C147" s="27" t="s">
        <v>169</v>
      </c>
      <c r="D147" s="34">
        <v>5000</v>
      </c>
      <c r="E147" s="69">
        <v>0</v>
      </c>
      <c r="F147" s="21">
        <f t="shared" si="140"/>
        <v>321000</v>
      </c>
      <c r="G147" s="21">
        <v>0</v>
      </c>
      <c r="H147" s="21">
        <v>321000</v>
      </c>
      <c r="I147" s="34">
        <v>326000</v>
      </c>
      <c r="J147" s="34">
        <v>323000</v>
      </c>
      <c r="K147" s="21">
        <v>0</v>
      </c>
      <c r="L147" s="69">
        <v>11174</v>
      </c>
      <c r="M147" s="69">
        <v>14829.54</v>
      </c>
      <c r="N147" s="22">
        <f t="shared" si="148"/>
        <v>308170.46000000002</v>
      </c>
      <c r="O147" s="22">
        <f t="shared" si="150"/>
        <v>311170.46000000002</v>
      </c>
      <c r="P147" s="22">
        <f>+I147-J147</f>
        <v>3000</v>
      </c>
      <c r="Q147" s="21">
        <v>650</v>
      </c>
      <c r="R147" s="22">
        <v>14179.54</v>
      </c>
      <c r="S147" s="25">
        <f t="shared" si="149"/>
        <v>4.5911888544891646</v>
      </c>
      <c r="T147" s="25">
        <f t="shared" si="93"/>
        <v>4.5489386503067486</v>
      </c>
    </row>
    <row r="148" spans="2:20" ht="13.5" customHeight="1">
      <c r="B148" s="74">
        <v>629</v>
      </c>
      <c r="C148" s="27" t="s">
        <v>170</v>
      </c>
      <c r="D148" s="52">
        <v>500</v>
      </c>
      <c r="E148" s="69">
        <v>0</v>
      </c>
      <c r="F148" s="21">
        <f t="shared" si="140"/>
        <v>89270</v>
      </c>
      <c r="G148" s="21">
        <v>-7230</v>
      </c>
      <c r="H148" s="21">
        <v>96500</v>
      </c>
      <c r="I148" s="34">
        <v>89770</v>
      </c>
      <c r="J148" s="21">
        <v>89370</v>
      </c>
      <c r="K148" s="21">
        <v>0</v>
      </c>
      <c r="L148" s="69">
        <v>9486.48</v>
      </c>
      <c r="M148" s="69">
        <v>9486.48</v>
      </c>
      <c r="N148" s="22">
        <f t="shared" si="148"/>
        <v>79883.520000000004</v>
      </c>
      <c r="O148" s="22">
        <f t="shared" si="150"/>
        <v>80283.520000000004</v>
      </c>
      <c r="P148" s="22">
        <f>+I148-J148</f>
        <v>400</v>
      </c>
      <c r="Q148" s="21">
        <v>0</v>
      </c>
      <c r="R148" s="22">
        <v>9486.48</v>
      </c>
      <c r="S148" s="25">
        <f t="shared" si="149"/>
        <v>10.614837193689157</v>
      </c>
      <c r="T148" s="25">
        <f t="shared" si="93"/>
        <v>10.567539267015706</v>
      </c>
    </row>
    <row r="149" spans="2:20" s="3" customFormat="1" ht="13.5" customHeight="1">
      <c r="B149" s="75">
        <v>660</v>
      </c>
      <c r="C149" s="18" t="s">
        <v>171</v>
      </c>
      <c r="D149" s="61">
        <f t="shared" ref="D149:R149" si="151">SUM(D150:D151)</f>
        <v>12967</v>
      </c>
      <c r="E149" s="61">
        <f t="shared" si="151"/>
        <v>0</v>
      </c>
      <c r="F149" s="61">
        <f t="shared" ref="F149" si="152">SUM(F150:F151)</f>
        <v>300</v>
      </c>
      <c r="G149" s="61">
        <f t="shared" si="151"/>
        <v>300</v>
      </c>
      <c r="H149" s="61">
        <f t="shared" si="151"/>
        <v>0</v>
      </c>
      <c r="I149" s="61">
        <f>SUM(I150:I151)</f>
        <v>13267</v>
      </c>
      <c r="J149" s="61">
        <f t="shared" si="151"/>
        <v>13267</v>
      </c>
      <c r="K149" s="61">
        <f t="shared" si="151"/>
        <v>0</v>
      </c>
      <c r="L149" s="61">
        <f t="shared" si="151"/>
        <v>0</v>
      </c>
      <c r="M149" s="61">
        <f t="shared" si="151"/>
        <v>13230.79</v>
      </c>
      <c r="N149" s="61">
        <f t="shared" si="151"/>
        <v>36.209999999999127</v>
      </c>
      <c r="O149" s="61">
        <f t="shared" si="151"/>
        <v>36.209999999999127</v>
      </c>
      <c r="P149" s="61">
        <f t="shared" si="151"/>
        <v>0</v>
      </c>
      <c r="Q149" s="61">
        <f>SUM(Q150:Q151)</f>
        <v>13230.79</v>
      </c>
      <c r="R149" s="61">
        <f t="shared" si="151"/>
        <v>0</v>
      </c>
      <c r="S149" s="12">
        <f t="shared" si="92"/>
        <v>99.727067159116615</v>
      </c>
      <c r="T149" s="12">
        <f t="shared" si="93"/>
        <v>99.727067159116615</v>
      </c>
    </row>
    <row r="150" spans="2:20" ht="13.5" customHeight="1">
      <c r="B150" s="74">
        <v>662</v>
      </c>
      <c r="C150" s="27" t="s">
        <v>172</v>
      </c>
      <c r="D150" s="34">
        <v>4000</v>
      </c>
      <c r="E150" s="69">
        <v>0</v>
      </c>
      <c r="F150" s="21">
        <f t="shared" si="140"/>
        <v>0</v>
      </c>
      <c r="G150" s="21">
        <v>0</v>
      </c>
      <c r="H150" s="21">
        <v>0</v>
      </c>
      <c r="I150" s="69">
        <v>4000</v>
      </c>
      <c r="J150" s="24">
        <v>4000</v>
      </c>
      <c r="K150" s="21">
        <v>0</v>
      </c>
      <c r="L150" s="69">
        <v>0</v>
      </c>
      <c r="M150" s="69">
        <v>4000</v>
      </c>
      <c r="N150" s="22">
        <f>J150-M150</f>
        <v>0</v>
      </c>
      <c r="O150" s="22">
        <f t="shared" ref="O150:O154" si="153">+N150+P150</f>
        <v>0</v>
      </c>
      <c r="P150" s="22">
        <f>+I150-J150</f>
        <v>0</v>
      </c>
      <c r="Q150" s="21">
        <v>4000</v>
      </c>
      <c r="R150" s="21">
        <v>0</v>
      </c>
      <c r="S150" s="25">
        <f t="shared" si="92"/>
        <v>100</v>
      </c>
      <c r="T150" s="25">
        <f t="shared" si="93"/>
        <v>100</v>
      </c>
    </row>
    <row r="151" spans="2:20" ht="13.5" customHeight="1">
      <c r="B151" s="74">
        <v>663</v>
      </c>
      <c r="C151" s="27" t="s">
        <v>173</v>
      </c>
      <c r="D151" s="52">
        <v>8967</v>
      </c>
      <c r="E151" s="69">
        <v>0</v>
      </c>
      <c r="F151" s="21">
        <f t="shared" si="140"/>
        <v>300</v>
      </c>
      <c r="G151" s="21">
        <v>300</v>
      </c>
      <c r="H151" s="21">
        <v>0</v>
      </c>
      <c r="I151" s="69">
        <v>9267</v>
      </c>
      <c r="J151" s="34">
        <v>9267</v>
      </c>
      <c r="K151" s="21">
        <v>0</v>
      </c>
      <c r="L151" s="69">
        <v>0</v>
      </c>
      <c r="M151" s="69">
        <v>9230.7900000000009</v>
      </c>
      <c r="N151" s="22">
        <f>J151-M151</f>
        <v>36.209999999999127</v>
      </c>
      <c r="O151" s="22">
        <f t="shared" si="153"/>
        <v>36.209999999999127</v>
      </c>
      <c r="P151" s="22">
        <f>+I151-J151</f>
        <v>0</v>
      </c>
      <c r="Q151" s="21">
        <v>9230.7900000000009</v>
      </c>
      <c r="R151" s="22">
        <v>0</v>
      </c>
      <c r="S151" s="25">
        <f t="shared" si="92"/>
        <v>99.609258659760442</v>
      </c>
      <c r="T151" s="25">
        <f t="shared" si="93"/>
        <v>99.609258659760442</v>
      </c>
    </row>
    <row r="152" spans="2:20" ht="13.5" customHeight="1">
      <c r="B152" s="72">
        <v>690</v>
      </c>
      <c r="C152" s="40" t="s">
        <v>174</v>
      </c>
      <c r="D152" s="30">
        <f t="shared" ref="D152:E152" si="154">+D153</f>
        <v>0</v>
      </c>
      <c r="E152" s="30">
        <f t="shared" si="154"/>
        <v>0</v>
      </c>
      <c r="F152" s="30">
        <f t="shared" ref="F152:O152" si="155">+F153+F154</f>
        <v>1229890</v>
      </c>
      <c r="G152" s="30">
        <f t="shared" si="155"/>
        <v>5275</v>
      </c>
      <c r="H152" s="30">
        <f t="shared" si="155"/>
        <v>1224615</v>
      </c>
      <c r="I152" s="30">
        <f t="shared" si="155"/>
        <v>1229890</v>
      </c>
      <c r="J152" s="30">
        <f t="shared" si="155"/>
        <v>1229890</v>
      </c>
      <c r="K152" s="30">
        <f t="shared" si="155"/>
        <v>0</v>
      </c>
      <c r="L152" s="30">
        <f t="shared" si="155"/>
        <v>116838</v>
      </c>
      <c r="M152" s="30">
        <f t="shared" si="155"/>
        <v>118919.77</v>
      </c>
      <c r="N152" s="30">
        <f t="shared" si="155"/>
        <v>1110970.23</v>
      </c>
      <c r="O152" s="30">
        <f t="shared" si="155"/>
        <v>1110970.23</v>
      </c>
      <c r="P152" s="30">
        <f t="shared" ref="P152:Q152" si="156">+P153</f>
        <v>0</v>
      </c>
      <c r="Q152" s="30">
        <f t="shared" si="156"/>
        <v>113644.77</v>
      </c>
      <c r="R152" s="30">
        <f>+R153+R154</f>
        <v>5275</v>
      </c>
      <c r="S152" s="25">
        <f t="shared" si="92"/>
        <v>9.6691387034612859</v>
      </c>
      <c r="T152" s="25">
        <f t="shared" si="93"/>
        <v>9.6691387034612859</v>
      </c>
    </row>
    <row r="153" spans="2:20" ht="13.5" customHeight="1">
      <c r="B153" s="77">
        <v>692</v>
      </c>
      <c r="C153" s="20" t="s">
        <v>161</v>
      </c>
      <c r="D153" s="69">
        <v>0</v>
      </c>
      <c r="E153" s="69">
        <v>0</v>
      </c>
      <c r="F153" s="21">
        <f t="shared" si="140"/>
        <v>1224615</v>
      </c>
      <c r="G153" s="21">
        <v>0</v>
      </c>
      <c r="H153" s="21">
        <v>1224615</v>
      </c>
      <c r="I153" s="69">
        <v>1224615</v>
      </c>
      <c r="J153" s="34">
        <v>1224615</v>
      </c>
      <c r="K153" s="21">
        <v>0</v>
      </c>
      <c r="L153" s="69">
        <v>111563</v>
      </c>
      <c r="M153" s="69">
        <v>113644.77</v>
      </c>
      <c r="N153" s="22">
        <f>J153-M153</f>
        <v>1110970.23</v>
      </c>
      <c r="O153" s="22">
        <f t="shared" si="153"/>
        <v>1110970.23</v>
      </c>
      <c r="P153" s="22">
        <f>+I153-J153</f>
        <v>0</v>
      </c>
      <c r="Q153" s="21">
        <v>113644.77</v>
      </c>
      <c r="R153" s="22">
        <v>0</v>
      </c>
      <c r="S153" s="25">
        <f t="shared" ref="S153:S154" si="157">+M153/J153*100</f>
        <v>9.2800406658419181</v>
      </c>
      <c r="T153" s="25">
        <f t="shared" ref="T153:T154" si="158">+M153/I153*100</f>
        <v>9.2800406658419181</v>
      </c>
    </row>
    <row r="154" spans="2:20" ht="13.5" customHeight="1">
      <c r="B154" s="77">
        <v>693</v>
      </c>
      <c r="C154" s="20" t="s">
        <v>197</v>
      </c>
      <c r="D154" s="69">
        <v>0</v>
      </c>
      <c r="E154" s="69">
        <v>0</v>
      </c>
      <c r="F154" s="21">
        <f t="shared" si="140"/>
        <v>5275</v>
      </c>
      <c r="G154" s="21">
        <v>5275</v>
      </c>
      <c r="H154" s="21">
        <v>0</v>
      </c>
      <c r="I154" s="69">
        <v>5275</v>
      </c>
      <c r="J154" s="34">
        <v>5275</v>
      </c>
      <c r="K154" s="21">
        <v>0</v>
      </c>
      <c r="L154" s="69">
        <v>5275</v>
      </c>
      <c r="M154" s="69">
        <v>5275</v>
      </c>
      <c r="N154" s="22">
        <f>J154-M154</f>
        <v>0</v>
      </c>
      <c r="O154" s="22">
        <f t="shared" si="153"/>
        <v>0</v>
      </c>
      <c r="P154" s="22">
        <f>+I154-J154</f>
        <v>0</v>
      </c>
      <c r="Q154" s="21">
        <v>0</v>
      </c>
      <c r="R154" s="22">
        <v>5275</v>
      </c>
      <c r="S154" s="25">
        <f t="shared" si="157"/>
        <v>100</v>
      </c>
      <c r="T154" s="25">
        <f t="shared" si="158"/>
        <v>100</v>
      </c>
    </row>
    <row r="155" spans="2:20" ht="13.5" customHeight="1">
      <c r="B155" s="72">
        <v>9</v>
      </c>
      <c r="C155" s="40" t="s">
        <v>175</v>
      </c>
      <c r="D155" s="11">
        <f t="shared" ref="D155:R155" si="159">+D156</f>
        <v>463</v>
      </c>
      <c r="E155" s="11">
        <f t="shared" si="159"/>
        <v>0</v>
      </c>
      <c r="F155" s="11">
        <f t="shared" si="159"/>
        <v>0</v>
      </c>
      <c r="G155" s="11">
        <f>+G156</f>
        <v>0</v>
      </c>
      <c r="H155" s="11">
        <f t="shared" si="159"/>
        <v>0</v>
      </c>
      <c r="I155" s="11">
        <f t="shared" si="159"/>
        <v>463</v>
      </c>
      <c r="J155" s="11">
        <f t="shared" si="159"/>
        <v>0</v>
      </c>
      <c r="K155" s="11">
        <f t="shared" si="159"/>
        <v>0</v>
      </c>
      <c r="L155" s="11">
        <f t="shared" si="159"/>
        <v>0</v>
      </c>
      <c r="M155" s="11">
        <f t="shared" si="159"/>
        <v>0</v>
      </c>
      <c r="N155" s="11">
        <f t="shared" si="159"/>
        <v>0</v>
      </c>
      <c r="O155" s="11">
        <f t="shared" si="159"/>
        <v>463</v>
      </c>
      <c r="P155" s="11">
        <f t="shared" si="159"/>
        <v>463</v>
      </c>
      <c r="Q155" s="11">
        <f t="shared" si="159"/>
        <v>0</v>
      </c>
      <c r="R155" s="11">
        <f t="shared" si="159"/>
        <v>0</v>
      </c>
      <c r="S155" s="12">
        <v>0</v>
      </c>
      <c r="T155" s="12">
        <f t="shared" ref="T155:T156" si="160">+M155/I155*100</f>
        <v>0</v>
      </c>
    </row>
    <row r="156" spans="2:20" s="4" customFormat="1" ht="13.5" customHeight="1">
      <c r="B156" s="77">
        <v>930</v>
      </c>
      <c r="C156" s="40" t="s">
        <v>176</v>
      </c>
      <c r="D156" s="57">
        <v>463</v>
      </c>
      <c r="E156" s="22">
        <v>0</v>
      </c>
      <c r="F156" s="21">
        <f t="shared" si="140"/>
        <v>0</v>
      </c>
      <c r="G156" s="21">
        <v>0</v>
      </c>
      <c r="H156" s="21">
        <v>0</v>
      </c>
      <c r="I156" s="22">
        <v>463</v>
      </c>
      <c r="J156" s="69">
        <v>0</v>
      </c>
      <c r="K156" s="21">
        <v>0</v>
      </c>
      <c r="L156" s="22">
        <v>0</v>
      </c>
      <c r="M156" s="22">
        <v>0</v>
      </c>
      <c r="N156" s="22">
        <f>J156-M156</f>
        <v>0</v>
      </c>
      <c r="O156" s="22">
        <f t="shared" ref="O156" si="161">+N156+P156</f>
        <v>463</v>
      </c>
      <c r="P156" s="22">
        <f>+I156-J156</f>
        <v>463</v>
      </c>
      <c r="Q156" s="21">
        <v>0</v>
      </c>
      <c r="R156" s="22">
        <v>0</v>
      </c>
      <c r="S156" s="25">
        <v>0</v>
      </c>
      <c r="T156" s="25">
        <f t="shared" si="160"/>
        <v>0</v>
      </c>
    </row>
    <row r="157" spans="2:20" s="4" customFormat="1" ht="13.5" customHeight="1">
      <c r="B157" s="74"/>
      <c r="C157" s="27"/>
      <c r="D157" s="78"/>
      <c r="E157" s="78"/>
      <c r="F157" s="78"/>
      <c r="G157" s="78"/>
      <c r="H157" s="78"/>
      <c r="I157" s="78"/>
      <c r="J157" s="79"/>
      <c r="K157" s="79">
        <v>0</v>
      </c>
      <c r="L157" s="79"/>
      <c r="M157" s="79"/>
      <c r="N157" s="79"/>
      <c r="O157" s="79"/>
      <c r="P157" s="79"/>
      <c r="Q157" s="80"/>
      <c r="R157" s="79"/>
      <c r="S157" s="12"/>
      <c r="T157" s="12"/>
    </row>
    <row r="158" spans="2:20" ht="13.5" customHeight="1">
      <c r="B158" s="81" t="s">
        <v>177</v>
      </c>
      <c r="C158" s="82" t="s">
        <v>178</v>
      </c>
      <c r="D158" s="15">
        <f>+D159+D170+D190+D202</f>
        <v>800000</v>
      </c>
      <c r="E158" s="15">
        <f t="shared" ref="E158" si="162">+E159+E170+E190</f>
        <v>0</v>
      </c>
      <c r="F158" s="15">
        <f>+F159+F170+F190+F202</f>
        <v>2707392</v>
      </c>
      <c r="G158" s="15">
        <f>+G159+G170+G190+G202</f>
        <v>118056</v>
      </c>
      <c r="H158" s="15">
        <f>+H159+H170+H190+H202</f>
        <v>2589336</v>
      </c>
      <c r="I158" s="15">
        <f>+I159+I170+I190+I202</f>
        <v>3507392</v>
      </c>
      <c r="J158" s="15">
        <f>+J159+J170+J190+J202</f>
        <v>3507392</v>
      </c>
      <c r="K158" s="15">
        <f t="shared" ref="K158:R158" si="163">+K159+K170+K190+K202</f>
        <v>0</v>
      </c>
      <c r="L158" s="15">
        <f t="shared" si="163"/>
        <v>380760.22</v>
      </c>
      <c r="M158" s="15">
        <f>+M159+M170+M190+M202</f>
        <v>939064.2</v>
      </c>
      <c r="N158" s="15">
        <f t="shared" si="163"/>
        <v>2568327.7999999998</v>
      </c>
      <c r="O158" s="15">
        <f t="shared" si="163"/>
        <v>2568327.7999999998</v>
      </c>
      <c r="P158" s="15">
        <f t="shared" si="163"/>
        <v>0</v>
      </c>
      <c r="Q158" s="15">
        <f>+Q159+Q170+Q190+Q202</f>
        <v>162927</v>
      </c>
      <c r="R158" s="15">
        <f t="shared" si="163"/>
        <v>776137.2</v>
      </c>
      <c r="S158" s="16">
        <f>+M158/J158*100</f>
        <v>26.773859323394706</v>
      </c>
      <c r="T158" s="16">
        <f>+M158/I158*100</f>
        <v>26.773859323394706</v>
      </c>
    </row>
    <row r="159" spans="2:20" s="4" customFormat="1" ht="13.5" customHeight="1">
      <c r="B159" s="72">
        <v>1</v>
      </c>
      <c r="C159" s="83" t="s">
        <v>179</v>
      </c>
      <c r="D159" s="11">
        <f t="shared" ref="D159:J159" si="164">+D162+D164+D166+D168+D161</f>
        <v>24726</v>
      </c>
      <c r="E159" s="11">
        <f t="shared" si="164"/>
        <v>0</v>
      </c>
      <c r="F159" s="11">
        <f t="shared" si="164"/>
        <v>1511372</v>
      </c>
      <c r="G159" s="11">
        <f t="shared" si="164"/>
        <v>296627</v>
      </c>
      <c r="H159" s="11">
        <f t="shared" si="164"/>
        <v>1214745</v>
      </c>
      <c r="I159" s="11">
        <f t="shared" si="164"/>
        <v>1536098</v>
      </c>
      <c r="J159" s="11">
        <f t="shared" si="164"/>
        <v>1536098</v>
      </c>
      <c r="K159" s="11">
        <f t="shared" ref="K159:L159" si="165">+K162+K164+K166+K168+K161</f>
        <v>0</v>
      </c>
      <c r="L159" s="11">
        <f t="shared" si="165"/>
        <v>95547.3</v>
      </c>
      <c r="M159" s="11">
        <f t="shared" ref="M159:R159" si="166">+M162+M164+M166+M168+M161</f>
        <v>176080.1</v>
      </c>
      <c r="N159" s="11">
        <f t="shared" si="166"/>
        <v>1360017.9</v>
      </c>
      <c r="O159" s="11">
        <f>+O162+O164+O166+O168+O161</f>
        <v>1360017.9</v>
      </c>
      <c r="P159" s="11">
        <f t="shared" si="166"/>
        <v>0</v>
      </c>
      <c r="Q159" s="11">
        <f>+Q162+Q164+Q166+Q168+Q161</f>
        <v>51824.67</v>
      </c>
      <c r="R159" s="11">
        <f t="shared" si="166"/>
        <v>124255.43</v>
      </c>
      <c r="S159" s="12">
        <f t="shared" si="92"/>
        <v>11.462816825488998</v>
      </c>
      <c r="T159" s="12">
        <f t="shared" si="93"/>
        <v>11.462816825488998</v>
      </c>
    </row>
    <row r="160" spans="2:20" s="4" customFormat="1" ht="13.5" customHeight="1">
      <c r="B160" s="72">
        <v>110</v>
      </c>
      <c r="C160" s="18" t="s">
        <v>70</v>
      </c>
      <c r="D160" s="11">
        <f>+D161</f>
        <v>0</v>
      </c>
      <c r="E160" s="11">
        <f t="shared" ref="E160:R160" si="167">+E161</f>
        <v>0</v>
      </c>
      <c r="F160" s="11">
        <f t="shared" si="167"/>
        <v>99510</v>
      </c>
      <c r="G160" s="11">
        <f t="shared" si="167"/>
        <v>99510</v>
      </c>
      <c r="H160" s="11">
        <f t="shared" si="167"/>
        <v>0</v>
      </c>
      <c r="I160" s="11">
        <f t="shared" si="167"/>
        <v>99510</v>
      </c>
      <c r="J160" s="11">
        <f t="shared" si="167"/>
        <v>99510</v>
      </c>
      <c r="K160" s="11">
        <f t="shared" si="167"/>
        <v>0</v>
      </c>
      <c r="L160" s="11">
        <f t="shared" si="167"/>
        <v>0</v>
      </c>
      <c r="M160" s="11">
        <f t="shared" si="167"/>
        <v>0</v>
      </c>
      <c r="N160" s="11">
        <f t="shared" si="167"/>
        <v>99510</v>
      </c>
      <c r="O160" s="11">
        <f t="shared" si="167"/>
        <v>99510</v>
      </c>
      <c r="P160" s="11">
        <f t="shared" si="167"/>
        <v>0</v>
      </c>
      <c r="Q160" s="11">
        <f t="shared" si="167"/>
        <v>0</v>
      </c>
      <c r="R160" s="11">
        <f t="shared" si="167"/>
        <v>0</v>
      </c>
      <c r="S160" s="12">
        <f t="shared" ref="S160" si="168">+M160/J160*100</f>
        <v>0</v>
      </c>
      <c r="T160" s="12">
        <f t="shared" ref="T160" si="169">+M160/I160*100</f>
        <v>0</v>
      </c>
    </row>
    <row r="161" spans="1:1031" s="44" customFormat="1" ht="13.5" customHeight="1">
      <c r="B161" s="77">
        <v>116</v>
      </c>
      <c r="C161" s="84" t="s">
        <v>199</v>
      </c>
      <c r="D161" s="22">
        <v>0</v>
      </c>
      <c r="E161" s="22">
        <v>0</v>
      </c>
      <c r="F161" s="21">
        <f t="shared" ref="F161" si="170">+G161+H161</f>
        <v>99510</v>
      </c>
      <c r="G161" s="22">
        <v>99510</v>
      </c>
      <c r="H161" s="22">
        <v>0</v>
      </c>
      <c r="I161" s="22">
        <v>99510</v>
      </c>
      <c r="J161" s="22">
        <v>99510</v>
      </c>
      <c r="K161" s="22">
        <f t="shared" ref="K161:P161" si="171">+K163+K165+K167</f>
        <v>0</v>
      </c>
      <c r="L161" s="22">
        <v>0</v>
      </c>
      <c r="M161" s="22">
        <v>0</v>
      </c>
      <c r="N161" s="22">
        <v>99510</v>
      </c>
      <c r="O161" s="22">
        <f t="shared" ref="O161:O163" si="172">+N161+P161</f>
        <v>99510</v>
      </c>
      <c r="P161" s="22">
        <f t="shared" si="171"/>
        <v>0</v>
      </c>
      <c r="Q161" s="22">
        <v>0</v>
      </c>
      <c r="R161" s="22">
        <v>0</v>
      </c>
      <c r="S161" s="25">
        <f t="shared" ref="S161:S162" si="173">+M161/J161*100</f>
        <v>0</v>
      </c>
      <c r="T161" s="25">
        <f t="shared" ref="T161:T162" si="174">+M161/I161*100</f>
        <v>0</v>
      </c>
    </row>
    <row r="162" spans="1:1031" s="4" customFormat="1" ht="13.5" customHeight="1">
      <c r="B162" s="72">
        <v>140</v>
      </c>
      <c r="C162" s="83" t="s">
        <v>82</v>
      </c>
      <c r="D162" s="11">
        <f>+D163</f>
        <v>0</v>
      </c>
      <c r="E162" s="11">
        <f t="shared" ref="E162" si="175">+E163</f>
        <v>0</v>
      </c>
      <c r="F162" s="11">
        <f>+F163</f>
        <v>25000</v>
      </c>
      <c r="G162" s="11">
        <f>+G163</f>
        <v>0</v>
      </c>
      <c r="H162" s="11">
        <f>+H163</f>
        <v>25000</v>
      </c>
      <c r="I162" s="11">
        <f t="shared" ref="I162:N162" si="176">+I163</f>
        <v>25000</v>
      </c>
      <c r="J162" s="11">
        <f t="shared" si="176"/>
        <v>25000</v>
      </c>
      <c r="K162" s="11">
        <f t="shared" si="176"/>
        <v>0</v>
      </c>
      <c r="L162" s="11">
        <f t="shared" si="176"/>
        <v>2140</v>
      </c>
      <c r="M162" s="11">
        <f t="shared" si="176"/>
        <v>14396</v>
      </c>
      <c r="N162" s="11">
        <f t="shared" si="176"/>
        <v>10604</v>
      </c>
      <c r="O162" s="11">
        <f t="shared" si="172"/>
        <v>10604</v>
      </c>
      <c r="P162" s="11">
        <f>+P163</f>
        <v>0</v>
      </c>
      <c r="Q162" s="11">
        <f t="shared" ref="Q162:R162" si="177">+Q163</f>
        <v>12852</v>
      </c>
      <c r="R162" s="11">
        <f t="shared" si="177"/>
        <v>1544</v>
      </c>
      <c r="S162" s="12">
        <f t="shared" si="173"/>
        <v>57.584000000000003</v>
      </c>
      <c r="T162" s="12">
        <f t="shared" si="174"/>
        <v>57.584000000000003</v>
      </c>
    </row>
    <row r="163" spans="1:1031" s="4" customFormat="1" ht="13.5" customHeight="1">
      <c r="B163" s="77">
        <v>141</v>
      </c>
      <c r="C163" s="84" t="s">
        <v>180</v>
      </c>
      <c r="D163" s="22">
        <v>0</v>
      </c>
      <c r="E163" s="22">
        <v>0</v>
      </c>
      <c r="F163" s="21">
        <f t="shared" ref="F163:F169" si="178">+G163+H163</f>
        <v>25000</v>
      </c>
      <c r="G163" s="22">
        <v>0</v>
      </c>
      <c r="H163" s="22">
        <v>25000</v>
      </c>
      <c r="I163" s="22">
        <v>25000</v>
      </c>
      <c r="J163" s="22">
        <v>25000</v>
      </c>
      <c r="K163" s="22">
        <v>0</v>
      </c>
      <c r="L163" s="22">
        <v>2140</v>
      </c>
      <c r="M163" s="22">
        <v>14396</v>
      </c>
      <c r="N163" s="11">
        <f>J163-M163</f>
        <v>10604</v>
      </c>
      <c r="O163" s="22">
        <f t="shared" si="172"/>
        <v>10604</v>
      </c>
      <c r="P163" s="22">
        <f>+I163-J163</f>
        <v>0</v>
      </c>
      <c r="Q163" s="22">
        <v>12852</v>
      </c>
      <c r="R163" s="22">
        <v>1544</v>
      </c>
      <c r="S163" s="25">
        <f>+M163/J163*100</f>
        <v>57.584000000000003</v>
      </c>
      <c r="T163" s="25">
        <f t="shared" si="93"/>
        <v>57.584000000000003</v>
      </c>
    </row>
    <row r="164" spans="1:1031" s="4" customFormat="1" ht="13.5" customHeight="1">
      <c r="B164" s="72">
        <v>150</v>
      </c>
      <c r="C164" s="83" t="s">
        <v>86</v>
      </c>
      <c r="D164" s="11">
        <f>+D165</f>
        <v>0</v>
      </c>
      <c r="E164" s="11">
        <f t="shared" ref="E164:R164" si="179">+E165</f>
        <v>0</v>
      </c>
      <c r="F164" s="11">
        <f t="shared" si="179"/>
        <v>45000</v>
      </c>
      <c r="G164" s="11">
        <f t="shared" si="179"/>
        <v>0</v>
      </c>
      <c r="H164" s="11">
        <f t="shared" si="179"/>
        <v>45000</v>
      </c>
      <c r="I164" s="11">
        <f t="shared" si="179"/>
        <v>45000</v>
      </c>
      <c r="J164" s="11">
        <f t="shared" si="179"/>
        <v>45000</v>
      </c>
      <c r="K164" s="11">
        <f t="shared" si="179"/>
        <v>0</v>
      </c>
      <c r="L164" s="11">
        <f t="shared" si="179"/>
        <v>3432.5</v>
      </c>
      <c r="M164" s="11">
        <f t="shared" si="179"/>
        <v>6432.5</v>
      </c>
      <c r="N164" s="11">
        <f t="shared" si="179"/>
        <v>38567.5</v>
      </c>
      <c r="O164" s="11">
        <f t="shared" si="179"/>
        <v>38567.5</v>
      </c>
      <c r="P164" s="11">
        <f t="shared" si="179"/>
        <v>0</v>
      </c>
      <c r="Q164" s="11">
        <f t="shared" si="179"/>
        <v>4542</v>
      </c>
      <c r="R164" s="11">
        <f t="shared" si="179"/>
        <v>1890.5</v>
      </c>
      <c r="S164" s="12">
        <f t="shared" ref="S164:S165" si="180">+M164/J164*100</f>
        <v>14.294444444444446</v>
      </c>
      <c r="T164" s="12">
        <f t="shared" si="93"/>
        <v>14.294444444444446</v>
      </c>
    </row>
    <row r="165" spans="1:1031" s="4" customFormat="1" ht="13.5" customHeight="1">
      <c r="B165" s="77">
        <v>151</v>
      </c>
      <c r="C165" s="84" t="s">
        <v>181</v>
      </c>
      <c r="D165" s="22">
        <v>0</v>
      </c>
      <c r="E165" s="22">
        <v>0</v>
      </c>
      <c r="F165" s="21">
        <f t="shared" si="178"/>
        <v>45000</v>
      </c>
      <c r="G165" s="22">
        <v>0</v>
      </c>
      <c r="H165" s="22">
        <v>45000</v>
      </c>
      <c r="I165" s="22">
        <v>45000</v>
      </c>
      <c r="J165" s="22">
        <v>45000</v>
      </c>
      <c r="K165" s="22">
        <v>0</v>
      </c>
      <c r="L165" s="22">
        <v>3432.5</v>
      </c>
      <c r="M165" s="22">
        <v>6432.5</v>
      </c>
      <c r="N165" s="22">
        <f>J165-M165</f>
        <v>38567.5</v>
      </c>
      <c r="O165" s="22">
        <f t="shared" ref="O165:O169" si="181">+N165+P165</f>
        <v>38567.5</v>
      </c>
      <c r="P165" s="22">
        <f>+I165-J165</f>
        <v>0</v>
      </c>
      <c r="Q165" s="22">
        <v>4542</v>
      </c>
      <c r="R165" s="22">
        <v>1890.5</v>
      </c>
      <c r="S165" s="25">
        <f t="shared" si="180"/>
        <v>14.294444444444446</v>
      </c>
      <c r="T165" s="25">
        <f t="shared" si="93"/>
        <v>14.294444444444446</v>
      </c>
    </row>
    <row r="166" spans="1:1031" s="85" customFormat="1" ht="13.5" customHeight="1">
      <c r="A166" s="3"/>
      <c r="B166" s="75">
        <v>160</v>
      </c>
      <c r="C166" s="18" t="s">
        <v>90</v>
      </c>
      <c r="D166" s="11">
        <f>D167</f>
        <v>24726</v>
      </c>
      <c r="E166" s="11">
        <f t="shared" ref="E166:R166" si="182">E167</f>
        <v>0</v>
      </c>
      <c r="F166" s="11">
        <f t="shared" si="182"/>
        <v>725042</v>
      </c>
      <c r="G166" s="11">
        <f t="shared" si="182"/>
        <v>197117</v>
      </c>
      <c r="H166" s="11">
        <f t="shared" si="182"/>
        <v>527925</v>
      </c>
      <c r="I166" s="11">
        <f t="shared" si="182"/>
        <v>749768</v>
      </c>
      <c r="J166" s="11">
        <f t="shared" si="182"/>
        <v>749768</v>
      </c>
      <c r="K166" s="11">
        <f t="shared" si="182"/>
        <v>0</v>
      </c>
      <c r="L166" s="11">
        <f t="shared" si="182"/>
        <v>89974.8</v>
      </c>
      <c r="M166" s="11">
        <f t="shared" si="182"/>
        <v>155251.6</v>
      </c>
      <c r="N166" s="11">
        <f t="shared" si="182"/>
        <v>594516.4</v>
      </c>
      <c r="O166" s="11">
        <f t="shared" si="182"/>
        <v>594516.4</v>
      </c>
      <c r="P166" s="11">
        <f t="shared" si="182"/>
        <v>0</v>
      </c>
      <c r="Q166" s="11">
        <f t="shared" si="182"/>
        <v>34430.67</v>
      </c>
      <c r="R166" s="11">
        <f t="shared" si="182"/>
        <v>120820.93</v>
      </c>
      <c r="S166" s="12">
        <f t="shared" si="92"/>
        <v>20.706618580680956</v>
      </c>
      <c r="T166" s="12">
        <f t="shared" si="93"/>
        <v>20.706618580680956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  <c r="IX166" s="3"/>
      <c r="IY166" s="3"/>
      <c r="IZ166" s="3"/>
      <c r="JA166" s="3"/>
      <c r="JB166" s="3"/>
      <c r="JC166" s="3"/>
      <c r="JD166" s="3"/>
      <c r="JE166" s="3"/>
      <c r="JF166" s="3"/>
      <c r="JG166" s="3"/>
      <c r="JH166" s="3"/>
      <c r="JI166" s="3"/>
      <c r="JJ166" s="3"/>
      <c r="JK166" s="3"/>
      <c r="JL166" s="3"/>
      <c r="JM166" s="3"/>
      <c r="JN166" s="3"/>
      <c r="JO166" s="3"/>
      <c r="JP166" s="3"/>
      <c r="JQ166" s="3"/>
      <c r="JR166" s="3"/>
      <c r="JS166" s="3"/>
      <c r="JT166" s="3"/>
      <c r="JU166" s="3"/>
      <c r="JV166" s="3"/>
      <c r="JW166" s="3"/>
      <c r="JX166" s="3"/>
      <c r="JY166" s="3"/>
      <c r="JZ166" s="3"/>
      <c r="KA166" s="3"/>
      <c r="KB166" s="3"/>
      <c r="KC166" s="3"/>
      <c r="KD166" s="3"/>
      <c r="KE166" s="3"/>
      <c r="KF166" s="3"/>
      <c r="KG166" s="3"/>
      <c r="KH166" s="3"/>
      <c r="KI166" s="3"/>
      <c r="KJ166" s="3"/>
      <c r="KK166" s="3"/>
      <c r="KL166" s="3"/>
      <c r="KM166" s="3"/>
      <c r="KN166" s="3"/>
      <c r="KO166" s="3"/>
      <c r="KP166" s="3"/>
      <c r="KQ166" s="3"/>
      <c r="KR166" s="3"/>
      <c r="KS166" s="3"/>
      <c r="KT166" s="3"/>
      <c r="KU166" s="3"/>
      <c r="KV166" s="3"/>
      <c r="KW166" s="3"/>
      <c r="KX166" s="3"/>
      <c r="KY166" s="3"/>
      <c r="KZ166" s="3"/>
      <c r="LA166" s="3"/>
      <c r="LB166" s="3"/>
      <c r="LC166" s="3"/>
      <c r="LD166" s="3"/>
      <c r="LE166" s="3"/>
      <c r="LF166" s="3"/>
      <c r="LG166" s="3"/>
      <c r="LH166" s="3"/>
      <c r="LI166" s="3"/>
      <c r="LJ166" s="3"/>
      <c r="LK166" s="3"/>
      <c r="LL166" s="3"/>
      <c r="LM166" s="3"/>
      <c r="LN166" s="3"/>
      <c r="LO166" s="3"/>
      <c r="LP166" s="3"/>
      <c r="LQ166" s="3"/>
      <c r="LR166" s="3"/>
      <c r="LS166" s="3"/>
      <c r="LT166" s="3"/>
      <c r="LU166" s="3"/>
      <c r="LV166" s="3"/>
      <c r="LW166" s="3"/>
      <c r="LX166" s="3"/>
      <c r="LY166" s="3"/>
      <c r="LZ166" s="3"/>
      <c r="MA166" s="3"/>
      <c r="MB166" s="3"/>
      <c r="MC166" s="3"/>
      <c r="MD166" s="3"/>
      <c r="ME166" s="3"/>
      <c r="MF166" s="3"/>
      <c r="MG166" s="3"/>
      <c r="MH166" s="3"/>
      <c r="MI166" s="3"/>
      <c r="MJ166" s="3"/>
      <c r="MK166" s="3"/>
      <c r="ML166" s="3"/>
      <c r="MM166" s="3"/>
      <c r="MN166" s="3"/>
      <c r="MO166" s="3"/>
      <c r="MP166" s="3"/>
      <c r="MQ166" s="3"/>
      <c r="MR166" s="3"/>
      <c r="MS166" s="3"/>
      <c r="MT166" s="3"/>
      <c r="MU166" s="3"/>
      <c r="MV166" s="3"/>
      <c r="MW166" s="3"/>
      <c r="MX166" s="3"/>
      <c r="MY166" s="3"/>
      <c r="MZ166" s="3"/>
      <c r="NA166" s="3"/>
      <c r="NB166" s="3"/>
      <c r="NC166" s="3"/>
      <c r="ND166" s="3"/>
      <c r="NE166" s="3"/>
      <c r="NF166" s="3"/>
      <c r="NG166" s="3"/>
      <c r="NH166" s="3"/>
      <c r="NI166" s="3"/>
      <c r="NJ166" s="3"/>
      <c r="NK166" s="3"/>
      <c r="NL166" s="3"/>
      <c r="NM166" s="3"/>
      <c r="NN166" s="3"/>
      <c r="NO166" s="3"/>
      <c r="NP166" s="3"/>
      <c r="NQ166" s="3"/>
      <c r="NR166" s="3"/>
      <c r="NS166" s="3"/>
      <c r="NT166" s="3"/>
      <c r="NU166" s="3"/>
      <c r="NV166" s="3"/>
      <c r="NW166" s="3"/>
      <c r="NX166" s="3"/>
      <c r="NY166" s="3"/>
      <c r="NZ166" s="3"/>
      <c r="OA166" s="3"/>
      <c r="OB166" s="3"/>
      <c r="OC166" s="3"/>
      <c r="OD166" s="3"/>
      <c r="OE166" s="3"/>
      <c r="OF166" s="3"/>
      <c r="OG166" s="3"/>
      <c r="OH166" s="3"/>
      <c r="OI166" s="3"/>
      <c r="OJ166" s="3"/>
      <c r="OK166" s="3"/>
      <c r="OL166" s="3"/>
      <c r="OM166" s="3"/>
      <c r="ON166" s="3"/>
      <c r="OO166" s="3"/>
      <c r="OP166" s="3"/>
      <c r="OQ166" s="3"/>
      <c r="OR166" s="3"/>
      <c r="OS166" s="3"/>
      <c r="OT166" s="3"/>
      <c r="OU166" s="3"/>
      <c r="OV166" s="3"/>
      <c r="OW166" s="3"/>
      <c r="OX166" s="3"/>
      <c r="OY166" s="3"/>
      <c r="OZ166" s="3"/>
      <c r="PA166" s="3"/>
      <c r="PB166" s="3"/>
      <c r="PC166" s="3"/>
      <c r="PD166" s="3"/>
      <c r="PE166" s="3"/>
      <c r="PF166" s="3"/>
      <c r="PG166" s="3"/>
      <c r="PH166" s="3"/>
      <c r="PI166" s="3"/>
      <c r="PJ166" s="3"/>
      <c r="PK166" s="3"/>
      <c r="PL166" s="3"/>
      <c r="PM166" s="3"/>
      <c r="PN166" s="3"/>
      <c r="PO166" s="3"/>
      <c r="PP166" s="3"/>
      <c r="PQ166" s="3"/>
      <c r="PR166" s="3"/>
      <c r="PS166" s="3"/>
      <c r="PT166" s="3"/>
      <c r="PU166" s="3"/>
      <c r="PV166" s="3"/>
      <c r="PW166" s="3"/>
      <c r="PX166" s="3"/>
      <c r="PY166" s="3"/>
      <c r="PZ166" s="3"/>
      <c r="QA166" s="3"/>
      <c r="QB166" s="3"/>
      <c r="QC166" s="3"/>
      <c r="QD166" s="3"/>
      <c r="QE166" s="3"/>
      <c r="QF166" s="3"/>
      <c r="QG166" s="3"/>
      <c r="QH166" s="3"/>
      <c r="QI166" s="3"/>
      <c r="QJ166" s="3"/>
      <c r="QK166" s="3"/>
      <c r="QL166" s="3"/>
      <c r="QM166" s="3"/>
      <c r="QN166" s="3"/>
      <c r="QO166" s="3"/>
      <c r="QP166" s="3"/>
      <c r="QQ166" s="3"/>
      <c r="QR166" s="3"/>
      <c r="QS166" s="3"/>
      <c r="QT166" s="3"/>
      <c r="QU166" s="3"/>
      <c r="QV166" s="3"/>
      <c r="QW166" s="3"/>
      <c r="QX166" s="3"/>
      <c r="QY166" s="3"/>
      <c r="QZ166" s="3"/>
      <c r="RA166" s="3"/>
      <c r="RB166" s="3"/>
      <c r="RC166" s="3"/>
      <c r="RD166" s="3"/>
      <c r="RE166" s="3"/>
      <c r="RF166" s="3"/>
      <c r="RG166" s="3"/>
      <c r="RH166" s="3"/>
      <c r="RI166" s="3"/>
      <c r="RJ166" s="3"/>
      <c r="RK166" s="3"/>
      <c r="RL166" s="3"/>
      <c r="RM166" s="3"/>
      <c r="RN166" s="3"/>
      <c r="RO166" s="3"/>
      <c r="RP166" s="3"/>
      <c r="RQ166" s="3"/>
      <c r="RR166" s="3"/>
      <c r="RS166" s="3"/>
      <c r="RT166" s="3"/>
      <c r="RU166" s="3"/>
      <c r="RV166" s="3"/>
      <c r="RW166" s="3"/>
      <c r="RX166" s="3"/>
      <c r="RY166" s="3"/>
      <c r="RZ166" s="3"/>
      <c r="SA166" s="3"/>
      <c r="SB166" s="3"/>
      <c r="SC166" s="3"/>
      <c r="SD166" s="3"/>
      <c r="SE166" s="3"/>
      <c r="SF166" s="3"/>
      <c r="SG166" s="3"/>
      <c r="SH166" s="3"/>
      <c r="SI166" s="3"/>
      <c r="SJ166" s="3"/>
      <c r="SK166" s="3"/>
      <c r="SL166" s="3"/>
      <c r="SM166" s="3"/>
      <c r="SN166" s="3"/>
      <c r="SO166" s="3"/>
      <c r="SP166" s="3"/>
      <c r="SQ166" s="3"/>
      <c r="SR166" s="3"/>
      <c r="SS166" s="3"/>
      <c r="ST166" s="3"/>
      <c r="SU166" s="3"/>
      <c r="SV166" s="3"/>
      <c r="SW166" s="3"/>
      <c r="SX166" s="3"/>
      <c r="SY166" s="3"/>
      <c r="SZ166" s="3"/>
      <c r="TA166" s="3"/>
      <c r="TB166" s="3"/>
      <c r="TC166" s="3"/>
      <c r="TD166" s="3"/>
      <c r="TE166" s="3"/>
      <c r="TF166" s="3"/>
      <c r="TG166" s="3"/>
      <c r="TH166" s="3"/>
      <c r="TI166" s="3"/>
      <c r="TJ166" s="3"/>
      <c r="TK166" s="3"/>
      <c r="TL166" s="3"/>
      <c r="TM166" s="3"/>
      <c r="TN166" s="3"/>
      <c r="TO166" s="3"/>
      <c r="TP166" s="3"/>
      <c r="TQ166" s="3"/>
      <c r="TR166" s="3"/>
      <c r="TS166" s="3"/>
      <c r="TT166" s="3"/>
      <c r="TU166" s="3"/>
      <c r="TV166" s="3"/>
      <c r="TW166" s="3"/>
      <c r="TX166" s="3"/>
      <c r="TY166" s="3"/>
      <c r="TZ166" s="3"/>
      <c r="UA166" s="3"/>
      <c r="UB166" s="3"/>
      <c r="UC166" s="3"/>
      <c r="UD166" s="3"/>
      <c r="UE166" s="3"/>
      <c r="UF166" s="3"/>
      <c r="UG166" s="3"/>
      <c r="UH166" s="3"/>
      <c r="UI166" s="3"/>
      <c r="UJ166" s="3"/>
      <c r="UK166" s="3"/>
      <c r="UL166" s="3"/>
      <c r="UM166" s="3"/>
      <c r="UN166" s="3"/>
      <c r="UO166" s="3"/>
      <c r="UP166" s="3"/>
      <c r="UQ166" s="3"/>
      <c r="UR166" s="3"/>
      <c r="US166" s="3"/>
      <c r="UT166" s="3"/>
      <c r="UU166" s="3"/>
      <c r="UV166" s="3"/>
      <c r="UW166" s="3"/>
      <c r="UX166" s="3"/>
      <c r="UY166" s="3"/>
      <c r="UZ166" s="3"/>
      <c r="VA166" s="3"/>
      <c r="VB166" s="3"/>
      <c r="VC166" s="3"/>
      <c r="VD166" s="3"/>
      <c r="VE166" s="3"/>
      <c r="VF166" s="3"/>
      <c r="VG166" s="3"/>
      <c r="VH166" s="3"/>
      <c r="VI166" s="3"/>
      <c r="VJ166" s="3"/>
      <c r="VK166" s="3"/>
      <c r="VL166" s="3"/>
      <c r="VM166" s="3"/>
      <c r="VN166" s="3"/>
      <c r="VO166" s="3"/>
      <c r="VP166" s="3"/>
      <c r="VQ166" s="3"/>
      <c r="VR166" s="3"/>
      <c r="VS166" s="3"/>
      <c r="VT166" s="3"/>
      <c r="VU166" s="3"/>
      <c r="VV166" s="3"/>
      <c r="VW166" s="3"/>
      <c r="VX166" s="3"/>
      <c r="VY166" s="3"/>
      <c r="VZ166" s="3"/>
      <c r="WA166" s="3"/>
      <c r="WB166" s="3"/>
      <c r="WC166" s="3"/>
      <c r="WD166" s="3"/>
      <c r="WE166" s="3"/>
      <c r="WF166" s="3"/>
      <c r="WG166" s="3"/>
      <c r="WH166" s="3"/>
      <c r="WI166" s="3"/>
      <c r="WJ166" s="3"/>
      <c r="WK166" s="3"/>
      <c r="WL166" s="3"/>
      <c r="WM166" s="3"/>
      <c r="WN166" s="3"/>
      <c r="WO166" s="3"/>
      <c r="WP166" s="3"/>
      <c r="WQ166" s="3"/>
      <c r="WR166" s="3"/>
      <c r="WS166" s="3"/>
      <c r="WT166" s="3"/>
      <c r="WU166" s="3"/>
      <c r="WV166" s="3"/>
      <c r="WW166" s="3"/>
      <c r="WX166" s="3"/>
      <c r="WY166" s="3"/>
      <c r="WZ166" s="3"/>
      <c r="XA166" s="3"/>
      <c r="XB166" s="3"/>
      <c r="XC166" s="3"/>
      <c r="XD166" s="3"/>
      <c r="XE166" s="3"/>
      <c r="XF166" s="3"/>
      <c r="XG166" s="3"/>
      <c r="XH166" s="3"/>
      <c r="XI166" s="3"/>
      <c r="XJ166" s="3"/>
      <c r="XK166" s="3"/>
      <c r="XL166" s="3"/>
      <c r="XM166" s="3"/>
      <c r="XN166" s="3"/>
      <c r="XO166" s="3"/>
      <c r="XP166" s="3"/>
      <c r="XQ166" s="3"/>
      <c r="XR166" s="3"/>
      <c r="XS166" s="3"/>
      <c r="XT166" s="3"/>
      <c r="XU166" s="3"/>
      <c r="XV166" s="3"/>
      <c r="XW166" s="3"/>
      <c r="XX166" s="3"/>
      <c r="XY166" s="3"/>
      <c r="XZ166" s="3"/>
      <c r="YA166" s="3"/>
      <c r="YB166" s="3"/>
      <c r="YC166" s="3"/>
      <c r="YD166" s="3"/>
      <c r="YE166" s="3"/>
      <c r="YF166" s="3"/>
      <c r="YG166" s="3"/>
      <c r="YH166" s="3"/>
      <c r="YI166" s="3"/>
      <c r="YJ166" s="3"/>
      <c r="YK166" s="3"/>
      <c r="YL166" s="3"/>
      <c r="YM166" s="3"/>
      <c r="YN166" s="3"/>
      <c r="YO166" s="3"/>
      <c r="YP166" s="3"/>
      <c r="YQ166" s="3"/>
      <c r="YR166" s="3"/>
      <c r="YS166" s="3"/>
      <c r="YT166" s="3"/>
      <c r="YU166" s="3"/>
      <c r="YV166" s="3"/>
      <c r="YW166" s="3"/>
      <c r="YX166" s="3"/>
      <c r="YY166" s="3"/>
      <c r="YZ166" s="3"/>
      <c r="ZA166" s="3"/>
      <c r="ZB166" s="3"/>
      <c r="ZC166" s="3"/>
      <c r="ZD166" s="3"/>
      <c r="ZE166" s="3"/>
      <c r="ZF166" s="3"/>
      <c r="ZG166" s="3"/>
      <c r="ZH166" s="3"/>
      <c r="ZI166" s="3"/>
      <c r="ZJ166" s="3"/>
      <c r="ZK166" s="3"/>
      <c r="ZL166" s="3"/>
      <c r="ZM166" s="3"/>
      <c r="ZN166" s="3"/>
      <c r="ZO166" s="3"/>
      <c r="ZP166" s="3"/>
      <c r="ZQ166" s="3"/>
      <c r="ZR166" s="3"/>
      <c r="ZS166" s="3"/>
      <c r="ZT166" s="3"/>
      <c r="ZU166" s="3"/>
      <c r="ZV166" s="3"/>
      <c r="ZW166" s="3"/>
      <c r="ZX166" s="3"/>
      <c r="ZY166" s="3"/>
      <c r="ZZ166" s="3"/>
      <c r="AAA166" s="3"/>
      <c r="AAB166" s="3"/>
      <c r="AAC166" s="3"/>
      <c r="AAD166" s="3"/>
      <c r="AAE166" s="3"/>
      <c r="AAF166" s="3"/>
      <c r="AAG166" s="3"/>
      <c r="AAH166" s="3"/>
      <c r="AAI166" s="3"/>
      <c r="AAJ166" s="3"/>
      <c r="AAK166" s="3"/>
      <c r="AAL166" s="3"/>
      <c r="AAM166" s="3"/>
      <c r="AAN166" s="3"/>
      <c r="AAO166" s="3"/>
      <c r="AAP166" s="3"/>
      <c r="AAQ166" s="3"/>
      <c r="AAR166" s="3"/>
      <c r="AAS166" s="3"/>
      <c r="AAT166" s="3"/>
      <c r="AAU166" s="3"/>
      <c r="AAV166" s="3"/>
      <c r="AAW166" s="3"/>
      <c r="AAX166" s="3"/>
      <c r="AAY166" s="3"/>
      <c r="AAZ166" s="3"/>
      <c r="ABA166" s="3"/>
      <c r="ABB166" s="3"/>
      <c r="ABC166" s="3"/>
      <c r="ABD166" s="3"/>
      <c r="ABE166" s="3"/>
      <c r="ABF166" s="3"/>
      <c r="ABG166" s="3"/>
      <c r="ABH166" s="3"/>
      <c r="ABI166" s="3"/>
      <c r="ABJ166" s="3"/>
      <c r="ABK166" s="3"/>
      <c r="ABL166" s="3"/>
      <c r="ABM166" s="3"/>
      <c r="ABN166" s="3"/>
      <c r="ABO166" s="3"/>
      <c r="ABP166" s="3"/>
      <c r="ABQ166" s="3"/>
      <c r="ABR166" s="3"/>
      <c r="ABS166" s="3"/>
      <c r="ABT166" s="3"/>
      <c r="ABU166" s="3"/>
      <c r="ABV166" s="3"/>
      <c r="ABW166" s="3"/>
      <c r="ABX166" s="3"/>
      <c r="ABY166" s="3"/>
      <c r="ABZ166" s="3"/>
      <c r="ACA166" s="3"/>
      <c r="ACB166" s="3"/>
      <c r="ACC166" s="3"/>
      <c r="ACD166" s="3"/>
      <c r="ACE166" s="3"/>
      <c r="ACF166" s="3"/>
      <c r="ACG166" s="3"/>
      <c r="ACH166" s="3"/>
      <c r="ACI166" s="3"/>
      <c r="ACJ166" s="3"/>
      <c r="ACK166" s="3"/>
      <c r="ACL166" s="3"/>
      <c r="ACM166" s="3"/>
      <c r="ACN166" s="3"/>
      <c r="ACO166" s="3"/>
      <c r="ACP166" s="3"/>
      <c r="ACQ166" s="3"/>
      <c r="ACR166" s="3"/>
      <c r="ACS166" s="3"/>
      <c r="ACT166" s="3"/>
      <c r="ACU166" s="3"/>
      <c r="ACV166" s="3"/>
      <c r="ACW166" s="3"/>
      <c r="ACX166" s="3"/>
      <c r="ACY166" s="3"/>
      <c r="ACZ166" s="3"/>
      <c r="ADA166" s="3"/>
      <c r="ADB166" s="3"/>
      <c r="ADC166" s="3"/>
      <c r="ADD166" s="3"/>
      <c r="ADE166" s="3"/>
      <c r="ADF166" s="3"/>
      <c r="ADG166" s="3"/>
      <c r="ADH166" s="3"/>
      <c r="ADI166" s="3"/>
      <c r="ADJ166" s="3"/>
      <c r="ADK166" s="3"/>
      <c r="ADL166" s="3"/>
      <c r="ADM166" s="3"/>
      <c r="ADN166" s="3"/>
      <c r="ADO166" s="3"/>
      <c r="ADP166" s="3"/>
      <c r="ADQ166" s="3"/>
      <c r="ADR166" s="3"/>
      <c r="ADS166" s="3"/>
      <c r="ADT166" s="3"/>
      <c r="ADU166" s="3"/>
      <c r="ADV166" s="3"/>
      <c r="ADW166" s="3"/>
      <c r="ADX166" s="3"/>
      <c r="ADY166" s="3"/>
      <c r="ADZ166" s="3"/>
      <c r="AEA166" s="3"/>
      <c r="AEB166" s="3"/>
      <c r="AEC166" s="3"/>
      <c r="AED166" s="3"/>
      <c r="AEE166" s="3"/>
      <c r="AEF166" s="3"/>
      <c r="AEG166" s="3"/>
      <c r="AEH166" s="3"/>
      <c r="AEI166" s="3"/>
      <c r="AEJ166" s="3"/>
      <c r="AEK166" s="3"/>
      <c r="AEL166" s="3"/>
      <c r="AEM166" s="3"/>
      <c r="AEN166" s="3"/>
      <c r="AEO166" s="3"/>
      <c r="AEP166" s="3"/>
      <c r="AEQ166" s="3"/>
      <c r="AER166" s="3"/>
      <c r="AES166" s="3"/>
      <c r="AET166" s="3"/>
      <c r="AEU166" s="3"/>
      <c r="AEV166" s="3"/>
      <c r="AEW166" s="3"/>
      <c r="AEX166" s="3"/>
      <c r="AEY166" s="3"/>
      <c r="AEZ166" s="3"/>
      <c r="AFA166" s="3"/>
      <c r="AFB166" s="3"/>
      <c r="AFC166" s="3"/>
      <c r="AFD166" s="3"/>
      <c r="AFE166" s="3"/>
      <c r="AFF166" s="3"/>
      <c r="AFG166" s="3"/>
      <c r="AFH166" s="3"/>
      <c r="AFI166" s="3"/>
      <c r="AFJ166" s="3"/>
      <c r="AFK166" s="3"/>
      <c r="AFL166" s="3"/>
      <c r="AFM166" s="3"/>
      <c r="AFN166" s="3"/>
      <c r="AFO166" s="3"/>
      <c r="AFP166" s="3"/>
      <c r="AFQ166" s="3"/>
      <c r="AFR166" s="3"/>
      <c r="AFS166" s="3"/>
      <c r="AFT166" s="3"/>
      <c r="AFU166" s="3"/>
      <c r="AFV166" s="3"/>
      <c r="AFW166" s="3"/>
      <c r="AFX166" s="3"/>
      <c r="AFY166" s="3"/>
      <c r="AFZ166" s="3"/>
      <c r="AGA166" s="3"/>
      <c r="AGB166" s="3"/>
      <c r="AGC166" s="3"/>
      <c r="AGD166" s="3"/>
      <c r="AGE166" s="3"/>
      <c r="AGF166" s="3"/>
      <c r="AGG166" s="3"/>
      <c r="AGH166" s="3"/>
      <c r="AGI166" s="3"/>
      <c r="AGJ166" s="3"/>
      <c r="AGK166" s="3"/>
      <c r="AGL166" s="3"/>
      <c r="AGM166" s="3"/>
      <c r="AGN166" s="3"/>
      <c r="AGO166" s="3"/>
      <c r="AGP166" s="3"/>
      <c r="AGQ166" s="3"/>
      <c r="AGR166" s="3"/>
      <c r="AGS166" s="3"/>
      <c r="AGT166" s="3"/>
      <c r="AGU166" s="3"/>
      <c r="AGV166" s="3"/>
      <c r="AGW166" s="3"/>
      <c r="AGX166" s="3"/>
      <c r="AGY166" s="3"/>
      <c r="AGZ166" s="3"/>
      <c r="AHA166" s="3"/>
      <c r="AHB166" s="3"/>
      <c r="AHC166" s="3"/>
      <c r="AHD166" s="3"/>
      <c r="AHE166" s="3"/>
      <c r="AHF166" s="3"/>
      <c r="AHG166" s="3"/>
      <c r="AHH166" s="3"/>
      <c r="AHI166" s="3"/>
      <c r="AHJ166" s="3"/>
      <c r="AHK166" s="3"/>
      <c r="AHL166" s="3"/>
      <c r="AHM166" s="3"/>
      <c r="AHN166" s="3"/>
      <c r="AHO166" s="3"/>
      <c r="AHP166" s="3"/>
      <c r="AHQ166" s="3"/>
      <c r="AHR166" s="3"/>
      <c r="AHS166" s="3"/>
      <c r="AHT166" s="3"/>
      <c r="AHU166" s="3"/>
      <c r="AHV166" s="3"/>
      <c r="AHW166" s="3"/>
      <c r="AHX166" s="3"/>
      <c r="AHY166" s="3"/>
      <c r="AHZ166" s="3"/>
      <c r="AIA166" s="3"/>
      <c r="AIB166" s="3"/>
      <c r="AIC166" s="3"/>
      <c r="AID166" s="3"/>
      <c r="AIE166" s="3"/>
      <c r="AIF166" s="3"/>
      <c r="AIG166" s="3"/>
      <c r="AIH166" s="3"/>
      <c r="AII166" s="3"/>
      <c r="AIJ166" s="3"/>
      <c r="AIK166" s="3"/>
      <c r="AIL166" s="3"/>
      <c r="AIM166" s="3"/>
      <c r="AIN166" s="3"/>
      <c r="AIO166" s="3"/>
      <c r="AIP166" s="3"/>
      <c r="AIQ166" s="3"/>
      <c r="AIR166" s="3"/>
      <c r="AIS166" s="3"/>
      <c r="AIT166" s="3"/>
      <c r="AIU166" s="3"/>
      <c r="AIV166" s="3"/>
      <c r="AIW166" s="3"/>
      <c r="AIX166" s="3"/>
      <c r="AIY166" s="3"/>
      <c r="AIZ166" s="3"/>
      <c r="AJA166" s="3"/>
      <c r="AJB166" s="3"/>
      <c r="AJC166" s="3"/>
      <c r="AJD166" s="3"/>
      <c r="AJE166" s="3"/>
      <c r="AJF166" s="3"/>
      <c r="AJG166" s="3"/>
      <c r="AJH166" s="3"/>
      <c r="AJI166" s="3"/>
      <c r="AJJ166" s="3"/>
      <c r="AJK166" s="3"/>
      <c r="AJL166" s="3"/>
      <c r="AJM166" s="3"/>
      <c r="AJN166" s="3"/>
      <c r="AJO166" s="3"/>
      <c r="AJP166" s="3"/>
      <c r="AJQ166" s="3"/>
      <c r="AJR166" s="3"/>
      <c r="AJS166" s="3"/>
      <c r="AJT166" s="3"/>
      <c r="AJU166" s="3"/>
      <c r="AJV166" s="3"/>
      <c r="AJW166" s="3"/>
      <c r="AJX166" s="3"/>
      <c r="AJY166" s="3"/>
      <c r="AJZ166" s="3"/>
      <c r="AKA166" s="3"/>
      <c r="AKB166" s="3"/>
      <c r="AKC166" s="3"/>
      <c r="AKD166" s="3"/>
      <c r="AKE166" s="3"/>
      <c r="AKF166" s="3"/>
      <c r="AKG166" s="3"/>
      <c r="AKH166" s="3"/>
      <c r="AKI166" s="3"/>
      <c r="AKJ166" s="3"/>
      <c r="AKK166" s="3"/>
      <c r="AKL166" s="3"/>
      <c r="AKM166" s="3"/>
      <c r="AKN166" s="3"/>
      <c r="AKO166" s="3"/>
      <c r="AKP166" s="3"/>
      <c r="AKQ166" s="3"/>
      <c r="AKR166" s="3"/>
      <c r="AKS166" s="3"/>
      <c r="AKT166" s="3"/>
      <c r="AKU166" s="3"/>
      <c r="AKV166" s="3"/>
      <c r="AKW166" s="3"/>
      <c r="AKX166" s="3"/>
      <c r="AKY166" s="3"/>
      <c r="AKZ166" s="3"/>
      <c r="ALA166" s="3"/>
      <c r="ALB166" s="3"/>
      <c r="ALC166" s="3"/>
      <c r="ALD166" s="3"/>
      <c r="ALE166" s="3"/>
      <c r="ALF166" s="3"/>
      <c r="ALG166" s="3"/>
      <c r="ALH166" s="3"/>
      <c r="ALI166" s="3"/>
      <c r="ALJ166" s="3"/>
      <c r="ALK166" s="3"/>
      <c r="ALL166" s="3"/>
      <c r="ALM166" s="3"/>
      <c r="ALN166" s="3"/>
      <c r="ALO166" s="3"/>
      <c r="ALP166" s="3"/>
      <c r="ALQ166" s="3"/>
      <c r="ALR166" s="3"/>
      <c r="ALS166" s="3"/>
      <c r="ALT166" s="3"/>
      <c r="ALU166" s="3"/>
      <c r="ALV166" s="3"/>
      <c r="ALW166" s="3"/>
      <c r="ALX166" s="3"/>
      <c r="ALY166" s="3"/>
      <c r="ALZ166" s="3"/>
      <c r="AMA166" s="3"/>
      <c r="AMB166" s="3"/>
      <c r="AMC166" s="3"/>
      <c r="AMD166" s="3"/>
      <c r="AME166" s="3"/>
      <c r="AMF166" s="3"/>
      <c r="AMG166" s="3"/>
      <c r="AMH166" s="3"/>
      <c r="AMI166" s="3"/>
      <c r="AMJ166" s="3"/>
      <c r="AMK166" s="3"/>
      <c r="AML166" s="3"/>
      <c r="AMM166" s="3"/>
      <c r="AMN166" s="3"/>
      <c r="AMO166" s="3"/>
      <c r="AMP166" s="3"/>
      <c r="AMQ166" s="3"/>
    </row>
    <row r="167" spans="1:1031" ht="13.5" customHeight="1">
      <c r="B167" s="74">
        <v>169</v>
      </c>
      <c r="C167" s="86" t="s">
        <v>95</v>
      </c>
      <c r="D167" s="22">
        <v>24726</v>
      </c>
      <c r="E167" s="22">
        <v>0</v>
      </c>
      <c r="F167" s="21">
        <f t="shared" si="178"/>
        <v>725042</v>
      </c>
      <c r="G167" s="21">
        <v>197117</v>
      </c>
      <c r="H167" s="21">
        <v>527925</v>
      </c>
      <c r="I167" s="22">
        <v>749768</v>
      </c>
      <c r="J167" s="21">
        <v>749768</v>
      </c>
      <c r="K167" s="21">
        <v>0</v>
      </c>
      <c r="L167" s="22">
        <v>89974.8</v>
      </c>
      <c r="M167" s="22">
        <v>155251.6</v>
      </c>
      <c r="N167" s="22">
        <f>J167-M167</f>
        <v>594516.4</v>
      </c>
      <c r="O167" s="22">
        <f t="shared" si="181"/>
        <v>594516.4</v>
      </c>
      <c r="P167" s="22">
        <f>+I167-J167</f>
        <v>0</v>
      </c>
      <c r="Q167" s="21">
        <v>34430.67</v>
      </c>
      <c r="R167" s="24">
        <v>120820.93</v>
      </c>
      <c r="S167" s="25">
        <f t="shared" si="92"/>
        <v>20.706618580680956</v>
      </c>
      <c r="T167" s="25">
        <f t="shared" si="93"/>
        <v>20.706618580680956</v>
      </c>
      <c r="U167" s="60"/>
    </row>
    <row r="168" spans="1:1031" ht="13.5" customHeight="1">
      <c r="B168" s="72">
        <v>170</v>
      </c>
      <c r="C168" s="87" t="s">
        <v>96</v>
      </c>
      <c r="D168" s="30">
        <f t="shared" ref="D168:E168" si="183">+D169</f>
        <v>0</v>
      </c>
      <c r="E168" s="30">
        <f t="shared" si="183"/>
        <v>0</v>
      </c>
      <c r="F168" s="30">
        <f t="shared" ref="F168:R168" si="184">+F169</f>
        <v>616820</v>
      </c>
      <c r="G168" s="30">
        <f t="shared" si="184"/>
        <v>0</v>
      </c>
      <c r="H168" s="30">
        <f t="shared" si="184"/>
        <v>616820</v>
      </c>
      <c r="I168" s="30">
        <f t="shared" si="184"/>
        <v>616820</v>
      </c>
      <c r="J168" s="30">
        <f t="shared" si="184"/>
        <v>616820</v>
      </c>
      <c r="K168" s="30">
        <f t="shared" si="184"/>
        <v>0</v>
      </c>
      <c r="L168" s="30">
        <f t="shared" si="184"/>
        <v>0</v>
      </c>
      <c r="M168" s="30">
        <f t="shared" si="184"/>
        <v>0</v>
      </c>
      <c r="N168" s="30">
        <f t="shared" si="184"/>
        <v>616820</v>
      </c>
      <c r="O168" s="30">
        <f t="shared" si="184"/>
        <v>616820</v>
      </c>
      <c r="P168" s="30">
        <f t="shared" si="184"/>
        <v>0</v>
      </c>
      <c r="Q168" s="30">
        <f t="shared" si="184"/>
        <v>0</v>
      </c>
      <c r="R168" s="30">
        <f t="shared" si="184"/>
        <v>0</v>
      </c>
      <c r="S168" s="12">
        <f t="shared" ref="S168:S169" si="185">+M168/J168*100</f>
        <v>0</v>
      </c>
      <c r="T168" s="12">
        <f t="shared" ref="T168:T169" si="186">+M168/I168*100</f>
        <v>0</v>
      </c>
      <c r="U168" s="60"/>
    </row>
    <row r="169" spans="1:1031" ht="13.5" customHeight="1">
      <c r="B169" s="77">
        <v>171</v>
      </c>
      <c r="C169" s="88" t="s">
        <v>97</v>
      </c>
      <c r="D169" s="22">
        <v>0</v>
      </c>
      <c r="E169" s="22">
        <v>0</v>
      </c>
      <c r="F169" s="21">
        <f t="shared" si="178"/>
        <v>616820</v>
      </c>
      <c r="G169" s="21">
        <v>0</v>
      </c>
      <c r="H169" s="21">
        <v>616820</v>
      </c>
      <c r="I169" s="22">
        <v>616820</v>
      </c>
      <c r="J169" s="21">
        <v>616820</v>
      </c>
      <c r="K169" s="21">
        <v>0</v>
      </c>
      <c r="L169" s="22">
        <v>0</v>
      </c>
      <c r="M169" s="22">
        <v>0</v>
      </c>
      <c r="N169" s="22">
        <f>J169-M169</f>
        <v>616820</v>
      </c>
      <c r="O169" s="22">
        <f t="shared" si="181"/>
        <v>616820</v>
      </c>
      <c r="P169" s="22">
        <f>+I169-J169</f>
        <v>0</v>
      </c>
      <c r="Q169" s="21">
        <v>0</v>
      </c>
      <c r="R169" s="21">
        <v>0</v>
      </c>
      <c r="S169" s="25">
        <f t="shared" si="185"/>
        <v>0</v>
      </c>
      <c r="T169" s="25">
        <f t="shared" si="186"/>
        <v>0</v>
      </c>
      <c r="U169" s="60"/>
    </row>
    <row r="170" spans="1:1031" ht="12" customHeight="1">
      <c r="B170" s="72">
        <v>2</v>
      </c>
      <c r="C170" s="89" t="s">
        <v>106</v>
      </c>
      <c r="D170" s="11">
        <f>+D173+D176+D184+D187</f>
        <v>30000</v>
      </c>
      <c r="E170" s="11">
        <f t="shared" ref="E170" si="187">+E173+E176+E184+E187</f>
        <v>0</v>
      </c>
      <c r="F170" s="11">
        <f>+F171+F173+F176+F184+F187+F189</f>
        <v>456797</v>
      </c>
      <c r="G170" s="11">
        <f>+G173+G176+G184+G187+G189</f>
        <v>77797</v>
      </c>
      <c r="H170" s="11">
        <f>+H171+H173+H176+H184+H187+H189</f>
        <v>379000</v>
      </c>
      <c r="I170" s="11">
        <f>+I171+I173+I176+I184+I187+I189</f>
        <v>486797</v>
      </c>
      <c r="J170" s="11">
        <f>+J171+J173+J176+J184+J187+J189</f>
        <v>486797</v>
      </c>
      <c r="K170" s="11">
        <f t="shared" ref="K170" si="188">+K173+K176+K184+K187+K189</f>
        <v>0</v>
      </c>
      <c r="L170" s="11">
        <f>+L171+L173+L176+L184+L187+L189</f>
        <v>17951.539999999997</v>
      </c>
      <c r="M170" s="11">
        <f>+M171+M173+M176+M184+M187+M189</f>
        <v>87054.909999999989</v>
      </c>
      <c r="N170" s="11">
        <f t="shared" ref="N170:R170" si="189">+N171+N173+N176+N184+N187+N189</f>
        <v>399742.09</v>
      </c>
      <c r="O170" s="11">
        <f t="shared" si="189"/>
        <v>399742.09</v>
      </c>
      <c r="P170" s="11">
        <f t="shared" si="189"/>
        <v>0</v>
      </c>
      <c r="Q170" s="11">
        <f>+Q171+Q173+Q176+Q184+Q187+Q189</f>
        <v>30329.4</v>
      </c>
      <c r="R170" s="11">
        <f t="shared" si="189"/>
        <v>56725.509999999995</v>
      </c>
      <c r="S170" s="12">
        <f t="shared" si="92"/>
        <v>17.883205935944549</v>
      </c>
      <c r="T170" s="12">
        <f t="shared" si="93"/>
        <v>17.883205935944549</v>
      </c>
    </row>
    <row r="171" spans="1:1031" ht="12" customHeight="1">
      <c r="B171" s="72">
        <v>200</v>
      </c>
      <c r="C171" s="89" t="s">
        <v>107</v>
      </c>
      <c r="D171" s="11">
        <f>+D172</f>
        <v>0</v>
      </c>
      <c r="E171" s="11">
        <f t="shared" ref="E171:R171" si="190">+E172</f>
        <v>0</v>
      </c>
      <c r="F171" s="11">
        <f t="shared" si="190"/>
        <v>45000</v>
      </c>
      <c r="G171" s="11">
        <f t="shared" si="190"/>
        <v>0</v>
      </c>
      <c r="H171" s="11">
        <f t="shared" si="190"/>
        <v>45000</v>
      </c>
      <c r="I171" s="11">
        <f t="shared" si="190"/>
        <v>45000</v>
      </c>
      <c r="J171" s="11">
        <f t="shared" si="190"/>
        <v>45000</v>
      </c>
      <c r="K171" s="11">
        <f t="shared" si="190"/>
        <v>0</v>
      </c>
      <c r="L171" s="11">
        <f t="shared" si="190"/>
        <v>1630</v>
      </c>
      <c r="M171" s="11">
        <f t="shared" si="190"/>
        <v>2346</v>
      </c>
      <c r="N171" s="11">
        <f t="shared" si="190"/>
        <v>42654</v>
      </c>
      <c r="O171" s="11">
        <f t="shared" si="190"/>
        <v>42654</v>
      </c>
      <c r="P171" s="11">
        <f t="shared" si="190"/>
        <v>0</v>
      </c>
      <c r="Q171" s="11">
        <f t="shared" si="190"/>
        <v>1424</v>
      </c>
      <c r="R171" s="11">
        <f t="shared" si="190"/>
        <v>922</v>
      </c>
      <c r="S171" s="12">
        <f t="shared" si="92"/>
        <v>5.2133333333333329</v>
      </c>
      <c r="T171" s="12">
        <f t="shared" si="93"/>
        <v>5.2133333333333329</v>
      </c>
    </row>
    <row r="172" spans="1:1031" ht="12" customHeight="1">
      <c r="B172" s="77">
        <v>201</v>
      </c>
      <c r="C172" s="90" t="s">
        <v>182</v>
      </c>
      <c r="D172" s="22">
        <v>0</v>
      </c>
      <c r="E172" s="22">
        <v>0</v>
      </c>
      <c r="F172" s="21">
        <f t="shared" ref="F172:F189" si="191">+G172+H172</f>
        <v>45000</v>
      </c>
      <c r="G172" s="22">
        <v>0</v>
      </c>
      <c r="H172" s="22">
        <v>45000</v>
      </c>
      <c r="I172" s="22">
        <v>45000</v>
      </c>
      <c r="J172" s="22">
        <v>45000</v>
      </c>
      <c r="K172" s="22">
        <v>0</v>
      </c>
      <c r="L172" s="22">
        <v>1630</v>
      </c>
      <c r="M172" s="22">
        <v>2346</v>
      </c>
      <c r="N172" s="22">
        <f>J172-M172</f>
        <v>42654</v>
      </c>
      <c r="O172" s="22">
        <f t="shared" ref="O172" si="192">+N172+P172</f>
        <v>42654</v>
      </c>
      <c r="P172" s="11">
        <f>+I172-J172</f>
        <v>0</v>
      </c>
      <c r="Q172" s="22">
        <v>1424</v>
      </c>
      <c r="R172" s="22">
        <v>922</v>
      </c>
      <c r="S172" s="25">
        <f t="shared" si="92"/>
        <v>5.2133333333333329</v>
      </c>
      <c r="T172" s="25">
        <f t="shared" si="93"/>
        <v>5.2133333333333329</v>
      </c>
    </row>
    <row r="173" spans="1:1031" ht="13.5" customHeight="1">
      <c r="B173" s="43">
        <v>240</v>
      </c>
      <c r="C173" s="40" t="s">
        <v>125</v>
      </c>
      <c r="D173" s="11">
        <f t="shared" ref="D173:G173" si="193">SUM(D174:D175)</f>
        <v>0</v>
      </c>
      <c r="E173" s="11">
        <f t="shared" si="193"/>
        <v>0</v>
      </c>
      <c r="F173" s="11">
        <f>SUM(F174:F175)</f>
        <v>20040</v>
      </c>
      <c r="G173" s="11">
        <f t="shared" si="193"/>
        <v>10040</v>
      </c>
      <c r="H173" s="11">
        <f>SUM(H174:H175)</f>
        <v>10000</v>
      </c>
      <c r="I173" s="11">
        <f t="shared" ref="I173:R173" si="194">SUM(I174:I175)</f>
        <v>20040</v>
      </c>
      <c r="J173" s="11">
        <f t="shared" si="194"/>
        <v>20040</v>
      </c>
      <c r="K173" s="11">
        <f t="shared" si="194"/>
        <v>0</v>
      </c>
      <c r="L173" s="11">
        <f t="shared" si="194"/>
        <v>1832.4099999999999</v>
      </c>
      <c r="M173" s="11">
        <f t="shared" si="194"/>
        <v>8128.48</v>
      </c>
      <c r="N173" s="11">
        <f t="shared" si="194"/>
        <v>11911.52</v>
      </c>
      <c r="O173" s="11">
        <f t="shared" si="194"/>
        <v>11911.52</v>
      </c>
      <c r="P173" s="11">
        <f t="shared" si="194"/>
        <v>0</v>
      </c>
      <c r="Q173" s="11">
        <f t="shared" si="194"/>
        <v>5851.52</v>
      </c>
      <c r="R173" s="11">
        <f t="shared" si="194"/>
        <v>2276.96</v>
      </c>
      <c r="S173" s="12">
        <f t="shared" si="92"/>
        <v>40.561277445109781</v>
      </c>
      <c r="T173" s="12">
        <f t="shared" si="93"/>
        <v>40.561277445109781</v>
      </c>
    </row>
    <row r="174" spans="1:1031" ht="13.5" customHeight="1">
      <c r="B174" s="53">
        <v>243</v>
      </c>
      <c r="C174" s="20" t="s">
        <v>128</v>
      </c>
      <c r="D174" s="11">
        <v>0</v>
      </c>
      <c r="E174" s="11">
        <v>0</v>
      </c>
      <c r="F174" s="21">
        <f t="shared" si="191"/>
        <v>12127</v>
      </c>
      <c r="G174" s="22">
        <v>2127</v>
      </c>
      <c r="H174" s="22">
        <v>10000</v>
      </c>
      <c r="I174" s="22">
        <v>12127</v>
      </c>
      <c r="J174" s="22">
        <v>12127</v>
      </c>
      <c r="K174" s="22">
        <v>0</v>
      </c>
      <c r="L174" s="22">
        <v>1681.83</v>
      </c>
      <c r="M174" s="22">
        <v>3035.56</v>
      </c>
      <c r="N174" s="22">
        <f>J174-M174</f>
        <v>9091.44</v>
      </c>
      <c r="O174" s="22">
        <f t="shared" ref="O174" si="195">+N174+P174</f>
        <v>9091.44</v>
      </c>
      <c r="P174" s="22">
        <f>+I174-J174</f>
        <v>0</v>
      </c>
      <c r="Q174" s="22">
        <v>788.56</v>
      </c>
      <c r="R174" s="25">
        <v>2247</v>
      </c>
      <c r="S174" s="25">
        <f t="shared" si="92"/>
        <v>25.031417498144638</v>
      </c>
      <c r="T174" s="25">
        <f t="shared" si="93"/>
        <v>25.031417498144638</v>
      </c>
    </row>
    <row r="175" spans="1:1031" ht="13.5" customHeight="1">
      <c r="B175" s="53">
        <v>249</v>
      </c>
      <c r="C175" s="20" t="s">
        <v>130</v>
      </c>
      <c r="D175" s="22">
        <v>0</v>
      </c>
      <c r="E175" s="22">
        <v>0</v>
      </c>
      <c r="F175" s="21">
        <f t="shared" si="191"/>
        <v>7913</v>
      </c>
      <c r="G175" s="21">
        <v>7913</v>
      </c>
      <c r="H175" s="21">
        <v>0</v>
      </c>
      <c r="I175" s="22">
        <v>7913</v>
      </c>
      <c r="J175" s="21">
        <v>7913</v>
      </c>
      <c r="K175" s="21">
        <v>0</v>
      </c>
      <c r="L175" s="22">
        <v>150.58000000000001</v>
      </c>
      <c r="M175" s="22">
        <v>5092.92</v>
      </c>
      <c r="N175" s="22">
        <f>J175-M175</f>
        <v>2820.08</v>
      </c>
      <c r="O175" s="22">
        <f>+N175+P175</f>
        <v>2820.08</v>
      </c>
      <c r="P175" s="22">
        <f>+I175-J175</f>
        <v>0</v>
      </c>
      <c r="Q175" s="21">
        <v>5062.96</v>
      </c>
      <c r="R175" s="22">
        <v>29.96</v>
      </c>
      <c r="S175" s="25">
        <f t="shared" si="92"/>
        <v>64.361430557310754</v>
      </c>
      <c r="T175" s="25">
        <f t="shared" si="93"/>
        <v>64.361430557310754</v>
      </c>
    </row>
    <row r="176" spans="1:1031" ht="13.5" customHeight="1">
      <c r="B176" s="51">
        <v>250</v>
      </c>
      <c r="C176" s="18" t="s">
        <v>131</v>
      </c>
      <c r="D176" s="11">
        <f>SUM(D177:D183)</f>
        <v>30000</v>
      </c>
      <c r="E176" s="11">
        <f t="shared" ref="E176" si="196">SUM(E178:E183)</f>
        <v>0</v>
      </c>
      <c r="F176" s="11">
        <f t="shared" ref="F176:K176" si="197">SUM(F177:F183)</f>
        <v>358207</v>
      </c>
      <c r="G176" s="11">
        <f t="shared" si="197"/>
        <v>49207</v>
      </c>
      <c r="H176" s="11">
        <f t="shared" si="197"/>
        <v>309000</v>
      </c>
      <c r="I176" s="11">
        <f t="shared" si="197"/>
        <v>388207</v>
      </c>
      <c r="J176" s="11">
        <f t="shared" si="197"/>
        <v>388207</v>
      </c>
      <c r="K176" s="11">
        <f t="shared" si="197"/>
        <v>0</v>
      </c>
      <c r="L176" s="11">
        <f t="shared" ref="L176:R176" si="198">SUM(L177:L183)</f>
        <v>12050.39</v>
      </c>
      <c r="M176" s="11">
        <f t="shared" si="198"/>
        <v>64126.67</v>
      </c>
      <c r="N176" s="11">
        <f t="shared" si="198"/>
        <v>324080.33</v>
      </c>
      <c r="O176" s="11">
        <f t="shared" si="198"/>
        <v>324080.33</v>
      </c>
      <c r="P176" s="11">
        <f t="shared" si="198"/>
        <v>0</v>
      </c>
      <c r="Q176" s="11">
        <f>SUM(Q177:Q183)</f>
        <v>13501.98</v>
      </c>
      <c r="R176" s="11">
        <f t="shared" si="198"/>
        <v>50624.689999999995</v>
      </c>
      <c r="S176" s="12">
        <f t="shared" si="92"/>
        <v>16.518679467397547</v>
      </c>
      <c r="T176" s="12">
        <f t="shared" si="93"/>
        <v>16.518679467397547</v>
      </c>
    </row>
    <row r="177" spans="1:1031" s="119" customFormat="1" ht="13.5" customHeight="1">
      <c r="A177" s="112"/>
      <c r="B177" s="113">
        <v>252</v>
      </c>
      <c r="C177" s="114" t="s">
        <v>132</v>
      </c>
      <c r="D177" s="115">
        <v>5000</v>
      </c>
      <c r="E177" s="116">
        <v>0</v>
      </c>
      <c r="F177" s="117">
        <f t="shared" si="191"/>
        <v>90</v>
      </c>
      <c r="G177" s="116">
        <v>90</v>
      </c>
      <c r="H177" s="116">
        <v>0</v>
      </c>
      <c r="I177" s="115">
        <v>5090</v>
      </c>
      <c r="J177" s="115">
        <v>5090</v>
      </c>
      <c r="K177" s="116">
        <v>0</v>
      </c>
      <c r="L177" s="116">
        <v>20.329999999999998</v>
      </c>
      <c r="M177" s="116">
        <v>160.29</v>
      </c>
      <c r="N177" s="116">
        <f>J177-M177</f>
        <v>4929.71</v>
      </c>
      <c r="O177" s="116">
        <f>+N177+P177</f>
        <v>4929.71</v>
      </c>
      <c r="P177" s="116">
        <f t="shared" ref="P177:P185" si="199">+I177-J177</f>
        <v>0</v>
      </c>
      <c r="Q177" s="116">
        <v>139.96</v>
      </c>
      <c r="R177" s="116">
        <v>20.329999999999998</v>
      </c>
      <c r="S177" s="118">
        <f t="shared" si="92"/>
        <v>3.1491159135559923</v>
      </c>
      <c r="T177" s="118">
        <f t="shared" ref="T177:T191" si="200">+M177/I177*100</f>
        <v>3.1491159135559923</v>
      </c>
      <c r="U177" s="112"/>
      <c r="V177" s="112"/>
      <c r="W177" s="112"/>
      <c r="X177" s="112"/>
      <c r="Y177" s="112"/>
      <c r="Z177" s="112"/>
      <c r="AA177" s="112"/>
      <c r="AB177" s="112"/>
      <c r="AC177" s="112"/>
      <c r="AD177" s="112"/>
      <c r="AE177" s="112"/>
      <c r="AF177" s="112"/>
      <c r="AG177" s="112"/>
      <c r="AH177" s="112"/>
      <c r="AI177" s="112"/>
      <c r="AJ177" s="112"/>
      <c r="AK177" s="112"/>
      <c r="AL177" s="112"/>
      <c r="AM177" s="112"/>
      <c r="AN177" s="112"/>
      <c r="AO177" s="112"/>
      <c r="AP177" s="112"/>
      <c r="AQ177" s="112"/>
      <c r="AR177" s="112"/>
      <c r="AS177" s="112"/>
      <c r="AT177" s="112"/>
      <c r="AU177" s="112"/>
      <c r="AV177" s="112"/>
      <c r="AW177" s="112"/>
      <c r="AX177" s="112"/>
      <c r="AY177" s="112"/>
      <c r="AZ177" s="112"/>
      <c r="BA177" s="112"/>
      <c r="BB177" s="112"/>
      <c r="BC177" s="112"/>
      <c r="BD177" s="112"/>
      <c r="BE177" s="112"/>
      <c r="BF177" s="112"/>
      <c r="BG177" s="112"/>
      <c r="BH177" s="112"/>
      <c r="BI177" s="112"/>
      <c r="BJ177" s="112"/>
      <c r="BK177" s="112"/>
      <c r="BL177" s="112"/>
      <c r="BM177" s="112"/>
      <c r="BN177" s="112"/>
      <c r="BO177" s="112"/>
      <c r="BP177" s="112"/>
      <c r="BQ177" s="112"/>
      <c r="BR177" s="112"/>
      <c r="BS177" s="112"/>
      <c r="BT177" s="112"/>
      <c r="BU177" s="112"/>
      <c r="BV177" s="112"/>
      <c r="BW177" s="112"/>
      <c r="BX177" s="112"/>
      <c r="BY177" s="112"/>
      <c r="BZ177" s="112"/>
      <c r="CA177" s="112"/>
      <c r="CB177" s="112"/>
      <c r="CC177" s="112"/>
      <c r="CD177" s="112"/>
      <c r="CE177" s="112"/>
      <c r="CF177" s="112"/>
      <c r="CG177" s="112"/>
      <c r="CH177" s="112"/>
      <c r="CI177" s="112"/>
      <c r="CJ177" s="112"/>
      <c r="CK177" s="112"/>
      <c r="CL177" s="112"/>
      <c r="CM177" s="112"/>
      <c r="CN177" s="112"/>
      <c r="CO177" s="112"/>
      <c r="CP177" s="112"/>
      <c r="CQ177" s="112"/>
      <c r="CR177" s="112"/>
      <c r="CS177" s="112"/>
      <c r="CT177" s="112"/>
      <c r="CU177" s="112"/>
      <c r="CV177" s="112"/>
      <c r="CW177" s="112"/>
      <c r="CX177" s="112"/>
      <c r="CY177" s="112"/>
      <c r="CZ177" s="112"/>
      <c r="DA177" s="112"/>
      <c r="DB177" s="112"/>
      <c r="DC177" s="112"/>
      <c r="DD177" s="112"/>
      <c r="DE177" s="112"/>
      <c r="DF177" s="112"/>
      <c r="DG177" s="112"/>
      <c r="DH177" s="112"/>
      <c r="DI177" s="112"/>
      <c r="DJ177" s="112"/>
      <c r="DK177" s="112"/>
      <c r="DL177" s="112"/>
      <c r="DM177" s="112"/>
      <c r="DN177" s="112"/>
      <c r="DO177" s="112"/>
      <c r="DP177" s="112"/>
      <c r="DQ177" s="112"/>
      <c r="DR177" s="112"/>
      <c r="DS177" s="112"/>
      <c r="DT177" s="112"/>
      <c r="DU177" s="112"/>
      <c r="DV177" s="112"/>
      <c r="DW177" s="112"/>
      <c r="DX177" s="112"/>
      <c r="DY177" s="112"/>
      <c r="DZ177" s="112"/>
      <c r="EA177" s="112"/>
      <c r="EB177" s="112"/>
      <c r="EC177" s="112"/>
      <c r="ED177" s="112"/>
      <c r="EE177" s="112"/>
      <c r="EF177" s="112"/>
      <c r="EG177" s="112"/>
      <c r="EH177" s="112"/>
      <c r="EI177" s="112"/>
      <c r="EJ177" s="112"/>
      <c r="EK177" s="112"/>
      <c r="EL177" s="112"/>
      <c r="EM177" s="112"/>
      <c r="EN177" s="112"/>
      <c r="EO177" s="112"/>
      <c r="EP177" s="112"/>
      <c r="EQ177" s="112"/>
      <c r="ER177" s="112"/>
      <c r="ES177" s="112"/>
      <c r="ET177" s="112"/>
      <c r="EU177" s="112"/>
      <c r="EV177" s="112"/>
      <c r="EW177" s="112"/>
      <c r="EX177" s="112"/>
      <c r="EY177" s="112"/>
      <c r="EZ177" s="112"/>
      <c r="FA177" s="112"/>
      <c r="FB177" s="112"/>
      <c r="FC177" s="112"/>
      <c r="FD177" s="112"/>
      <c r="FE177" s="112"/>
      <c r="FF177" s="112"/>
      <c r="FG177" s="112"/>
      <c r="FH177" s="112"/>
      <c r="FI177" s="112"/>
      <c r="FJ177" s="112"/>
      <c r="FK177" s="112"/>
      <c r="FL177" s="112"/>
      <c r="FM177" s="112"/>
      <c r="FN177" s="112"/>
      <c r="FO177" s="112"/>
      <c r="FP177" s="112"/>
      <c r="FQ177" s="112"/>
      <c r="FR177" s="112"/>
      <c r="FS177" s="112"/>
      <c r="FT177" s="112"/>
      <c r="FU177" s="112"/>
      <c r="FV177" s="112"/>
      <c r="FW177" s="112"/>
      <c r="FX177" s="112"/>
      <c r="FY177" s="112"/>
      <c r="FZ177" s="112"/>
      <c r="GA177" s="112"/>
      <c r="GB177" s="112"/>
      <c r="GC177" s="112"/>
      <c r="GD177" s="112"/>
      <c r="GE177" s="112"/>
      <c r="GF177" s="112"/>
      <c r="GG177" s="112"/>
      <c r="GH177" s="112"/>
      <c r="GI177" s="112"/>
      <c r="GJ177" s="112"/>
      <c r="GK177" s="112"/>
      <c r="GL177" s="112"/>
      <c r="GM177" s="112"/>
      <c r="GN177" s="112"/>
      <c r="GO177" s="112"/>
      <c r="GP177" s="112"/>
      <c r="GQ177" s="112"/>
      <c r="GR177" s="112"/>
      <c r="GS177" s="112"/>
      <c r="GT177" s="112"/>
      <c r="GU177" s="112"/>
      <c r="GV177" s="112"/>
      <c r="GW177" s="112"/>
      <c r="GX177" s="112"/>
      <c r="GY177" s="112"/>
      <c r="GZ177" s="112"/>
      <c r="HA177" s="112"/>
      <c r="HB177" s="112"/>
      <c r="HC177" s="112"/>
      <c r="HD177" s="112"/>
      <c r="HE177" s="112"/>
      <c r="HF177" s="112"/>
      <c r="HG177" s="112"/>
      <c r="HH177" s="112"/>
      <c r="HI177" s="112"/>
      <c r="HJ177" s="112"/>
      <c r="HK177" s="112"/>
      <c r="HL177" s="112"/>
      <c r="HM177" s="112"/>
      <c r="HN177" s="112"/>
      <c r="HO177" s="112"/>
      <c r="HP177" s="112"/>
      <c r="HQ177" s="112"/>
      <c r="HR177" s="112"/>
      <c r="HS177" s="112"/>
      <c r="HT177" s="112"/>
      <c r="HU177" s="112"/>
      <c r="HV177" s="112"/>
      <c r="HW177" s="112"/>
      <c r="HX177" s="112"/>
      <c r="HY177" s="112"/>
      <c r="HZ177" s="112"/>
      <c r="IA177" s="112"/>
      <c r="IB177" s="112"/>
      <c r="IC177" s="112"/>
      <c r="ID177" s="112"/>
      <c r="IE177" s="112"/>
      <c r="IF177" s="112"/>
      <c r="IG177" s="112"/>
      <c r="IH177" s="112"/>
      <c r="II177" s="112"/>
      <c r="IJ177" s="112"/>
      <c r="IK177" s="112"/>
      <c r="IL177" s="112"/>
      <c r="IM177" s="112"/>
      <c r="IN177" s="112"/>
      <c r="IO177" s="112"/>
      <c r="IP177" s="112"/>
      <c r="IQ177" s="112"/>
      <c r="IR177" s="112"/>
      <c r="IS177" s="112"/>
      <c r="IT177" s="112"/>
      <c r="IU177" s="112"/>
      <c r="IV177" s="112"/>
      <c r="IW177" s="112"/>
      <c r="IX177" s="112"/>
      <c r="IY177" s="112"/>
      <c r="IZ177" s="112"/>
      <c r="JA177" s="112"/>
      <c r="JB177" s="112"/>
      <c r="JC177" s="112"/>
      <c r="JD177" s="112"/>
      <c r="JE177" s="112"/>
      <c r="JF177" s="112"/>
      <c r="JG177" s="112"/>
      <c r="JH177" s="112"/>
      <c r="JI177" s="112"/>
      <c r="JJ177" s="112"/>
      <c r="JK177" s="112"/>
      <c r="JL177" s="112"/>
      <c r="JM177" s="112"/>
      <c r="JN177" s="112"/>
      <c r="JO177" s="112"/>
      <c r="JP177" s="112"/>
      <c r="JQ177" s="112"/>
      <c r="JR177" s="112"/>
      <c r="JS177" s="112"/>
      <c r="JT177" s="112"/>
      <c r="JU177" s="112"/>
      <c r="JV177" s="112"/>
      <c r="JW177" s="112"/>
      <c r="JX177" s="112"/>
      <c r="JY177" s="112"/>
      <c r="JZ177" s="112"/>
      <c r="KA177" s="112"/>
      <c r="KB177" s="112"/>
      <c r="KC177" s="112"/>
      <c r="KD177" s="112"/>
      <c r="KE177" s="112"/>
      <c r="KF177" s="112"/>
      <c r="KG177" s="112"/>
      <c r="KH177" s="112"/>
      <c r="KI177" s="112"/>
      <c r="KJ177" s="112"/>
      <c r="KK177" s="112"/>
      <c r="KL177" s="112"/>
      <c r="KM177" s="112"/>
      <c r="KN177" s="112"/>
      <c r="KO177" s="112"/>
      <c r="KP177" s="112"/>
      <c r="KQ177" s="112"/>
      <c r="KR177" s="112"/>
      <c r="KS177" s="112"/>
      <c r="KT177" s="112"/>
      <c r="KU177" s="112"/>
      <c r="KV177" s="112"/>
      <c r="KW177" s="112"/>
      <c r="KX177" s="112"/>
      <c r="KY177" s="112"/>
      <c r="KZ177" s="112"/>
      <c r="LA177" s="112"/>
      <c r="LB177" s="112"/>
      <c r="LC177" s="112"/>
      <c r="LD177" s="112"/>
      <c r="LE177" s="112"/>
      <c r="LF177" s="112"/>
      <c r="LG177" s="112"/>
      <c r="LH177" s="112"/>
      <c r="LI177" s="112"/>
      <c r="LJ177" s="112"/>
      <c r="LK177" s="112"/>
      <c r="LL177" s="112"/>
      <c r="LM177" s="112"/>
      <c r="LN177" s="112"/>
      <c r="LO177" s="112"/>
      <c r="LP177" s="112"/>
      <c r="LQ177" s="112"/>
      <c r="LR177" s="112"/>
      <c r="LS177" s="112"/>
      <c r="LT177" s="112"/>
      <c r="LU177" s="112"/>
      <c r="LV177" s="112"/>
      <c r="LW177" s="112"/>
      <c r="LX177" s="112"/>
      <c r="LY177" s="112"/>
      <c r="LZ177" s="112"/>
      <c r="MA177" s="112"/>
      <c r="MB177" s="112"/>
      <c r="MC177" s="112"/>
      <c r="MD177" s="112"/>
      <c r="ME177" s="112"/>
      <c r="MF177" s="112"/>
      <c r="MG177" s="112"/>
      <c r="MH177" s="112"/>
      <c r="MI177" s="112"/>
      <c r="MJ177" s="112"/>
      <c r="MK177" s="112"/>
      <c r="ML177" s="112"/>
      <c r="MM177" s="112"/>
      <c r="MN177" s="112"/>
      <c r="MO177" s="112"/>
      <c r="MP177" s="112"/>
      <c r="MQ177" s="112"/>
      <c r="MR177" s="112"/>
      <c r="MS177" s="112"/>
      <c r="MT177" s="112"/>
      <c r="MU177" s="112"/>
      <c r="MV177" s="112"/>
      <c r="MW177" s="112"/>
      <c r="MX177" s="112"/>
      <c r="MY177" s="112"/>
      <c r="MZ177" s="112"/>
      <c r="NA177" s="112"/>
      <c r="NB177" s="112"/>
      <c r="NC177" s="112"/>
      <c r="ND177" s="112"/>
      <c r="NE177" s="112"/>
      <c r="NF177" s="112"/>
      <c r="NG177" s="112"/>
      <c r="NH177" s="112"/>
      <c r="NI177" s="112"/>
      <c r="NJ177" s="112"/>
      <c r="NK177" s="112"/>
      <c r="NL177" s="112"/>
      <c r="NM177" s="112"/>
      <c r="NN177" s="112"/>
      <c r="NO177" s="112"/>
      <c r="NP177" s="112"/>
      <c r="NQ177" s="112"/>
      <c r="NR177" s="112"/>
      <c r="NS177" s="112"/>
      <c r="NT177" s="112"/>
      <c r="NU177" s="112"/>
      <c r="NV177" s="112"/>
      <c r="NW177" s="112"/>
      <c r="NX177" s="112"/>
      <c r="NY177" s="112"/>
      <c r="NZ177" s="112"/>
      <c r="OA177" s="112"/>
      <c r="OB177" s="112"/>
      <c r="OC177" s="112"/>
      <c r="OD177" s="112"/>
      <c r="OE177" s="112"/>
      <c r="OF177" s="112"/>
      <c r="OG177" s="112"/>
      <c r="OH177" s="112"/>
      <c r="OI177" s="112"/>
      <c r="OJ177" s="112"/>
      <c r="OK177" s="112"/>
      <c r="OL177" s="112"/>
      <c r="OM177" s="112"/>
      <c r="ON177" s="112"/>
      <c r="OO177" s="112"/>
      <c r="OP177" s="112"/>
      <c r="OQ177" s="112"/>
      <c r="OR177" s="112"/>
      <c r="OS177" s="112"/>
      <c r="OT177" s="112"/>
      <c r="OU177" s="112"/>
      <c r="OV177" s="112"/>
      <c r="OW177" s="112"/>
      <c r="OX177" s="112"/>
      <c r="OY177" s="112"/>
      <c r="OZ177" s="112"/>
      <c r="PA177" s="112"/>
      <c r="PB177" s="112"/>
      <c r="PC177" s="112"/>
      <c r="PD177" s="112"/>
      <c r="PE177" s="112"/>
      <c r="PF177" s="112"/>
      <c r="PG177" s="112"/>
      <c r="PH177" s="112"/>
      <c r="PI177" s="112"/>
      <c r="PJ177" s="112"/>
      <c r="PK177" s="112"/>
      <c r="PL177" s="112"/>
      <c r="PM177" s="112"/>
      <c r="PN177" s="112"/>
      <c r="PO177" s="112"/>
      <c r="PP177" s="112"/>
      <c r="PQ177" s="112"/>
      <c r="PR177" s="112"/>
      <c r="PS177" s="112"/>
      <c r="PT177" s="112"/>
      <c r="PU177" s="112"/>
      <c r="PV177" s="112"/>
      <c r="PW177" s="112"/>
      <c r="PX177" s="112"/>
      <c r="PY177" s="112"/>
      <c r="PZ177" s="112"/>
      <c r="QA177" s="112"/>
      <c r="QB177" s="112"/>
      <c r="QC177" s="112"/>
      <c r="QD177" s="112"/>
      <c r="QE177" s="112"/>
      <c r="QF177" s="112"/>
      <c r="QG177" s="112"/>
      <c r="QH177" s="112"/>
      <c r="QI177" s="112"/>
      <c r="QJ177" s="112"/>
      <c r="QK177" s="112"/>
      <c r="QL177" s="112"/>
      <c r="QM177" s="112"/>
      <c r="QN177" s="112"/>
      <c r="QO177" s="112"/>
      <c r="QP177" s="112"/>
      <c r="QQ177" s="112"/>
      <c r="QR177" s="112"/>
      <c r="QS177" s="112"/>
      <c r="QT177" s="112"/>
      <c r="QU177" s="112"/>
      <c r="QV177" s="112"/>
      <c r="QW177" s="112"/>
      <c r="QX177" s="112"/>
      <c r="QY177" s="112"/>
      <c r="QZ177" s="112"/>
      <c r="RA177" s="112"/>
      <c r="RB177" s="112"/>
      <c r="RC177" s="112"/>
      <c r="RD177" s="112"/>
      <c r="RE177" s="112"/>
      <c r="RF177" s="112"/>
      <c r="RG177" s="112"/>
      <c r="RH177" s="112"/>
      <c r="RI177" s="112"/>
      <c r="RJ177" s="112"/>
      <c r="RK177" s="112"/>
      <c r="RL177" s="112"/>
      <c r="RM177" s="112"/>
      <c r="RN177" s="112"/>
      <c r="RO177" s="112"/>
      <c r="RP177" s="112"/>
      <c r="RQ177" s="112"/>
      <c r="RR177" s="112"/>
      <c r="RS177" s="112"/>
      <c r="RT177" s="112"/>
      <c r="RU177" s="112"/>
      <c r="RV177" s="112"/>
      <c r="RW177" s="112"/>
      <c r="RX177" s="112"/>
      <c r="RY177" s="112"/>
      <c r="RZ177" s="112"/>
      <c r="SA177" s="112"/>
      <c r="SB177" s="112"/>
      <c r="SC177" s="112"/>
      <c r="SD177" s="112"/>
      <c r="SE177" s="112"/>
      <c r="SF177" s="112"/>
      <c r="SG177" s="112"/>
      <c r="SH177" s="112"/>
      <c r="SI177" s="112"/>
      <c r="SJ177" s="112"/>
      <c r="SK177" s="112"/>
      <c r="SL177" s="112"/>
      <c r="SM177" s="112"/>
      <c r="SN177" s="112"/>
      <c r="SO177" s="112"/>
      <c r="SP177" s="112"/>
      <c r="SQ177" s="112"/>
      <c r="SR177" s="112"/>
      <c r="SS177" s="112"/>
      <c r="ST177" s="112"/>
      <c r="SU177" s="112"/>
      <c r="SV177" s="112"/>
      <c r="SW177" s="112"/>
      <c r="SX177" s="112"/>
      <c r="SY177" s="112"/>
      <c r="SZ177" s="112"/>
      <c r="TA177" s="112"/>
      <c r="TB177" s="112"/>
      <c r="TC177" s="112"/>
      <c r="TD177" s="112"/>
      <c r="TE177" s="112"/>
      <c r="TF177" s="112"/>
      <c r="TG177" s="112"/>
      <c r="TH177" s="112"/>
      <c r="TI177" s="112"/>
      <c r="TJ177" s="112"/>
      <c r="TK177" s="112"/>
      <c r="TL177" s="112"/>
      <c r="TM177" s="112"/>
      <c r="TN177" s="112"/>
      <c r="TO177" s="112"/>
      <c r="TP177" s="112"/>
      <c r="TQ177" s="112"/>
      <c r="TR177" s="112"/>
      <c r="TS177" s="112"/>
      <c r="TT177" s="112"/>
      <c r="TU177" s="112"/>
      <c r="TV177" s="112"/>
      <c r="TW177" s="112"/>
      <c r="TX177" s="112"/>
      <c r="TY177" s="112"/>
      <c r="TZ177" s="112"/>
      <c r="UA177" s="112"/>
      <c r="UB177" s="112"/>
      <c r="UC177" s="112"/>
      <c r="UD177" s="112"/>
      <c r="UE177" s="112"/>
      <c r="UF177" s="112"/>
      <c r="UG177" s="112"/>
      <c r="UH177" s="112"/>
      <c r="UI177" s="112"/>
      <c r="UJ177" s="112"/>
      <c r="UK177" s="112"/>
      <c r="UL177" s="112"/>
      <c r="UM177" s="112"/>
      <c r="UN177" s="112"/>
      <c r="UO177" s="112"/>
      <c r="UP177" s="112"/>
      <c r="UQ177" s="112"/>
      <c r="UR177" s="112"/>
      <c r="US177" s="112"/>
      <c r="UT177" s="112"/>
      <c r="UU177" s="112"/>
      <c r="UV177" s="112"/>
      <c r="UW177" s="112"/>
      <c r="UX177" s="112"/>
      <c r="UY177" s="112"/>
      <c r="UZ177" s="112"/>
      <c r="VA177" s="112"/>
      <c r="VB177" s="112"/>
      <c r="VC177" s="112"/>
      <c r="VD177" s="112"/>
      <c r="VE177" s="112"/>
      <c r="VF177" s="112"/>
      <c r="VG177" s="112"/>
      <c r="VH177" s="112"/>
      <c r="VI177" s="112"/>
      <c r="VJ177" s="112"/>
      <c r="VK177" s="112"/>
      <c r="VL177" s="112"/>
      <c r="VM177" s="112"/>
      <c r="VN177" s="112"/>
      <c r="VO177" s="112"/>
      <c r="VP177" s="112"/>
      <c r="VQ177" s="112"/>
      <c r="VR177" s="112"/>
      <c r="VS177" s="112"/>
      <c r="VT177" s="112"/>
      <c r="VU177" s="112"/>
      <c r="VV177" s="112"/>
      <c r="VW177" s="112"/>
      <c r="VX177" s="112"/>
      <c r="VY177" s="112"/>
      <c r="VZ177" s="112"/>
      <c r="WA177" s="112"/>
      <c r="WB177" s="112"/>
      <c r="WC177" s="112"/>
      <c r="WD177" s="112"/>
      <c r="WE177" s="112"/>
      <c r="WF177" s="112"/>
      <c r="WG177" s="112"/>
      <c r="WH177" s="112"/>
      <c r="WI177" s="112"/>
      <c r="WJ177" s="112"/>
      <c r="WK177" s="112"/>
      <c r="WL177" s="112"/>
      <c r="WM177" s="112"/>
      <c r="WN177" s="112"/>
      <c r="WO177" s="112"/>
      <c r="WP177" s="112"/>
      <c r="WQ177" s="112"/>
      <c r="WR177" s="112"/>
      <c r="WS177" s="112"/>
      <c r="WT177" s="112"/>
      <c r="WU177" s="112"/>
      <c r="WV177" s="112"/>
      <c r="WW177" s="112"/>
      <c r="WX177" s="112"/>
      <c r="WY177" s="112"/>
      <c r="WZ177" s="112"/>
      <c r="XA177" s="112"/>
      <c r="XB177" s="112"/>
      <c r="XC177" s="112"/>
      <c r="XD177" s="112"/>
      <c r="XE177" s="112"/>
      <c r="XF177" s="112"/>
      <c r="XG177" s="112"/>
      <c r="XH177" s="112"/>
      <c r="XI177" s="112"/>
      <c r="XJ177" s="112"/>
      <c r="XK177" s="112"/>
      <c r="XL177" s="112"/>
      <c r="XM177" s="112"/>
      <c r="XN177" s="112"/>
      <c r="XO177" s="112"/>
      <c r="XP177" s="112"/>
      <c r="XQ177" s="112"/>
      <c r="XR177" s="112"/>
      <c r="XS177" s="112"/>
      <c r="XT177" s="112"/>
      <c r="XU177" s="112"/>
      <c r="XV177" s="112"/>
      <c r="XW177" s="112"/>
      <c r="XX177" s="112"/>
      <c r="XY177" s="112"/>
      <c r="XZ177" s="112"/>
      <c r="YA177" s="112"/>
      <c r="YB177" s="112"/>
      <c r="YC177" s="112"/>
      <c r="YD177" s="112"/>
      <c r="YE177" s="112"/>
      <c r="YF177" s="112"/>
      <c r="YG177" s="112"/>
      <c r="YH177" s="112"/>
      <c r="YI177" s="112"/>
      <c r="YJ177" s="112"/>
      <c r="YK177" s="112"/>
      <c r="YL177" s="112"/>
      <c r="YM177" s="112"/>
      <c r="YN177" s="112"/>
      <c r="YO177" s="112"/>
      <c r="YP177" s="112"/>
      <c r="YQ177" s="112"/>
      <c r="YR177" s="112"/>
      <c r="YS177" s="112"/>
      <c r="YT177" s="112"/>
      <c r="YU177" s="112"/>
      <c r="YV177" s="112"/>
      <c r="YW177" s="112"/>
      <c r="YX177" s="112"/>
      <c r="YY177" s="112"/>
      <c r="YZ177" s="112"/>
      <c r="ZA177" s="112"/>
      <c r="ZB177" s="112"/>
      <c r="ZC177" s="112"/>
      <c r="ZD177" s="112"/>
      <c r="ZE177" s="112"/>
      <c r="ZF177" s="112"/>
      <c r="ZG177" s="112"/>
      <c r="ZH177" s="112"/>
      <c r="ZI177" s="112"/>
      <c r="ZJ177" s="112"/>
      <c r="ZK177" s="112"/>
      <c r="ZL177" s="112"/>
      <c r="ZM177" s="112"/>
      <c r="ZN177" s="112"/>
      <c r="ZO177" s="112"/>
      <c r="ZP177" s="112"/>
      <c r="ZQ177" s="112"/>
      <c r="ZR177" s="112"/>
      <c r="ZS177" s="112"/>
      <c r="ZT177" s="112"/>
      <c r="ZU177" s="112"/>
      <c r="ZV177" s="112"/>
      <c r="ZW177" s="112"/>
      <c r="ZX177" s="112"/>
      <c r="ZY177" s="112"/>
      <c r="ZZ177" s="112"/>
      <c r="AAA177" s="112"/>
      <c r="AAB177" s="112"/>
      <c r="AAC177" s="112"/>
      <c r="AAD177" s="112"/>
      <c r="AAE177" s="112"/>
      <c r="AAF177" s="112"/>
      <c r="AAG177" s="112"/>
      <c r="AAH177" s="112"/>
      <c r="AAI177" s="112"/>
      <c r="AAJ177" s="112"/>
      <c r="AAK177" s="112"/>
      <c r="AAL177" s="112"/>
      <c r="AAM177" s="112"/>
      <c r="AAN177" s="112"/>
      <c r="AAO177" s="112"/>
      <c r="AAP177" s="112"/>
      <c r="AAQ177" s="112"/>
      <c r="AAR177" s="112"/>
      <c r="AAS177" s="112"/>
      <c r="AAT177" s="112"/>
      <c r="AAU177" s="112"/>
      <c r="AAV177" s="112"/>
      <c r="AAW177" s="112"/>
      <c r="AAX177" s="112"/>
      <c r="AAY177" s="112"/>
      <c r="AAZ177" s="112"/>
      <c r="ABA177" s="112"/>
      <c r="ABB177" s="112"/>
      <c r="ABC177" s="112"/>
      <c r="ABD177" s="112"/>
      <c r="ABE177" s="112"/>
      <c r="ABF177" s="112"/>
      <c r="ABG177" s="112"/>
      <c r="ABH177" s="112"/>
      <c r="ABI177" s="112"/>
      <c r="ABJ177" s="112"/>
      <c r="ABK177" s="112"/>
      <c r="ABL177" s="112"/>
      <c r="ABM177" s="112"/>
      <c r="ABN177" s="112"/>
      <c r="ABO177" s="112"/>
      <c r="ABP177" s="112"/>
      <c r="ABQ177" s="112"/>
      <c r="ABR177" s="112"/>
      <c r="ABS177" s="112"/>
      <c r="ABT177" s="112"/>
      <c r="ABU177" s="112"/>
      <c r="ABV177" s="112"/>
      <c r="ABW177" s="112"/>
      <c r="ABX177" s="112"/>
      <c r="ABY177" s="112"/>
      <c r="ABZ177" s="112"/>
      <c r="ACA177" s="112"/>
      <c r="ACB177" s="112"/>
      <c r="ACC177" s="112"/>
      <c r="ACD177" s="112"/>
      <c r="ACE177" s="112"/>
      <c r="ACF177" s="112"/>
      <c r="ACG177" s="112"/>
      <c r="ACH177" s="112"/>
      <c r="ACI177" s="112"/>
      <c r="ACJ177" s="112"/>
      <c r="ACK177" s="112"/>
      <c r="ACL177" s="112"/>
      <c r="ACM177" s="112"/>
      <c r="ACN177" s="112"/>
      <c r="ACO177" s="112"/>
      <c r="ACP177" s="112"/>
      <c r="ACQ177" s="112"/>
      <c r="ACR177" s="112"/>
      <c r="ACS177" s="112"/>
      <c r="ACT177" s="112"/>
      <c r="ACU177" s="112"/>
      <c r="ACV177" s="112"/>
      <c r="ACW177" s="112"/>
      <c r="ACX177" s="112"/>
      <c r="ACY177" s="112"/>
      <c r="ACZ177" s="112"/>
      <c r="ADA177" s="112"/>
      <c r="ADB177" s="112"/>
      <c r="ADC177" s="112"/>
      <c r="ADD177" s="112"/>
      <c r="ADE177" s="112"/>
      <c r="ADF177" s="112"/>
      <c r="ADG177" s="112"/>
      <c r="ADH177" s="112"/>
      <c r="ADI177" s="112"/>
      <c r="ADJ177" s="112"/>
      <c r="ADK177" s="112"/>
      <c r="ADL177" s="112"/>
      <c r="ADM177" s="112"/>
      <c r="ADN177" s="112"/>
      <c r="ADO177" s="112"/>
      <c r="ADP177" s="112"/>
      <c r="ADQ177" s="112"/>
      <c r="ADR177" s="112"/>
      <c r="ADS177" s="112"/>
      <c r="ADT177" s="112"/>
      <c r="ADU177" s="112"/>
      <c r="ADV177" s="112"/>
      <c r="ADW177" s="112"/>
      <c r="ADX177" s="112"/>
      <c r="ADY177" s="112"/>
      <c r="ADZ177" s="112"/>
      <c r="AEA177" s="112"/>
      <c r="AEB177" s="112"/>
      <c r="AEC177" s="112"/>
      <c r="AED177" s="112"/>
      <c r="AEE177" s="112"/>
      <c r="AEF177" s="112"/>
      <c r="AEG177" s="112"/>
      <c r="AEH177" s="112"/>
      <c r="AEI177" s="112"/>
      <c r="AEJ177" s="112"/>
      <c r="AEK177" s="112"/>
      <c r="AEL177" s="112"/>
      <c r="AEM177" s="112"/>
      <c r="AEN177" s="112"/>
      <c r="AEO177" s="112"/>
      <c r="AEP177" s="112"/>
      <c r="AEQ177" s="112"/>
      <c r="AER177" s="112"/>
      <c r="AES177" s="112"/>
      <c r="AET177" s="112"/>
      <c r="AEU177" s="112"/>
      <c r="AEV177" s="112"/>
      <c r="AEW177" s="112"/>
      <c r="AEX177" s="112"/>
      <c r="AEY177" s="112"/>
      <c r="AEZ177" s="112"/>
      <c r="AFA177" s="112"/>
      <c r="AFB177" s="112"/>
      <c r="AFC177" s="112"/>
      <c r="AFD177" s="112"/>
      <c r="AFE177" s="112"/>
      <c r="AFF177" s="112"/>
      <c r="AFG177" s="112"/>
      <c r="AFH177" s="112"/>
      <c r="AFI177" s="112"/>
      <c r="AFJ177" s="112"/>
      <c r="AFK177" s="112"/>
      <c r="AFL177" s="112"/>
      <c r="AFM177" s="112"/>
      <c r="AFN177" s="112"/>
      <c r="AFO177" s="112"/>
      <c r="AFP177" s="112"/>
      <c r="AFQ177" s="112"/>
      <c r="AFR177" s="112"/>
      <c r="AFS177" s="112"/>
      <c r="AFT177" s="112"/>
      <c r="AFU177" s="112"/>
      <c r="AFV177" s="112"/>
      <c r="AFW177" s="112"/>
      <c r="AFX177" s="112"/>
      <c r="AFY177" s="112"/>
      <c r="AFZ177" s="112"/>
      <c r="AGA177" s="112"/>
      <c r="AGB177" s="112"/>
      <c r="AGC177" s="112"/>
      <c r="AGD177" s="112"/>
      <c r="AGE177" s="112"/>
      <c r="AGF177" s="112"/>
      <c r="AGG177" s="112"/>
      <c r="AGH177" s="112"/>
      <c r="AGI177" s="112"/>
      <c r="AGJ177" s="112"/>
      <c r="AGK177" s="112"/>
      <c r="AGL177" s="112"/>
      <c r="AGM177" s="112"/>
      <c r="AGN177" s="112"/>
      <c r="AGO177" s="112"/>
      <c r="AGP177" s="112"/>
      <c r="AGQ177" s="112"/>
      <c r="AGR177" s="112"/>
      <c r="AGS177" s="112"/>
      <c r="AGT177" s="112"/>
      <c r="AGU177" s="112"/>
      <c r="AGV177" s="112"/>
      <c r="AGW177" s="112"/>
      <c r="AGX177" s="112"/>
      <c r="AGY177" s="112"/>
      <c r="AGZ177" s="112"/>
      <c r="AHA177" s="112"/>
      <c r="AHB177" s="112"/>
      <c r="AHC177" s="112"/>
      <c r="AHD177" s="112"/>
      <c r="AHE177" s="112"/>
      <c r="AHF177" s="112"/>
      <c r="AHG177" s="112"/>
      <c r="AHH177" s="112"/>
      <c r="AHI177" s="112"/>
      <c r="AHJ177" s="112"/>
      <c r="AHK177" s="112"/>
      <c r="AHL177" s="112"/>
      <c r="AHM177" s="112"/>
      <c r="AHN177" s="112"/>
      <c r="AHO177" s="112"/>
      <c r="AHP177" s="112"/>
      <c r="AHQ177" s="112"/>
      <c r="AHR177" s="112"/>
      <c r="AHS177" s="112"/>
      <c r="AHT177" s="112"/>
      <c r="AHU177" s="112"/>
      <c r="AHV177" s="112"/>
      <c r="AHW177" s="112"/>
      <c r="AHX177" s="112"/>
      <c r="AHY177" s="112"/>
      <c r="AHZ177" s="112"/>
      <c r="AIA177" s="112"/>
      <c r="AIB177" s="112"/>
      <c r="AIC177" s="112"/>
      <c r="AID177" s="112"/>
      <c r="AIE177" s="112"/>
      <c r="AIF177" s="112"/>
      <c r="AIG177" s="112"/>
      <c r="AIH177" s="112"/>
      <c r="AII177" s="112"/>
      <c r="AIJ177" s="112"/>
      <c r="AIK177" s="112"/>
      <c r="AIL177" s="112"/>
      <c r="AIM177" s="112"/>
      <c r="AIN177" s="112"/>
      <c r="AIO177" s="112"/>
      <c r="AIP177" s="112"/>
      <c r="AIQ177" s="112"/>
      <c r="AIR177" s="112"/>
      <c r="AIS177" s="112"/>
      <c r="AIT177" s="112"/>
      <c r="AIU177" s="112"/>
      <c r="AIV177" s="112"/>
      <c r="AIW177" s="112"/>
      <c r="AIX177" s="112"/>
      <c r="AIY177" s="112"/>
      <c r="AIZ177" s="112"/>
      <c r="AJA177" s="112"/>
      <c r="AJB177" s="112"/>
      <c r="AJC177" s="112"/>
      <c r="AJD177" s="112"/>
      <c r="AJE177" s="112"/>
      <c r="AJF177" s="112"/>
      <c r="AJG177" s="112"/>
      <c r="AJH177" s="112"/>
      <c r="AJI177" s="112"/>
      <c r="AJJ177" s="112"/>
      <c r="AJK177" s="112"/>
      <c r="AJL177" s="112"/>
      <c r="AJM177" s="112"/>
      <c r="AJN177" s="112"/>
      <c r="AJO177" s="112"/>
      <c r="AJP177" s="112"/>
      <c r="AJQ177" s="112"/>
      <c r="AJR177" s="112"/>
      <c r="AJS177" s="112"/>
      <c r="AJT177" s="112"/>
      <c r="AJU177" s="112"/>
      <c r="AJV177" s="112"/>
      <c r="AJW177" s="112"/>
      <c r="AJX177" s="112"/>
      <c r="AJY177" s="112"/>
      <c r="AJZ177" s="112"/>
      <c r="AKA177" s="112"/>
      <c r="AKB177" s="112"/>
      <c r="AKC177" s="112"/>
      <c r="AKD177" s="112"/>
      <c r="AKE177" s="112"/>
      <c r="AKF177" s="112"/>
      <c r="AKG177" s="112"/>
      <c r="AKH177" s="112"/>
      <c r="AKI177" s="112"/>
      <c r="AKJ177" s="112"/>
      <c r="AKK177" s="112"/>
      <c r="AKL177" s="112"/>
      <c r="AKM177" s="112"/>
      <c r="AKN177" s="112"/>
      <c r="AKO177" s="112"/>
      <c r="AKP177" s="112"/>
      <c r="AKQ177" s="112"/>
      <c r="AKR177" s="112"/>
      <c r="AKS177" s="112"/>
      <c r="AKT177" s="112"/>
      <c r="AKU177" s="112"/>
      <c r="AKV177" s="112"/>
      <c r="AKW177" s="112"/>
      <c r="AKX177" s="112"/>
      <c r="AKY177" s="112"/>
      <c r="AKZ177" s="112"/>
      <c r="ALA177" s="112"/>
      <c r="ALB177" s="112"/>
      <c r="ALC177" s="112"/>
      <c r="ALD177" s="112"/>
      <c r="ALE177" s="112"/>
      <c r="ALF177" s="112"/>
      <c r="ALG177" s="112"/>
      <c r="ALH177" s="112"/>
      <c r="ALI177" s="112"/>
      <c r="ALJ177" s="112"/>
      <c r="ALK177" s="112"/>
      <c r="ALL177" s="112"/>
      <c r="ALM177" s="112"/>
      <c r="ALN177" s="112"/>
      <c r="ALO177" s="112"/>
      <c r="ALP177" s="112"/>
      <c r="ALQ177" s="112"/>
      <c r="ALR177" s="112"/>
      <c r="ALS177" s="112"/>
      <c r="ALT177" s="112"/>
      <c r="ALU177" s="112"/>
      <c r="ALV177" s="112"/>
      <c r="ALW177" s="112"/>
      <c r="ALX177" s="112"/>
      <c r="ALY177" s="112"/>
      <c r="ALZ177" s="112"/>
      <c r="AMA177" s="112"/>
      <c r="AMB177" s="112"/>
      <c r="AMC177" s="112"/>
      <c r="AMD177" s="112"/>
      <c r="AME177" s="112"/>
      <c r="AMF177" s="112"/>
      <c r="AMG177" s="112"/>
      <c r="AMH177" s="112"/>
      <c r="AMI177" s="112"/>
      <c r="AMJ177" s="112"/>
      <c r="AMK177" s="112"/>
      <c r="AML177" s="112"/>
      <c r="AMM177" s="112"/>
      <c r="AMN177" s="112"/>
      <c r="AMO177" s="112"/>
      <c r="AMP177" s="112"/>
      <c r="AMQ177" s="112"/>
    </row>
    <row r="178" spans="1:1031" s="119" customFormat="1" ht="13.5" customHeight="1">
      <c r="A178" s="112"/>
      <c r="B178" s="120">
        <v>253</v>
      </c>
      <c r="C178" s="121" t="s">
        <v>133</v>
      </c>
      <c r="D178" s="115">
        <v>5000</v>
      </c>
      <c r="E178" s="116">
        <v>0</v>
      </c>
      <c r="F178" s="117">
        <f t="shared" si="191"/>
        <v>28230</v>
      </c>
      <c r="G178" s="117">
        <v>10230</v>
      </c>
      <c r="H178" s="117">
        <v>18000</v>
      </c>
      <c r="I178" s="115">
        <v>33230</v>
      </c>
      <c r="J178" s="115">
        <v>33230</v>
      </c>
      <c r="K178" s="117">
        <v>0</v>
      </c>
      <c r="L178" s="116">
        <v>10.7</v>
      </c>
      <c r="M178" s="116">
        <v>9771.7800000000007</v>
      </c>
      <c r="N178" s="116">
        <f t="shared" ref="N178:N183" si="201">J178-M178</f>
        <v>23458.22</v>
      </c>
      <c r="O178" s="116">
        <f t="shared" ref="O178:O183" si="202">+N178+P178</f>
        <v>23458.22</v>
      </c>
      <c r="P178" s="116">
        <f t="shared" si="199"/>
        <v>0</v>
      </c>
      <c r="Q178" s="117">
        <v>4725.12</v>
      </c>
      <c r="R178" s="116">
        <v>5046.66</v>
      </c>
      <c r="S178" s="118">
        <f t="shared" ref="S178:S191" si="203">+M178/J178*100</f>
        <v>29.406500150466446</v>
      </c>
      <c r="T178" s="118">
        <f t="shared" si="200"/>
        <v>29.406500150466446</v>
      </c>
      <c r="U178" s="112"/>
      <c r="V178" s="112"/>
      <c r="W178" s="112"/>
      <c r="X178" s="112"/>
      <c r="Y178" s="112"/>
      <c r="Z178" s="112"/>
      <c r="AA178" s="112"/>
      <c r="AB178" s="112"/>
      <c r="AC178" s="112"/>
      <c r="AD178" s="112"/>
      <c r="AE178" s="112"/>
      <c r="AF178" s="112"/>
      <c r="AG178" s="112"/>
      <c r="AH178" s="112"/>
      <c r="AI178" s="112"/>
      <c r="AJ178" s="112"/>
      <c r="AK178" s="112"/>
      <c r="AL178" s="112"/>
      <c r="AM178" s="112"/>
      <c r="AN178" s="112"/>
      <c r="AO178" s="112"/>
      <c r="AP178" s="112"/>
      <c r="AQ178" s="112"/>
      <c r="AR178" s="112"/>
      <c r="AS178" s="112"/>
      <c r="AT178" s="112"/>
      <c r="AU178" s="112"/>
      <c r="AV178" s="112"/>
      <c r="AW178" s="112"/>
      <c r="AX178" s="112"/>
      <c r="AY178" s="112"/>
      <c r="AZ178" s="112"/>
      <c r="BA178" s="112"/>
      <c r="BB178" s="112"/>
      <c r="BC178" s="112"/>
      <c r="BD178" s="112"/>
      <c r="BE178" s="112"/>
      <c r="BF178" s="112"/>
      <c r="BG178" s="112"/>
      <c r="BH178" s="112"/>
      <c r="BI178" s="112"/>
      <c r="BJ178" s="112"/>
      <c r="BK178" s="112"/>
      <c r="BL178" s="112"/>
      <c r="BM178" s="112"/>
      <c r="BN178" s="112"/>
      <c r="BO178" s="112"/>
      <c r="BP178" s="112"/>
      <c r="BQ178" s="112"/>
      <c r="BR178" s="112"/>
      <c r="BS178" s="112"/>
      <c r="BT178" s="112"/>
      <c r="BU178" s="112"/>
      <c r="BV178" s="112"/>
      <c r="BW178" s="112"/>
      <c r="BX178" s="112"/>
      <c r="BY178" s="112"/>
      <c r="BZ178" s="112"/>
      <c r="CA178" s="112"/>
      <c r="CB178" s="112"/>
      <c r="CC178" s="112"/>
      <c r="CD178" s="112"/>
      <c r="CE178" s="112"/>
      <c r="CF178" s="112"/>
      <c r="CG178" s="112"/>
      <c r="CH178" s="112"/>
      <c r="CI178" s="112"/>
      <c r="CJ178" s="112"/>
      <c r="CK178" s="112"/>
      <c r="CL178" s="112"/>
      <c r="CM178" s="112"/>
      <c r="CN178" s="112"/>
      <c r="CO178" s="112"/>
      <c r="CP178" s="112"/>
      <c r="CQ178" s="112"/>
      <c r="CR178" s="112"/>
      <c r="CS178" s="112"/>
      <c r="CT178" s="112"/>
      <c r="CU178" s="112"/>
      <c r="CV178" s="112"/>
      <c r="CW178" s="112"/>
      <c r="CX178" s="112"/>
      <c r="CY178" s="112"/>
      <c r="CZ178" s="112"/>
      <c r="DA178" s="112"/>
      <c r="DB178" s="112"/>
      <c r="DC178" s="112"/>
      <c r="DD178" s="112"/>
      <c r="DE178" s="112"/>
      <c r="DF178" s="112"/>
      <c r="DG178" s="112"/>
      <c r="DH178" s="112"/>
      <c r="DI178" s="112"/>
      <c r="DJ178" s="112"/>
      <c r="DK178" s="112"/>
      <c r="DL178" s="112"/>
      <c r="DM178" s="112"/>
      <c r="DN178" s="112"/>
      <c r="DO178" s="112"/>
      <c r="DP178" s="112"/>
      <c r="DQ178" s="112"/>
      <c r="DR178" s="112"/>
      <c r="DS178" s="112"/>
      <c r="DT178" s="112"/>
      <c r="DU178" s="112"/>
      <c r="DV178" s="112"/>
      <c r="DW178" s="112"/>
      <c r="DX178" s="112"/>
      <c r="DY178" s="112"/>
      <c r="DZ178" s="112"/>
      <c r="EA178" s="112"/>
      <c r="EB178" s="112"/>
      <c r="EC178" s="112"/>
      <c r="ED178" s="112"/>
      <c r="EE178" s="112"/>
      <c r="EF178" s="112"/>
      <c r="EG178" s="112"/>
      <c r="EH178" s="112"/>
      <c r="EI178" s="112"/>
      <c r="EJ178" s="112"/>
      <c r="EK178" s="112"/>
      <c r="EL178" s="112"/>
      <c r="EM178" s="112"/>
      <c r="EN178" s="112"/>
      <c r="EO178" s="112"/>
      <c r="EP178" s="112"/>
      <c r="EQ178" s="112"/>
      <c r="ER178" s="112"/>
      <c r="ES178" s="112"/>
      <c r="ET178" s="112"/>
      <c r="EU178" s="112"/>
      <c r="EV178" s="112"/>
      <c r="EW178" s="112"/>
      <c r="EX178" s="112"/>
      <c r="EY178" s="112"/>
      <c r="EZ178" s="112"/>
      <c r="FA178" s="112"/>
      <c r="FB178" s="112"/>
      <c r="FC178" s="112"/>
      <c r="FD178" s="112"/>
      <c r="FE178" s="112"/>
      <c r="FF178" s="112"/>
      <c r="FG178" s="112"/>
      <c r="FH178" s="112"/>
      <c r="FI178" s="112"/>
      <c r="FJ178" s="112"/>
      <c r="FK178" s="112"/>
      <c r="FL178" s="112"/>
      <c r="FM178" s="112"/>
      <c r="FN178" s="112"/>
      <c r="FO178" s="112"/>
      <c r="FP178" s="112"/>
      <c r="FQ178" s="112"/>
      <c r="FR178" s="112"/>
      <c r="FS178" s="112"/>
      <c r="FT178" s="112"/>
      <c r="FU178" s="112"/>
      <c r="FV178" s="112"/>
      <c r="FW178" s="112"/>
      <c r="FX178" s="112"/>
      <c r="FY178" s="112"/>
      <c r="FZ178" s="112"/>
      <c r="GA178" s="112"/>
      <c r="GB178" s="112"/>
      <c r="GC178" s="112"/>
      <c r="GD178" s="112"/>
      <c r="GE178" s="112"/>
      <c r="GF178" s="112"/>
      <c r="GG178" s="112"/>
      <c r="GH178" s="112"/>
      <c r="GI178" s="112"/>
      <c r="GJ178" s="112"/>
      <c r="GK178" s="112"/>
      <c r="GL178" s="112"/>
      <c r="GM178" s="112"/>
      <c r="GN178" s="112"/>
      <c r="GO178" s="112"/>
      <c r="GP178" s="112"/>
      <c r="GQ178" s="112"/>
      <c r="GR178" s="112"/>
      <c r="GS178" s="112"/>
      <c r="GT178" s="112"/>
      <c r="GU178" s="112"/>
      <c r="GV178" s="112"/>
      <c r="GW178" s="112"/>
      <c r="GX178" s="112"/>
      <c r="GY178" s="112"/>
      <c r="GZ178" s="112"/>
      <c r="HA178" s="112"/>
      <c r="HB178" s="112"/>
      <c r="HC178" s="112"/>
      <c r="HD178" s="112"/>
      <c r="HE178" s="112"/>
      <c r="HF178" s="112"/>
      <c r="HG178" s="112"/>
      <c r="HH178" s="112"/>
      <c r="HI178" s="112"/>
      <c r="HJ178" s="112"/>
      <c r="HK178" s="112"/>
      <c r="HL178" s="112"/>
      <c r="HM178" s="112"/>
      <c r="HN178" s="112"/>
      <c r="HO178" s="112"/>
      <c r="HP178" s="112"/>
      <c r="HQ178" s="112"/>
      <c r="HR178" s="112"/>
      <c r="HS178" s="112"/>
      <c r="HT178" s="112"/>
      <c r="HU178" s="112"/>
      <c r="HV178" s="112"/>
      <c r="HW178" s="112"/>
      <c r="HX178" s="112"/>
      <c r="HY178" s="112"/>
      <c r="HZ178" s="112"/>
      <c r="IA178" s="112"/>
      <c r="IB178" s="112"/>
      <c r="IC178" s="112"/>
      <c r="ID178" s="112"/>
      <c r="IE178" s="112"/>
      <c r="IF178" s="112"/>
      <c r="IG178" s="112"/>
      <c r="IH178" s="112"/>
      <c r="II178" s="112"/>
      <c r="IJ178" s="112"/>
      <c r="IK178" s="112"/>
      <c r="IL178" s="112"/>
      <c r="IM178" s="112"/>
      <c r="IN178" s="112"/>
      <c r="IO178" s="112"/>
      <c r="IP178" s="112"/>
      <c r="IQ178" s="112"/>
      <c r="IR178" s="112"/>
      <c r="IS178" s="112"/>
      <c r="IT178" s="112"/>
      <c r="IU178" s="112"/>
      <c r="IV178" s="112"/>
      <c r="IW178" s="112"/>
      <c r="IX178" s="112"/>
      <c r="IY178" s="112"/>
      <c r="IZ178" s="112"/>
      <c r="JA178" s="112"/>
      <c r="JB178" s="112"/>
      <c r="JC178" s="112"/>
      <c r="JD178" s="112"/>
      <c r="JE178" s="112"/>
      <c r="JF178" s="112"/>
      <c r="JG178" s="112"/>
      <c r="JH178" s="112"/>
      <c r="JI178" s="112"/>
      <c r="JJ178" s="112"/>
      <c r="JK178" s="112"/>
      <c r="JL178" s="112"/>
      <c r="JM178" s="112"/>
      <c r="JN178" s="112"/>
      <c r="JO178" s="112"/>
      <c r="JP178" s="112"/>
      <c r="JQ178" s="112"/>
      <c r="JR178" s="112"/>
      <c r="JS178" s="112"/>
      <c r="JT178" s="112"/>
      <c r="JU178" s="112"/>
      <c r="JV178" s="112"/>
      <c r="JW178" s="112"/>
      <c r="JX178" s="112"/>
      <c r="JY178" s="112"/>
      <c r="JZ178" s="112"/>
      <c r="KA178" s="112"/>
      <c r="KB178" s="112"/>
      <c r="KC178" s="112"/>
      <c r="KD178" s="112"/>
      <c r="KE178" s="112"/>
      <c r="KF178" s="112"/>
      <c r="KG178" s="112"/>
      <c r="KH178" s="112"/>
      <c r="KI178" s="112"/>
      <c r="KJ178" s="112"/>
      <c r="KK178" s="112"/>
      <c r="KL178" s="112"/>
      <c r="KM178" s="112"/>
      <c r="KN178" s="112"/>
      <c r="KO178" s="112"/>
      <c r="KP178" s="112"/>
      <c r="KQ178" s="112"/>
      <c r="KR178" s="112"/>
      <c r="KS178" s="112"/>
      <c r="KT178" s="112"/>
      <c r="KU178" s="112"/>
      <c r="KV178" s="112"/>
      <c r="KW178" s="112"/>
      <c r="KX178" s="112"/>
      <c r="KY178" s="112"/>
      <c r="KZ178" s="112"/>
      <c r="LA178" s="112"/>
      <c r="LB178" s="112"/>
      <c r="LC178" s="112"/>
      <c r="LD178" s="112"/>
      <c r="LE178" s="112"/>
      <c r="LF178" s="112"/>
      <c r="LG178" s="112"/>
      <c r="LH178" s="112"/>
      <c r="LI178" s="112"/>
      <c r="LJ178" s="112"/>
      <c r="LK178" s="112"/>
      <c r="LL178" s="112"/>
      <c r="LM178" s="112"/>
      <c r="LN178" s="112"/>
      <c r="LO178" s="112"/>
      <c r="LP178" s="112"/>
      <c r="LQ178" s="112"/>
      <c r="LR178" s="112"/>
      <c r="LS178" s="112"/>
      <c r="LT178" s="112"/>
      <c r="LU178" s="112"/>
      <c r="LV178" s="112"/>
      <c r="LW178" s="112"/>
      <c r="LX178" s="112"/>
      <c r="LY178" s="112"/>
      <c r="LZ178" s="112"/>
      <c r="MA178" s="112"/>
      <c r="MB178" s="112"/>
      <c r="MC178" s="112"/>
      <c r="MD178" s="112"/>
      <c r="ME178" s="112"/>
      <c r="MF178" s="112"/>
      <c r="MG178" s="112"/>
      <c r="MH178" s="112"/>
      <c r="MI178" s="112"/>
      <c r="MJ178" s="112"/>
      <c r="MK178" s="112"/>
      <c r="ML178" s="112"/>
      <c r="MM178" s="112"/>
      <c r="MN178" s="112"/>
      <c r="MO178" s="112"/>
      <c r="MP178" s="112"/>
      <c r="MQ178" s="112"/>
      <c r="MR178" s="112"/>
      <c r="MS178" s="112"/>
      <c r="MT178" s="112"/>
      <c r="MU178" s="112"/>
      <c r="MV178" s="112"/>
      <c r="MW178" s="112"/>
      <c r="MX178" s="112"/>
      <c r="MY178" s="112"/>
      <c r="MZ178" s="112"/>
      <c r="NA178" s="112"/>
      <c r="NB178" s="112"/>
      <c r="NC178" s="112"/>
      <c r="ND178" s="112"/>
      <c r="NE178" s="112"/>
      <c r="NF178" s="112"/>
      <c r="NG178" s="112"/>
      <c r="NH178" s="112"/>
      <c r="NI178" s="112"/>
      <c r="NJ178" s="112"/>
      <c r="NK178" s="112"/>
      <c r="NL178" s="112"/>
      <c r="NM178" s="112"/>
      <c r="NN178" s="112"/>
      <c r="NO178" s="112"/>
      <c r="NP178" s="112"/>
      <c r="NQ178" s="112"/>
      <c r="NR178" s="112"/>
      <c r="NS178" s="112"/>
      <c r="NT178" s="112"/>
      <c r="NU178" s="112"/>
      <c r="NV178" s="112"/>
      <c r="NW178" s="112"/>
      <c r="NX178" s="112"/>
      <c r="NY178" s="112"/>
      <c r="NZ178" s="112"/>
      <c r="OA178" s="112"/>
      <c r="OB178" s="112"/>
      <c r="OC178" s="112"/>
      <c r="OD178" s="112"/>
      <c r="OE178" s="112"/>
      <c r="OF178" s="112"/>
      <c r="OG178" s="112"/>
      <c r="OH178" s="112"/>
      <c r="OI178" s="112"/>
      <c r="OJ178" s="112"/>
      <c r="OK178" s="112"/>
      <c r="OL178" s="112"/>
      <c r="OM178" s="112"/>
      <c r="ON178" s="112"/>
      <c r="OO178" s="112"/>
      <c r="OP178" s="112"/>
      <c r="OQ178" s="112"/>
      <c r="OR178" s="112"/>
      <c r="OS178" s="112"/>
      <c r="OT178" s="112"/>
      <c r="OU178" s="112"/>
      <c r="OV178" s="112"/>
      <c r="OW178" s="112"/>
      <c r="OX178" s="112"/>
      <c r="OY178" s="112"/>
      <c r="OZ178" s="112"/>
      <c r="PA178" s="112"/>
      <c r="PB178" s="112"/>
      <c r="PC178" s="112"/>
      <c r="PD178" s="112"/>
      <c r="PE178" s="112"/>
      <c r="PF178" s="112"/>
      <c r="PG178" s="112"/>
      <c r="PH178" s="112"/>
      <c r="PI178" s="112"/>
      <c r="PJ178" s="112"/>
      <c r="PK178" s="112"/>
      <c r="PL178" s="112"/>
      <c r="PM178" s="112"/>
      <c r="PN178" s="112"/>
      <c r="PO178" s="112"/>
      <c r="PP178" s="112"/>
      <c r="PQ178" s="112"/>
      <c r="PR178" s="112"/>
      <c r="PS178" s="112"/>
      <c r="PT178" s="112"/>
      <c r="PU178" s="112"/>
      <c r="PV178" s="112"/>
      <c r="PW178" s="112"/>
      <c r="PX178" s="112"/>
      <c r="PY178" s="112"/>
      <c r="PZ178" s="112"/>
      <c r="QA178" s="112"/>
      <c r="QB178" s="112"/>
      <c r="QC178" s="112"/>
      <c r="QD178" s="112"/>
      <c r="QE178" s="112"/>
      <c r="QF178" s="112"/>
      <c r="QG178" s="112"/>
      <c r="QH178" s="112"/>
      <c r="QI178" s="112"/>
      <c r="QJ178" s="112"/>
      <c r="QK178" s="112"/>
      <c r="QL178" s="112"/>
      <c r="QM178" s="112"/>
      <c r="QN178" s="112"/>
      <c r="QO178" s="112"/>
      <c r="QP178" s="112"/>
      <c r="QQ178" s="112"/>
      <c r="QR178" s="112"/>
      <c r="QS178" s="112"/>
      <c r="QT178" s="112"/>
      <c r="QU178" s="112"/>
      <c r="QV178" s="112"/>
      <c r="QW178" s="112"/>
      <c r="QX178" s="112"/>
      <c r="QY178" s="112"/>
      <c r="QZ178" s="112"/>
      <c r="RA178" s="112"/>
      <c r="RB178" s="112"/>
      <c r="RC178" s="112"/>
      <c r="RD178" s="112"/>
      <c r="RE178" s="112"/>
      <c r="RF178" s="112"/>
      <c r="RG178" s="112"/>
      <c r="RH178" s="112"/>
      <c r="RI178" s="112"/>
      <c r="RJ178" s="112"/>
      <c r="RK178" s="112"/>
      <c r="RL178" s="112"/>
      <c r="RM178" s="112"/>
      <c r="RN178" s="112"/>
      <c r="RO178" s="112"/>
      <c r="RP178" s="112"/>
      <c r="RQ178" s="112"/>
      <c r="RR178" s="112"/>
      <c r="RS178" s="112"/>
      <c r="RT178" s="112"/>
      <c r="RU178" s="112"/>
      <c r="RV178" s="112"/>
      <c r="RW178" s="112"/>
      <c r="RX178" s="112"/>
      <c r="RY178" s="112"/>
      <c r="RZ178" s="112"/>
      <c r="SA178" s="112"/>
      <c r="SB178" s="112"/>
      <c r="SC178" s="112"/>
      <c r="SD178" s="112"/>
      <c r="SE178" s="112"/>
      <c r="SF178" s="112"/>
      <c r="SG178" s="112"/>
      <c r="SH178" s="112"/>
      <c r="SI178" s="112"/>
      <c r="SJ178" s="112"/>
      <c r="SK178" s="112"/>
      <c r="SL178" s="112"/>
      <c r="SM178" s="112"/>
      <c r="SN178" s="112"/>
      <c r="SO178" s="112"/>
      <c r="SP178" s="112"/>
      <c r="SQ178" s="112"/>
      <c r="SR178" s="112"/>
      <c r="SS178" s="112"/>
      <c r="ST178" s="112"/>
      <c r="SU178" s="112"/>
      <c r="SV178" s="112"/>
      <c r="SW178" s="112"/>
      <c r="SX178" s="112"/>
      <c r="SY178" s="112"/>
      <c r="SZ178" s="112"/>
      <c r="TA178" s="112"/>
      <c r="TB178" s="112"/>
      <c r="TC178" s="112"/>
      <c r="TD178" s="112"/>
      <c r="TE178" s="112"/>
      <c r="TF178" s="112"/>
      <c r="TG178" s="112"/>
      <c r="TH178" s="112"/>
      <c r="TI178" s="112"/>
      <c r="TJ178" s="112"/>
      <c r="TK178" s="112"/>
      <c r="TL178" s="112"/>
      <c r="TM178" s="112"/>
      <c r="TN178" s="112"/>
      <c r="TO178" s="112"/>
      <c r="TP178" s="112"/>
      <c r="TQ178" s="112"/>
      <c r="TR178" s="112"/>
      <c r="TS178" s="112"/>
      <c r="TT178" s="112"/>
      <c r="TU178" s="112"/>
      <c r="TV178" s="112"/>
      <c r="TW178" s="112"/>
      <c r="TX178" s="112"/>
      <c r="TY178" s="112"/>
      <c r="TZ178" s="112"/>
      <c r="UA178" s="112"/>
      <c r="UB178" s="112"/>
      <c r="UC178" s="112"/>
      <c r="UD178" s="112"/>
      <c r="UE178" s="112"/>
      <c r="UF178" s="112"/>
      <c r="UG178" s="112"/>
      <c r="UH178" s="112"/>
      <c r="UI178" s="112"/>
      <c r="UJ178" s="112"/>
      <c r="UK178" s="112"/>
      <c r="UL178" s="112"/>
      <c r="UM178" s="112"/>
      <c r="UN178" s="112"/>
      <c r="UO178" s="112"/>
      <c r="UP178" s="112"/>
      <c r="UQ178" s="112"/>
      <c r="UR178" s="112"/>
      <c r="US178" s="112"/>
      <c r="UT178" s="112"/>
      <c r="UU178" s="112"/>
      <c r="UV178" s="112"/>
      <c r="UW178" s="112"/>
      <c r="UX178" s="112"/>
      <c r="UY178" s="112"/>
      <c r="UZ178" s="112"/>
      <c r="VA178" s="112"/>
      <c r="VB178" s="112"/>
      <c r="VC178" s="112"/>
      <c r="VD178" s="112"/>
      <c r="VE178" s="112"/>
      <c r="VF178" s="112"/>
      <c r="VG178" s="112"/>
      <c r="VH178" s="112"/>
      <c r="VI178" s="112"/>
      <c r="VJ178" s="112"/>
      <c r="VK178" s="112"/>
      <c r="VL178" s="112"/>
      <c r="VM178" s="112"/>
      <c r="VN178" s="112"/>
      <c r="VO178" s="112"/>
      <c r="VP178" s="112"/>
      <c r="VQ178" s="112"/>
      <c r="VR178" s="112"/>
      <c r="VS178" s="112"/>
      <c r="VT178" s="112"/>
      <c r="VU178" s="112"/>
      <c r="VV178" s="112"/>
      <c r="VW178" s="112"/>
      <c r="VX178" s="112"/>
      <c r="VY178" s="112"/>
      <c r="VZ178" s="112"/>
      <c r="WA178" s="112"/>
      <c r="WB178" s="112"/>
      <c r="WC178" s="112"/>
      <c r="WD178" s="112"/>
      <c r="WE178" s="112"/>
      <c r="WF178" s="112"/>
      <c r="WG178" s="112"/>
      <c r="WH178" s="112"/>
      <c r="WI178" s="112"/>
      <c r="WJ178" s="112"/>
      <c r="WK178" s="112"/>
      <c r="WL178" s="112"/>
      <c r="WM178" s="112"/>
      <c r="WN178" s="112"/>
      <c r="WO178" s="112"/>
      <c r="WP178" s="112"/>
      <c r="WQ178" s="112"/>
      <c r="WR178" s="112"/>
      <c r="WS178" s="112"/>
      <c r="WT178" s="112"/>
      <c r="WU178" s="112"/>
      <c r="WV178" s="112"/>
      <c r="WW178" s="112"/>
      <c r="WX178" s="112"/>
      <c r="WY178" s="112"/>
      <c r="WZ178" s="112"/>
      <c r="XA178" s="112"/>
      <c r="XB178" s="112"/>
      <c r="XC178" s="112"/>
      <c r="XD178" s="112"/>
      <c r="XE178" s="112"/>
      <c r="XF178" s="112"/>
      <c r="XG178" s="112"/>
      <c r="XH178" s="112"/>
      <c r="XI178" s="112"/>
      <c r="XJ178" s="112"/>
      <c r="XK178" s="112"/>
      <c r="XL178" s="112"/>
      <c r="XM178" s="112"/>
      <c r="XN178" s="112"/>
      <c r="XO178" s="112"/>
      <c r="XP178" s="112"/>
      <c r="XQ178" s="112"/>
      <c r="XR178" s="112"/>
      <c r="XS178" s="112"/>
      <c r="XT178" s="112"/>
      <c r="XU178" s="112"/>
      <c r="XV178" s="112"/>
      <c r="XW178" s="112"/>
      <c r="XX178" s="112"/>
      <c r="XY178" s="112"/>
      <c r="XZ178" s="112"/>
      <c r="YA178" s="112"/>
      <c r="YB178" s="112"/>
      <c r="YC178" s="112"/>
      <c r="YD178" s="112"/>
      <c r="YE178" s="112"/>
      <c r="YF178" s="112"/>
      <c r="YG178" s="112"/>
      <c r="YH178" s="112"/>
      <c r="YI178" s="112"/>
      <c r="YJ178" s="112"/>
      <c r="YK178" s="112"/>
      <c r="YL178" s="112"/>
      <c r="YM178" s="112"/>
      <c r="YN178" s="112"/>
      <c r="YO178" s="112"/>
      <c r="YP178" s="112"/>
      <c r="YQ178" s="112"/>
      <c r="YR178" s="112"/>
      <c r="YS178" s="112"/>
      <c r="YT178" s="112"/>
      <c r="YU178" s="112"/>
      <c r="YV178" s="112"/>
      <c r="YW178" s="112"/>
      <c r="YX178" s="112"/>
      <c r="YY178" s="112"/>
      <c r="YZ178" s="112"/>
      <c r="ZA178" s="112"/>
      <c r="ZB178" s="112"/>
      <c r="ZC178" s="112"/>
      <c r="ZD178" s="112"/>
      <c r="ZE178" s="112"/>
      <c r="ZF178" s="112"/>
      <c r="ZG178" s="112"/>
      <c r="ZH178" s="112"/>
      <c r="ZI178" s="112"/>
      <c r="ZJ178" s="112"/>
      <c r="ZK178" s="112"/>
      <c r="ZL178" s="112"/>
      <c r="ZM178" s="112"/>
      <c r="ZN178" s="112"/>
      <c r="ZO178" s="112"/>
      <c r="ZP178" s="112"/>
      <c r="ZQ178" s="112"/>
      <c r="ZR178" s="112"/>
      <c r="ZS178" s="112"/>
      <c r="ZT178" s="112"/>
      <c r="ZU178" s="112"/>
      <c r="ZV178" s="112"/>
      <c r="ZW178" s="112"/>
      <c r="ZX178" s="112"/>
      <c r="ZY178" s="112"/>
      <c r="ZZ178" s="112"/>
      <c r="AAA178" s="112"/>
      <c r="AAB178" s="112"/>
      <c r="AAC178" s="112"/>
      <c r="AAD178" s="112"/>
      <c r="AAE178" s="112"/>
      <c r="AAF178" s="112"/>
      <c r="AAG178" s="112"/>
      <c r="AAH178" s="112"/>
      <c r="AAI178" s="112"/>
      <c r="AAJ178" s="112"/>
      <c r="AAK178" s="112"/>
      <c r="AAL178" s="112"/>
      <c r="AAM178" s="112"/>
      <c r="AAN178" s="112"/>
      <c r="AAO178" s="112"/>
      <c r="AAP178" s="112"/>
      <c r="AAQ178" s="112"/>
      <c r="AAR178" s="112"/>
      <c r="AAS178" s="112"/>
      <c r="AAT178" s="112"/>
      <c r="AAU178" s="112"/>
      <c r="AAV178" s="112"/>
      <c r="AAW178" s="112"/>
      <c r="AAX178" s="112"/>
      <c r="AAY178" s="112"/>
      <c r="AAZ178" s="112"/>
      <c r="ABA178" s="112"/>
      <c r="ABB178" s="112"/>
      <c r="ABC178" s="112"/>
      <c r="ABD178" s="112"/>
      <c r="ABE178" s="112"/>
      <c r="ABF178" s="112"/>
      <c r="ABG178" s="112"/>
      <c r="ABH178" s="112"/>
      <c r="ABI178" s="112"/>
      <c r="ABJ178" s="112"/>
      <c r="ABK178" s="112"/>
      <c r="ABL178" s="112"/>
      <c r="ABM178" s="112"/>
      <c r="ABN178" s="112"/>
      <c r="ABO178" s="112"/>
      <c r="ABP178" s="112"/>
      <c r="ABQ178" s="112"/>
      <c r="ABR178" s="112"/>
      <c r="ABS178" s="112"/>
      <c r="ABT178" s="112"/>
      <c r="ABU178" s="112"/>
      <c r="ABV178" s="112"/>
      <c r="ABW178" s="112"/>
      <c r="ABX178" s="112"/>
      <c r="ABY178" s="112"/>
      <c r="ABZ178" s="112"/>
      <c r="ACA178" s="112"/>
      <c r="ACB178" s="112"/>
      <c r="ACC178" s="112"/>
      <c r="ACD178" s="112"/>
      <c r="ACE178" s="112"/>
      <c r="ACF178" s="112"/>
      <c r="ACG178" s="112"/>
      <c r="ACH178" s="112"/>
      <c r="ACI178" s="112"/>
      <c r="ACJ178" s="112"/>
      <c r="ACK178" s="112"/>
      <c r="ACL178" s="112"/>
      <c r="ACM178" s="112"/>
      <c r="ACN178" s="112"/>
      <c r="ACO178" s="112"/>
      <c r="ACP178" s="112"/>
      <c r="ACQ178" s="112"/>
      <c r="ACR178" s="112"/>
      <c r="ACS178" s="112"/>
      <c r="ACT178" s="112"/>
      <c r="ACU178" s="112"/>
      <c r="ACV178" s="112"/>
      <c r="ACW178" s="112"/>
      <c r="ACX178" s="112"/>
      <c r="ACY178" s="112"/>
      <c r="ACZ178" s="112"/>
      <c r="ADA178" s="112"/>
      <c r="ADB178" s="112"/>
      <c r="ADC178" s="112"/>
      <c r="ADD178" s="112"/>
      <c r="ADE178" s="112"/>
      <c r="ADF178" s="112"/>
      <c r="ADG178" s="112"/>
      <c r="ADH178" s="112"/>
      <c r="ADI178" s="112"/>
      <c r="ADJ178" s="112"/>
      <c r="ADK178" s="112"/>
      <c r="ADL178" s="112"/>
      <c r="ADM178" s="112"/>
      <c r="ADN178" s="112"/>
      <c r="ADO178" s="112"/>
      <c r="ADP178" s="112"/>
      <c r="ADQ178" s="112"/>
      <c r="ADR178" s="112"/>
      <c r="ADS178" s="112"/>
      <c r="ADT178" s="112"/>
      <c r="ADU178" s="112"/>
      <c r="ADV178" s="112"/>
      <c r="ADW178" s="112"/>
      <c r="ADX178" s="112"/>
      <c r="ADY178" s="112"/>
      <c r="ADZ178" s="112"/>
      <c r="AEA178" s="112"/>
      <c r="AEB178" s="112"/>
      <c r="AEC178" s="112"/>
      <c r="AED178" s="112"/>
      <c r="AEE178" s="112"/>
      <c r="AEF178" s="112"/>
      <c r="AEG178" s="112"/>
      <c r="AEH178" s="112"/>
      <c r="AEI178" s="112"/>
      <c r="AEJ178" s="112"/>
      <c r="AEK178" s="112"/>
      <c r="AEL178" s="112"/>
      <c r="AEM178" s="112"/>
      <c r="AEN178" s="112"/>
      <c r="AEO178" s="112"/>
      <c r="AEP178" s="112"/>
      <c r="AEQ178" s="112"/>
      <c r="AER178" s="112"/>
      <c r="AES178" s="112"/>
      <c r="AET178" s="112"/>
      <c r="AEU178" s="112"/>
      <c r="AEV178" s="112"/>
      <c r="AEW178" s="112"/>
      <c r="AEX178" s="112"/>
      <c r="AEY178" s="112"/>
      <c r="AEZ178" s="112"/>
      <c r="AFA178" s="112"/>
      <c r="AFB178" s="112"/>
      <c r="AFC178" s="112"/>
      <c r="AFD178" s="112"/>
      <c r="AFE178" s="112"/>
      <c r="AFF178" s="112"/>
      <c r="AFG178" s="112"/>
      <c r="AFH178" s="112"/>
      <c r="AFI178" s="112"/>
      <c r="AFJ178" s="112"/>
      <c r="AFK178" s="112"/>
      <c r="AFL178" s="112"/>
      <c r="AFM178" s="112"/>
      <c r="AFN178" s="112"/>
      <c r="AFO178" s="112"/>
      <c r="AFP178" s="112"/>
      <c r="AFQ178" s="112"/>
      <c r="AFR178" s="112"/>
      <c r="AFS178" s="112"/>
      <c r="AFT178" s="112"/>
      <c r="AFU178" s="112"/>
      <c r="AFV178" s="112"/>
      <c r="AFW178" s="112"/>
      <c r="AFX178" s="112"/>
      <c r="AFY178" s="112"/>
      <c r="AFZ178" s="112"/>
      <c r="AGA178" s="112"/>
      <c r="AGB178" s="112"/>
      <c r="AGC178" s="112"/>
      <c r="AGD178" s="112"/>
      <c r="AGE178" s="112"/>
      <c r="AGF178" s="112"/>
      <c r="AGG178" s="112"/>
      <c r="AGH178" s="112"/>
      <c r="AGI178" s="112"/>
      <c r="AGJ178" s="112"/>
      <c r="AGK178" s="112"/>
      <c r="AGL178" s="112"/>
      <c r="AGM178" s="112"/>
      <c r="AGN178" s="112"/>
      <c r="AGO178" s="112"/>
      <c r="AGP178" s="112"/>
      <c r="AGQ178" s="112"/>
      <c r="AGR178" s="112"/>
      <c r="AGS178" s="112"/>
      <c r="AGT178" s="112"/>
      <c r="AGU178" s="112"/>
      <c r="AGV178" s="112"/>
      <c r="AGW178" s="112"/>
      <c r="AGX178" s="112"/>
      <c r="AGY178" s="112"/>
      <c r="AGZ178" s="112"/>
      <c r="AHA178" s="112"/>
      <c r="AHB178" s="112"/>
      <c r="AHC178" s="112"/>
      <c r="AHD178" s="112"/>
      <c r="AHE178" s="112"/>
      <c r="AHF178" s="112"/>
      <c r="AHG178" s="112"/>
      <c r="AHH178" s="112"/>
      <c r="AHI178" s="112"/>
      <c r="AHJ178" s="112"/>
      <c r="AHK178" s="112"/>
      <c r="AHL178" s="112"/>
      <c r="AHM178" s="112"/>
      <c r="AHN178" s="112"/>
      <c r="AHO178" s="112"/>
      <c r="AHP178" s="112"/>
      <c r="AHQ178" s="112"/>
      <c r="AHR178" s="112"/>
      <c r="AHS178" s="112"/>
      <c r="AHT178" s="112"/>
      <c r="AHU178" s="112"/>
      <c r="AHV178" s="112"/>
      <c r="AHW178" s="112"/>
      <c r="AHX178" s="112"/>
      <c r="AHY178" s="112"/>
      <c r="AHZ178" s="112"/>
      <c r="AIA178" s="112"/>
      <c r="AIB178" s="112"/>
      <c r="AIC178" s="112"/>
      <c r="AID178" s="112"/>
      <c r="AIE178" s="112"/>
      <c r="AIF178" s="112"/>
      <c r="AIG178" s="112"/>
      <c r="AIH178" s="112"/>
      <c r="AII178" s="112"/>
      <c r="AIJ178" s="112"/>
      <c r="AIK178" s="112"/>
      <c r="AIL178" s="112"/>
      <c r="AIM178" s="112"/>
      <c r="AIN178" s="112"/>
      <c r="AIO178" s="112"/>
      <c r="AIP178" s="112"/>
      <c r="AIQ178" s="112"/>
      <c r="AIR178" s="112"/>
      <c r="AIS178" s="112"/>
      <c r="AIT178" s="112"/>
      <c r="AIU178" s="112"/>
      <c r="AIV178" s="112"/>
      <c r="AIW178" s="112"/>
      <c r="AIX178" s="112"/>
      <c r="AIY178" s="112"/>
      <c r="AIZ178" s="112"/>
      <c r="AJA178" s="112"/>
      <c r="AJB178" s="112"/>
      <c r="AJC178" s="112"/>
      <c r="AJD178" s="112"/>
      <c r="AJE178" s="112"/>
      <c r="AJF178" s="112"/>
      <c r="AJG178" s="112"/>
      <c r="AJH178" s="112"/>
      <c r="AJI178" s="112"/>
      <c r="AJJ178" s="112"/>
      <c r="AJK178" s="112"/>
      <c r="AJL178" s="112"/>
      <c r="AJM178" s="112"/>
      <c r="AJN178" s="112"/>
      <c r="AJO178" s="112"/>
      <c r="AJP178" s="112"/>
      <c r="AJQ178" s="112"/>
      <c r="AJR178" s="112"/>
      <c r="AJS178" s="112"/>
      <c r="AJT178" s="112"/>
      <c r="AJU178" s="112"/>
      <c r="AJV178" s="112"/>
      <c r="AJW178" s="112"/>
      <c r="AJX178" s="112"/>
      <c r="AJY178" s="112"/>
      <c r="AJZ178" s="112"/>
      <c r="AKA178" s="112"/>
      <c r="AKB178" s="112"/>
      <c r="AKC178" s="112"/>
      <c r="AKD178" s="112"/>
      <c r="AKE178" s="112"/>
      <c r="AKF178" s="112"/>
      <c r="AKG178" s="112"/>
      <c r="AKH178" s="112"/>
      <c r="AKI178" s="112"/>
      <c r="AKJ178" s="112"/>
      <c r="AKK178" s="112"/>
      <c r="AKL178" s="112"/>
      <c r="AKM178" s="112"/>
      <c r="AKN178" s="112"/>
      <c r="AKO178" s="112"/>
      <c r="AKP178" s="112"/>
      <c r="AKQ178" s="112"/>
      <c r="AKR178" s="112"/>
      <c r="AKS178" s="112"/>
      <c r="AKT178" s="112"/>
      <c r="AKU178" s="112"/>
      <c r="AKV178" s="112"/>
      <c r="AKW178" s="112"/>
      <c r="AKX178" s="112"/>
      <c r="AKY178" s="112"/>
      <c r="AKZ178" s="112"/>
      <c r="ALA178" s="112"/>
      <c r="ALB178" s="112"/>
      <c r="ALC178" s="112"/>
      <c r="ALD178" s="112"/>
      <c r="ALE178" s="112"/>
      <c r="ALF178" s="112"/>
      <c r="ALG178" s="112"/>
      <c r="ALH178" s="112"/>
      <c r="ALI178" s="112"/>
      <c r="ALJ178" s="112"/>
      <c r="ALK178" s="112"/>
      <c r="ALL178" s="112"/>
      <c r="ALM178" s="112"/>
      <c r="ALN178" s="112"/>
      <c r="ALO178" s="112"/>
      <c r="ALP178" s="112"/>
      <c r="ALQ178" s="112"/>
      <c r="ALR178" s="112"/>
      <c r="ALS178" s="112"/>
      <c r="ALT178" s="112"/>
      <c r="ALU178" s="112"/>
      <c r="ALV178" s="112"/>
      <c r="ALW178" s="112"/>
      <c r="ALX178" s="112"/>
      <c r="ALY178" s="112"/>
      <c r="ALZ178" s="112"/>
      <c r="AMA178" s="112"/>
      <c r="AMB178" s="112"/>
      <c r="AMC178" s="112"/>
      <c r="AMD178" s="112"/>
      <c r="AME178" s="112"/>
      <c r="AMF178" s="112"/>
      <c r="AMG178" s="112"/>
      <c r="AMH178" s="112"/>
      <c r="AMI178" s="112"/>
      <c r="AMJ178" s="112"/>
      <c r="AMK178" s="112"/>
      <c r="AML178" s="112"/>
      <c r="AMM178" s="112"/>
      <c r="AMN178" s="112"/>
      <c r="AMO178" s="112"/>
      <c r="AMP178" s="112"/>
      <c r="AMQ178" s="112"/>
    </row>
    <row r="179" spans="1:1031" s="119" customFormat="1" ht="13.5" customHeight="1">
      <c r="A179" s="112"/>
      <c r="B179" s="120">
        <v>254</v>
      </c>
      <c r="C179" s="121" t="s">
        <v>134</v>
      </c>
      <c r="D179" s="115">
        <v>5000</v>
      </c>
      <c r="E179" s="116">
        <v>0</v>
      </c>
      <c r="F179" s="117">
        <f t="shared" si="191"/>
        <v>24099</v>
      </c>
      <c r="G179" s="117">
        <v>14099</v>
      </c>
      <c r="H179" s="117">
        <v>10000</v>
      </c>
      <c r="I179" s="115">
        <v>29099</v>
      </c>
      <c r="J179" s="115">
        <v>29099</v>
      </c>
      <c r="K179" s="117">
        <v>0</v>
      </c>
      <c r="L179" s="116">
        <v>0</v>
      </c>
      <c r="M179" s="116">
        <v>3.74</v>
      </c>
      <c r="N179" s="116">
        <f t="shared" si="201"/>
        <v>29095.26</v>
      </c>
      <c r="O179" s="116">
        <f>+N179+P179</f>
        <v>29095.26</v>
      </c>
      <c r="P179" s="116">
        <f t="shared" si="199"/>
        <v>0</v>
      </c>
      <c r="Q179" s="117">
        <v>3.74</v>
      </c>
      <c r="R179" s="116">
        <v>0</v>
      </c>
      <c r="S179" s="118">
        <f t="shared" si="203"/>
        <v>1.2852675349668373E-2</v>
      </c>
      <c r="T179" s="118">
        <f t="shared" si="200"/>
        <v>1.2852675349668373E-2</v>
      </c>
      <c r="U179" s="112"/>
      <c r="V179" s="112"/>
      <c r="W179" s="112"/>
      <c r="X179" s="112"/>
      <c r="Y179" s="112"/>
      <c r="Z179" s="112"/>
      <c r="AA179" s="112"/>
      <c r="AB179" s="112"/>
      <c r="AC179" s="112"/>
      <c r="AD179" s="112"/>
      <c r="AE179" s="112"/>
      <c r="AF179" s="112"/>
      <c r="AG179" s="112"/>
      <c r="AH179" s="112"/>
      <c r="AI179" s="112"/>
      <c r="AJ179" s="112"/>
      <c r="AK179" s="112"/>
      <c r="AL179" s="112"/>
      <c r="AM179" s="112"/>
      <c r="AN179" s="112"/>
      <c r="AO179" s="112"/>
      <c r="AP179" s="112"/>
      <c r="AQ179" s="112"/>
      <c r="AR179" s="112"/>
      <c r="AS179" s="112"/>
      <c r="AT179" s="112"/>
      <c r="AU179" s="112"/>
      <c r="AV179" s="112"/>
      <c r="AW179" s="112"/>
      <c r="AX179" s="112"/>
      <c r="AY179" s="112"/>
      <c r="AZ179" s="112"/>
      <c r="BA179" s="112"/>
      <c r="BB179" s="112"/>
      <c r="BC179" s="112"/>
      <c r="BD179" s="112"/>
      <c r="BE179" s="112"/>
      <c r="BF179" s="112"/>
      <c r="BG179" s="112"/>
      <c r="BH179" s="112"/>
      <c r="BI179" s="112"/>
      <c r="BJ179" s="112"/>
      <c r="BK179" s="112"/>
      <c r="BL179" s="112"/>
      <c r="BM179" s="112"/>
      <c r="BN179" s="112"/>
      <c r="BO179" s="112"/>
      <c r="BP179" s="112"/>
      <c r="BQ179" s="112"/>
      <c r="BR179" s="112"/>
      <c r="BS179" s="112"/>
      <c r="BT179" s="112"/>
      <c r="BU179" s="112"/>
      <c r="BV179" s="112"/>
      <c r="BW179" s="112"/>
      <c r="BX179" s="112"/>
      <c r="BY179" s="112"/>
      <c r="BZ179" s="112"/>
      <c r="CA179" s="112"/>
      <c r="CB179" s="112"/>
      <c r="CC179" s="112"/>
      <c r="CD179" s="112"/>
      <c r="CE179" s="112"/>
      <c r="CF179" s="112"/>
      <c r="CG179" s="112"/>
      <c r="CH179" s="112"/>
      <c r="CI179" s="112"/>
      <c r="CJ179" s="112"/>
      <c r="CK179" s="112"/>
      <c r="CL179" s="112"/>
      <c r="CM179" s="112"/>
      <c r="CN179" s="112"/>
      <c r="CO179" s="112"/>
      <c r="CP179" s="112"/>
      <c r="CQ179" s="112"/>
      <c r="CR179" s="112"/>
      <c r="CS179" s="112"/>
      <c r="CT179" s="112"/>
      <c r="CU179" s="112"/>
      <c r="CV179" s="112"/>
      <c r="CW179" s="112"/>
      <c r="CX179" s="112"/>
      <c r="CY179" s="112"/>
      <c r="CZ179" s="112"/>
      <c r="DA179" s="112"/>
      <c r="DB179" s="112"/>
      <c r="DC179" s="112"/>
      <c r="DD179" s="112"/>
      <c r="DE179" s="112"/>
      <c r="DF179" s="112"/>
      <c r="DG179" s="112"/>
      <c r="DH179" s="112"/>
      <c r="DI179" s="112"/>
      <c r="DJ179" s="112"/>
      <c r="DK179" s="112"/>
      <c r="DL179" s="112"/>
      <c r="DM179" s="112"/>
      <c r="DN179" s="112"/>
      <c r="DO179" s="112"/>
      <c r="DP179" s="112"/>
      <c r="DQ179" s="112"/>
      <c r="DR179" s="112"/>
      <c r="DS179" s="112"/>
      <c r="DT179" s="112"/>
      <c r="DU179" s="112"/>
      <c r="DV179" s="112"/>
      <c r="DW179" s="112"/>
      <c r="DX179" s="112"/>
      <c r="DY179" s="112"/>
      <c r="DZ179" s="112"/>
      <c r="EA179" s="112"/>
      <c r="EB179" s="112"/>
      <c r="EC179" s="112"/>
      <c r="ED179" s="112"/>
      <c r="EE179" s="112"/>
      <c r="EF179" s="112"/>
      <c r="EG179" s="112"/>
      <c r="EH179" s="112"/>
      <c r="EI179" s="112"/>
      <c r="EJ179" s="112"/>
      <c r="EK179" s="112"/>
      <c r="EL179" s="112"/>
      <c r="EM179" s="112"/>
      <c r="EN179" s="112"/>
      <c r="EO179" s="112"/>
      <c r="EP179" s="112"/>
      <c r="EQ179" s="112"/>
      <c r="ER179" s="112"/>
      <c r="ES179" s="112"/>
      <c r="ET179" s="112"/>
      <c r="EU179" s="112"/>
      <c r="EV179" s="112"/>
      <c r="EW179" s="112"/>
      <c r="EX179" s="112"/>
      <c r="EY179" s="112"/>
      <c r="EZ179" s="112"/>
      <c r="FA179" s="112"/>
      <c r="FB179" s="112"/>
      <c r="FC179" s="112"/>
      <c r="FD179" s="112"/>
      <c r="FE179" s="112"/>
      <c r="FF179" s="112"/>
      <c r="FG179" s="112"/>
      <c r="FH179" s="112"/>
      <c r="FI179" s="112"/>
      <c r="FJ179" s="112"/>
      <c r="FK179" s="112"/>
      <c r="FL179" s="112"/>
      <c r="FM179" s="112"/>
      <c r="FN179" s="112"/>
      <c r="FO179" s="112"/>
      <c r="FP179" s="112"/>
      <c r="FQ179" s="112"/>
      <c r="FR179" s="112"/>
      <c r="FS179" s="112"/>
      <c r="FT179" s="112"/>
      <c r="FU179" s="112"/>
      <c r="FV179" s="112"/>
      <c r="FW179" s="112"/>
      <c r="FX179" s="112"/>
      <c r="FY179" s="112"/>
      <c r="FZ179" s="112"/>
      <c r="GA179" s="112"/>
      <c r="GB179" s="112"/>
      <c r="GC179" s="112"/>
      <c r="GD179" s="112"/>
      <c r="GE179" s="112"/>
      <c r="GF179" s="112"/>
      <c r="GG179" s="112"/>
      <c r="GH179" s="112"/>
      <c r="GI179" s="112"/>
      <c r="GJ179" s="112"/>
      <c r="GK179" s="112"/>
      <c r="GL179" s="112"/>
      <c r="GM179" s="112"/>
      <c r="GN179" s="112"/>
      <c r="GO179" s="112"/>
      <c r="GP179" s="112"/>
      <c r="GQ179" s="112"/>
      <c r="GR179" s="112"/>
      <c r="GS179" s="112"/>
      <c r="GT179" s="112"/>
      <c r="GU179" s="112"/>
      <c r="GV179" s="112"/>
      <c r="GW179" s="112"/>
      <c r="GX179" s="112"/>
      <c r="GY179" s="112"/>
      <c r="GZ179" s="112"/>
      <c r="HA179" s="112"/>
      <c r="HB179" s="112"/>
      <c r="HC179" s="112"/>
      <c r="HD179" s="112"/>
      <c r="HE179" s="112"/>
      <c r="HF179" s="112"/>
      <c r="HG179" s="112"/>
      <c r="HH179" s="112"/>
      <c r="HI179" s="112"/>
      <c r="HJ179" s="112"/>
      <c r="HK179" s="112"/>
      <c r="HL179" s="112"/>
      <c r="HM179" s="112"/>
      <c r="HN179" s="112"/>
      <c r="HO179" s="112"/>
      <c r="HP179" s="112"/>
      <c r="HQ179" s="112"/>
      <c r="HR179" s="112"/>
      <c r="HS179" s="112"/>
      <c r="HT179" s="112"/>
      <c r="HU179" s="112"/>
      <c r="HV179" s="112"/>
      <c r="HW179" s="112"/>
      <c r="HX179" s="112"/>
      <c r="HY179" s="112"/>
      <c r="HZ179" s="112"/>
      <c r="IA179" s="112"/>
      <c r="IB179" s="112"/>
      <c r="IC179" s="112"/>
      <c r="ID179" s="112"/>
      <c r="IE179" s="112"/>
      <c r="IF179" s="112"/>
      <c r="IG179" s="112"/>
      <c r="IH179" s="112"/>
      <c r="II179" s="112"/>
      <c r="IJ179" s="112"/>
      <c r="IK179" s="112"/>
      <c r="IL179" s="112"/>
      <c r="IM179" s="112"/>
      <c r="IN179" s="112"/>
      <c r="IO179" s="112"/>
      <c r="IP179" s="112"/>
      <c r="IQ179" s="112"/>
      <c r="IR179" s="112"/>
      <c r="IS179" s="112"/>
      <c r="IT179" s="112"/>
      <c r="IU179" s="112"/>
      <c r="IV179" s="112"/>
      <c r="IW179" s="112"/>
      <c r="IX179" s="112"/>
      <c r="IY179" s="112"/>
      <c r="IZ179" s="112"/>
      <c r="JA179" s="112"/>
      <c r="JB179" s="112"/>
      <c r="JC179" s="112"/>
      <c r="JD179" s="112"/>
      <c r="JE179" s="112"/>
      <c r="JF179" s="112"/>
      <c r="JG179" s="112"/>
      <c r="JH179" s="112"/>
      <c r="JI179" s="112"/>
      <c r="JJ179" s="112"/>
      <c r="JK179" s="112"/>
      <c r="JL179" s="112"/>
      <c r="JM179" s="112"/>
      <c r="JN179" s="112"/>
      <c r="JO179" s="112"/>
      <c r="JP179" s="112"/>
      <c r="JQ179" s="112"/>
      <c r="JR179" s="112"/>
      <c r="JS179" s="112"/>
      <c r="JT179" s="112"/>
      <c r="JU179" s="112"/>
      <c r="JV179" s="112"/>
      <c r="JW179" s="112"/>
      <c r="JX179" s="112"/>
      <c r="JY179" s="112"/>
      <c r="JZ179" s="112"/>
      <c r="KA179" s="112"/>
      <c r="KB179" s="112"/>
      <c r="KC179" s="112"/>
      <c r="KD179" s="112"/>
      <c r="KE179" s="112"/>
      <c r="KF179" s="112"/>
      <c r="KG179" s="112"/>
      <c r="KH179" s="112"/>
      <c r="KI179" s="112"/>
      <c r="KJ179" s="112"/>
      <c r="KK179" s="112"/>
      <c r="KL179" s="112"/>
      <c r="KM179" s="112"/>
      <c r="KN179" s="112"/>
      <c r="KO179" s="112"/>
      <c r="KP179" s="112"/>
      <c r="KQ179" s="112"/>
      <c r="KR179" s="112"/>
      <c r="KS179" s="112"/>
      <c r="KT179" s="112"/>
      <c r="KU179" s="112"/>
      <c r="KV179" s="112"/>
      <c r="KW179" s="112"/>
      <c r="KX179" s="112"/>
      <c r="KY179" s="112"/>
      <c r="KZ179" s="112"/>
      <c r="LA179" s="112"/>
      <c r="LB179" s="112"/>
      <c r="LC179" s="112"/>
      <c r="LD179" s="112"/>
      <c r="LE179" s="112"/>
      <c r="LF179" s="112"/>
      <c r="LG179" s="112"/>
      <c r="LH179" s="112"/>
      <c r="LI179" s="112"/>
      <c r="LJ179" s="112"/>
      <c r="LK179" s="112"/>
      <c r="LL179" s="112"/>
      <c r="LM179" s="112"/>
      <c r="LN179" s="112"/>
      <c r="LO179" s="112"/>
      <c r="LP179" s="112"/>
      <c r="LQ179" s="112"/>
      <c r="LR179" s="112"/>
      <c r="LS179" s="112"/>
      <c r="LT179" s="112"/>
      <c r="LU179" s="112"/>
      <c r="LV179" s="112"/>
      <c r="LW179" s="112"/>
      <c r="LX179" s="112"/>
      <c r="LY179" s="112"/>
      <c r="LZ179" s="112"/>
      <c r="MA179" s="112"/>
      <c r="MB179" s="112"/>
      <c r="MC179" s="112"/>
      <c r="MD179" s="112"/>
      <c r="ME179" s="112"/>
      <c r="MF179" s="112"/>
      <c r="MG179" s="112"/>
      <c r="MH179" s="112"/>
      <c r="MI179" s="112"/>
      <c r="MJ179" s="112"/>
      <c r="MK179" s="112"/>
      <c r="ML179" s="112"/>
      <c r="MM179" s="112"/>
      <c r="MN179" s="112"/>
      <c r="MO179" s="112"/>
      <c r="MP179" s="112"/>
      <c r="MQ179" s="112"/>
      <c r="MR179" s="112"/>
      <c r="MS179" s="112"/>
      <c r="MT179" s="112"/>
      <c r="MU179" s="112"/>
      <c r="MV179" s="112"/>
      <c r="MW179" s="112"/>
      <c r="MX179" s="112"/>
      <c r="MY179" s="112"/>
      <c r="MZ179" s="112"/>
      <c r="NA179" s="112"/>
      <c r="NB179" s="112"/>
      <c r="NC179" s="112"/>
      <c r="ND179" s="112"/>
      <c r="NE179" s="112"/>
      <c r="NF179" s="112"/>
      <c r="NG179" s="112"/>
      <c r="NH179" s="112"/>
      <c r="NI179" s="112"/>
      <c r="NJ179" s="112"/>
      <c r="NK179" s="112"/>
      <c r="NL179" s="112"/>
      <c r="NM179" s="112"/>
      <c r="NN179" s="112"/>
      <c r="NO179" s="112"/>
      <c r="NP179" s="112"/>
      <c r="NQ179" s="112"/>
      <c r="NR179" s="112"/>
      <c r="NS179" s="112"/>
      <c r="NT179" s="112"/>
      <c r="NU179" s="112"/>
      <c r="NV179" s="112"/>
      <c r="NW179" s="112"/>
      <c r="NX179" s="112"/>
      <c r="NY179" s="112"/>
      <c r="NZ179" s="112"/>
      <c r="OA179" s="112"/>
      <c r="OB179" s="112"/>
      <c r="OC179" s="112"/>
      <c r="OD179" s="112"/>
      <c r="OE179" s="112"/>
      <c r="OF179" s="112"/>
      <c r="OG179" s="112"/>
      <c r="OH179" s="112"/>
      <c r="OI179" s="112"/>
      <c r="OJ179" s="112"/>
      <c r="OK179" s="112"/>
      <c r="OL179" s="112"/>
      <c r="OM179" s="112"/>
      <c r="ON179" s="112"/>
      <c r="OO179" s="112"/>
      <c r="OP179" s="112"/>
      <c r="OQ179" s="112"/>
      <c r="OR179" s="112"/>
      <c r="OS179" s="112"/>
      <c r="OT179" s="112"/>
      <c r="OU179" s="112"/>
      <c r="OV179" s="112"/>
      <c r="OW179" s="112"/>
      <c r="OX179" s="112"/>
      <c r="OY179" s="112"/>
      <c r="OZ179" s="112"/>
      <c r="PA179" s="112"/>
      <c r="PB179" s="112"/>
      <c r="PC179" s="112"/>
      <c r="PD179" s="112"/>
      <c r="PE179" s="112"/>
      <c r="PF179" s="112"/>
      <c r="PG179" s="112"/>
      <c r="PH179" s="112"/>
      <c r="PI179" s="112"/>
      <c r="PJ179" s="112"/>
      <c r="PK179" s="112"/>
      <c r="PL179" s="112"/>
      <c r="PM179" s="112"/>
      <c r="PN179" s="112"/>
      <c r="PO179" s="112"/>
      <c r="PP179" s="112"/>
      <c r="PQ179" s="112"/>
      <c r="PR179" s="112"/>
      <c r="PS179" s="112"/>
      <c r="PT179" s="112"/>
      <c r="PU179" s="112"/>
      <c r="PV179" s="112"/>
      <c r="PW179" s="112"/>
      <c r="PX179" s="112"/>
      <c r="PY179" s="112"/>
      <c r="PZ179" s="112"/>
      <c r="QA179" s="112"/>
      <c r="QB179" s="112"/>
      <c r="QC179" s="112"/>
      <c r="QD179" s="112"/>
      <c r="QE179" s="112"/>
      <c r="QF179" s="112"/>
      <c r="QG179" s="112"/>
      <c r="QH179" s="112"/>
      <c r="QI179" s="112"/>
      <c r="QJ179" s="112"/>
      <c r="QK179" s="112"/>
      <c r="QL179" s="112"/>
      <c r="QM179" s="112"/>
      <c r="QN179" s="112"/>
      <c r="QO179" s="112"/>
      <c r="QP179" s="112"/>
      <c r="QQ179" s="112"/>
      <c r="QR179" s="112"/>
      <c r="QS179" s="112"/>
      <c r="QT179" s="112"/>
      <c r="QU179" s="112"/>
      <c r="QV179" s="112"/>
      <c r="QW179" s="112"/>
      <c r="QX179" s="112"/>
      <c r="QY179" s="112"/>
      <c r="QZ179" s="112"/>
      <c r="RA179" s="112"/>
      <c r="RB179" s="112"/>
      <c r="RC179" s="112"/>
      <c r="RD179" s="112"/>
      <c r="RE179" s="112"/>
      <c r="RF179" s="112"/>
      <c r="RG179" s="112"/>
      <c r="RH179" s="112"/>
      <c r="RI179" s="112"/>
      <c r="RJ179" s="112"/>
      <c r="RK179" s="112"/>
      <c r="RL179" s="112"/>
      <c r="RM179" s="112"/>
      <c r="RN179" s="112"/>
      <c r="RO179" s="112"/>
      <c r="RP179" s="112"/>
      <c r="RQ179" s="112"/>
      <c r="RR179" s="112"/>
      <c r="RS179" s="112"/>
      <c r="RT179" s="112"/>
      <c r="RU179" s="112"/>
      <c r="RV179" s="112"/>
      <c r="RW179" s="112"/>
      <c r="RX179" s="112"/>
      <c r="RY179" s="112"/>
      <c r="RZ179" s="112"/>
      <c r="SA179" s="112"/>
      <c r="SB179" s="112"/>
      <c r="SC179" s="112"/>
      <c r="SD179" s="112"/>
      <c r="SE179" s="112"/>
      <c r="SF179" s="112"/>
      <c r="SG179" s="112"/>
      <c r="SH179" s="112"/>
      <c r="SI179" s="112"/>
      <c r="SJ179" s="112"/>
      <c r="SK179" s="112"/>
      <c r="SL179" s="112"/>
      <c r="SM179" s="112"/>
      <c r="SN179" s="112"/>
      <c r="SO179" s="112"/>
      <c r="SP179" s="112"/>
      <c r="SQ179" s="112"/>
      <c r="SR179" s="112"/>
      <c r="SS179" s="112"/>
      <c r="ST179" s="112"/>
      <c r="SU179" s="112"/>
      <c r="SV179" s="112"/>
      <c r="SW179" s="112"/>
      <c r="SX179" s="112"/>
      <c r="SY179" s="112"/>
      <c r="SZ179" s="112"/>
      <c r="TA179" s="112"/>
      <c r="TB179" s="112"/>
      <c r="TC179" s="112"/>
      <c r="TD179" s="112"/>
      <c r="TE179" s="112"/>
      <c r="TF179" s="112"/>
      <c r="TG179" s="112"/>
      <c r="TH179" s="112"/>
      <c r="TI179" s="112"/>
      <c r="TJ179" s="112"/>
      <c r="TK179" s="112"/>
      <c r="TL179" s="112"/>
      <c r="TM179" s="112"/>
      <c r="TN179" s="112"/>
      <c r="TO179" s="112"/>
      <c r="TP179" s="112"/>
      <c r="TQ179" s="112"/>
      <c r="TR179" s="112"/>
      <c r="TS179" s="112"/>
      <c r="TT179" s="112"/>
      <c r="TU179" s="112"/>
      <c r="TV179" s="112"/>
      <c r="TW179" s="112"/>
      <c r="TX179" s="112"/>
      <c r="TY179" s="112"/>
      <c r="TZ179" s="112"/>
      <c r="UA179" s="112"/>
      <c r="UB179" s="112"/>
      <c r="UC179" s="112"/>
      <c r="UD179" s="112"/>
      <c r="UE179" s="112"/>
      <c r="UF179" s="112"/>
      <c r="UG179" s="112"/>
      <c r="UH179" s="112"/>
      <c r="UI179" s="112"/>
      <c r="UJ179" s="112"/>
      <c r="UK179" s="112"/>
      <c r="UL179" s="112"/>
      <c r="UM179" s="112"/>
      <c r="UN179" s="112"/>
      <c r="UO179" s="112"/>
      <c r="UP179" s="112"/>
      <c r="UQ179" s="112"/>
      <c r="UR179" s="112"/>
      <c r="US179" s="112"/>
      <c r="UT179" s="112"/>
      <c r="UU179" s="112"/>
      <c r="UV179" s="112"/>
      <c r="UW179" s="112"/>
      <c r="UX179" s="112"/>
      <c r="UY179" s="112"/>
      <c r="UZ179" s="112"/>
      <c r="VA179" s="112"/>
      <c r="VB179" s="112"/>
      <c r="VC179" s="112"/>
      <c r="VD179" s="112"/>
      <c r="VE179" s="112"/>
      <c r="VF179" s="112"/>
      <c r="VG179" s="112"/>
      <c r="VH179" s="112"/>
      <c r="VI179" s="112"/>
      <c r="VJ179" s="112"/>
      <c r="VK179" s="112"/>
      <c r="VL179" s="112"/>
      <c r="VM179" s="112"/>
      <c r="VN179" s="112"/>
      <c r="VO179" s="112"/>
      <c r="VP179" s="112"/>
      <c r="VQ179" s="112"/>
      <c r="VR179" s="112"/>
      <c r="VS179" s="112"/>
      <c r="VT179" s="112"/>
      <c r="VU179" s="112"/>
      <c r="VV179" s="112"/>
      <c r="VW179" s="112"/>
      <c r="VX179" s="112"/>
      <c r="VY179" s="112"/>
      <c r="VZ179" s="112"/>
      <c r="WA179" s="112"/>
      <c r="WB179" s="112"/>
      <c r="WC179" s="112"/>
      <c r="WD179" s="112"/>
      <c r="WE179" s="112"/>
      <c r="WF179" s="112"/>
      <c r="WG179" s="112"/>
      <c r="WH179" s="112"/>
      <c r="WI179" s="112"/>
      <c r="WJ179" s="112"/>
      <c r="WK179" s="112"/>
      <c r="WL179" s="112"/>
      <c r="WM179" s="112"/>
      <c r="WN179" s="112"/>
      <c r="WO179" s="112"/>
      <c r="WP179" s="112"/>
      <c r="WQ179" s="112"/>
      <c r="WR179" s="112"/>
      <c r="WS179" s="112"/>
      <c r="WT179" s="112"/>
      <c r="WU179" s="112"/>
      <c r="WV179" s="112"/>
      <c r="WW179" s="112"/>
      <c r="WX179" s="112"/>
      <c r="WY179" s="112"/>
      <c r="WZ179" s="112"/>
      <c r="XA179" s="112"/>
      <c r="XB179" s="112"/>
      <c r="XC179" s="112"/>
      <c r="XD179" s="112"/>
      <c r="XE179" s="112"/>
      <c r="XF179" s="112"/>
      <c r="XG179" s="112"/>
      <c r="XH179" s="112"/>
      <c r="XI179" s="112"/>
      <c r="XJ179" s="112"/>
      <c r="XK179" s="112"/>
      <c r="XL179" s="112"/>
      <c r="XM179" s="112"/>
      <c r="XN179" s="112"/>
      <c r="XO179" s="112"/>
      <c r="XP179" s="112"/>
      <c r="XQ179" s="112"/>
      <c r="XR179" s="112"/>
      <c r="XS179" s="112"/>
      <c r="XT179" s="112"/>
      <c r="XU179" s="112"/>
      <c r="XV179" s="112"/>
      <c r="XW179" s="112"/>
      <c r="XX179" s="112"/>
      <c r="XY179" s="112"/>
      <c r="XZ179" s="112"/>
      <c r="YA179" s="112"/>
      <c r="YB179" s="112"/>
      <c r="YC179" s="112"/>
      <c r="YD179" s="112"/>
      <c r="YE179" s="112"/>
      <c r="YF179" s="112"/>
      <c r="YG179" s="112"/>
      <c r="YH179" s="112"/>
      <c r="YI179" s="112"/>
      <c r="YJ179" s="112"/>
      <c r="YK179" s="112"/>
      <c r="YL179" s="112"/>
      <c r="YM179" s="112"/>
      <c r="YN179" s="112"/>
      <c r="YO179" s="112"/>
      <c r="YP179" s="112"/>
      <c r="YQ179" s="112"/>
      <c r="YR179" s="112"/>
      <c r="YS179" s="112"/>
      <c r="YT179" s="112"/>
      <c r="YU179" s="112"/>
      <c r="YV179" s="112"/>
      <c r="YW179" s="112"/>
      <c r="YX179" s="112"/>
      <c r="YY179" s="112"/>
      <c r="YZ179" s="112"/>
      <c r="ZA179" s="112"/>
      <c r="ZB179" s="112"/>
      <c r="ZC179" s="112"/>
      <c r="ZD179" s="112"/>
      <c r="ZE179" s="112"/>
      <c r="ZF179" s="112"/>
      <c r="ZG179" s="112"/>
      <c r="ZH179" s="112"/>
      <c r="ZI179" s="112"/>
      <c r="ZJ179" s="112"/>
      <c r="ZK179" s="112"/>
      <c r="ZL179" s="112"/>
      <c r="ZM179" s="112"/>
      <c r="ZN179" s="112"/>
      <c r="ZO179" s="112"/>
      <c r="ZP179" s="112"/>
      <c r="ZQ179" s="112"/>
      <c r="ZR179" s="112"/>
      <c r="ZS179" s="112"/>
      <c r="ZT179" s="112"/>
      <c r="ZU179" s="112"/>
      <c r="ZV179" s="112"/>
      <c r="ZW179" s="112"/>
      <c r="ZX179" s="112"/>
      <c r="ZY179" s="112"/>
      <c r="ZZ179" s="112"/>
      <c r="AAA179" s="112"/>
      <c r="AAB179" s="112"/>
      <c r="AAC179" s="112"/>
      <c r="AAD179" s="112"/>
      <c r="AAE179" s="112"/>
      <c r="AAF179" s="112"/>
      <c r="AAG179" s="112"/>
      <c r="AAH179" s="112"/>
      <c r="AAI179" s="112"/>
      <c r="AAJ179" s="112"/>
      <c r="AAK179" s="112"/>
      <c r="AAL179" s="112"/>
      <c r="AAM179" s="112"/>
      <c r="AAN179" s="112"/>
      <c r="AAO179" s="112"/>
      <c r="AAP179" s="112"/>
      <c r="AAQ179" s="112"/>
      <c r="AAR179" s="112"/>
      <c r="AAS179" s="112"/>
      <c r="AAT179" s="112"/>
      <c r="AAU179" s="112"/>
      <c r="AAV179" s="112"/>
      <c r="AAW179" s="112"/>
      <c r="AAX179" s="112"/>
      <c r="AAY179" s="112"/>
      <c r="AAZ179" s="112"/>
      <c r="ABA179" s="112"/>
      <c r="ABB179" s="112"/>
      <c r="ABC179" s="112"/>
      <c r="ABD179" s="112"/>
      <c r="ABE179" s="112"/>
      <c r="ABF179" s="112"/>
      <c r="ABG179" s="112"/>
      <c r="ABH179" s="112"/>
      <c r="ABI179" s="112"/>
      <c r="ABJ179" s="112"/>
      <c r="ABK179" s="112"/>
      <c r="ABL179" s="112"/>
      <c r="ABM179" s="112"/>
      <c r="ABN179" s="112"/>
      <c r="ABO179" s="112"/>
      <c r="ABP179" s="112"/>
      <c r="ABQ179" s="112"/>
      <c r="ABR179" s="112"/>
      <c r="ABS179" s="112"/>
      <c r="ABT179" s="112"/>
      <c r="ABU179" s="112"/>
      <c r="ABV179" s="112"/>
      <c r="ABW179" s="112"/>
      <c r="ABX179" s="112"/>
      <c r="ABY179" s="112"/>
      <c r="ABZ179" s="112"/>
      <c r="ACA179" s="112"/>
      <c r="ACB179" s="112"/>
      <c r="ACC179" s="112"/>
      <c r="ACD179" s="112"/>
      <c r="ACE179" s="112"/>
      <c r="ACF179" s="112"/>
      <c r="ACG179" s="112"/>
      <c r="ACH179" s="112"/>
      <c r="ACI179" s="112"/>
      <c r="ACJ179" s="112"/>
      <c r="ACK179" s="112"/>
      <c r="ACL179" s="112"/>
      <c r="ACM179" s="112"/>
      <c r="ACN179" s="112"/>
      <c r="ACO179" s="112"/>
      <c r="ACP179" s="112"/>
      <c r="ACQ179" s="112"/>
      <c r="ACR179" s="112"/>
      <c r="ACS179" s="112"/>
      <c r="ACT179" s="112"/>
      <c r="ACU179" s="112"/>
      <c r="ACV179" s="112"/>
      <c r="ACW179" s="112"/>
      <c r="ACX179" s="112"/>
      <c r="ACY179" s="112"/>
      <c r="ACZ179" s="112"/>
      <c r="ADA179" s="112"/>
      <c r="ADB179" s="112"/>
      <c r="ADC179" s="112"/>
      <c r="ADD179" s="112"/>
      <c r="ADE179" s="112"/>
      <c r="ADF179" s="112"/>
      <c r="ADG179" s="112"/>
      <c r="ADH179" s="112"/>
      <c r="ADI179" s="112"/>
      <c r="ADJ179" s="112"/>
      <c r="ADK179" s="112"/>
      <c r="ADL179" s="112"/>
      <c r="ADM179" s="112"/>
      <c r="ADN179" s="112"/>
      <c r="ADO179" s="112"/>
      <c r="ADP179" s="112"/>
      <c r="ADQ179" s="112"/>
      <c r="ADR179" s="112"/>
      <c r="ADS179" s="112"/>
      <c r="ADT179" s="112"/>
      <c r="ADU179" s="112"/>
      <c r="ADV179" s="112"/>
      <c r="ADW179" s="112"/>
      <c r="ADX179" s="112"/>
      <c r="ADY179" s="112"/>
      <c r="ADZ179" s="112"/>
      <c r="AEA179" s="112"/>
      <c r="AEB179" s="112"/>
      <c r="AEC179" s="112"/>
      <c r="AED179" s="112"/>
      <c r="AEE179" s="112"/>
      <c r="AEF179" s="112"/>
      <c r="AEG179" s="112"/>
      <c r="AEH179" s="112"/>
      <c r="AEI179" s="112"/>
      <c r="AEJ179" s="112"/>
      <c r="AEK179" s="112"/>
      <c r="AEL179" s="112"/>
      <c r="AEM179" s="112"/>
      <c r="AEN179" s="112"/>
      <c r="AEO179" s="112"/>
      <c r="AEP179" s="112"/>
      <c r="AEQ179" s="112"/>
      <c r="AER179" s="112"/>
      <c r="AES179" s="112"/>
      <c r="AET179" s="112"/>
      <c r="AEU179" s="112"/>
      <c r="AEV179" s="112"/>
      <c r="AEW179" s="112"/>
      <c r="AEX179" s="112"/>
      <c r="AEY179" s="112"/>
      <c r="AEZ179" s="112"/>
      <c r="AFA179" s="112"/>
      <c r="AFB179" s="112"/>
      <c r="AFC179" s="112"/>
      <c r="AFD179" s="112"/>
      <c r="AFE179" s="112"/>
      <c r="AFF179" s="112"/>
      <c r="AFG179" s="112"/>
      <c r="AFH179" s="112"/>
      <c r="AFI179" s="112"/>
      <c r="AFJ179" s="112"/>
      <c r="AFK179" s="112"/>
      <c r="AFL179" s="112"/>
      <c r="AFM179" s="112"/>
      <c r="AFN179" s="112"/>
      <c r="AFO179" s="112"/>
      <c r="AFP179" s="112"/>
      <c r="AFQ179" s="112"/>
      <c r="AFR179" s="112"/>
      <c r="AFS179" s="112"/>
      <c r="AFT179" s="112"/>
      <c r="AFU179" s="112"/>
      <c r="AFV179" s="112"/>
      <c r="AFW179" s="112"/>
      <c r="AFX179" s="112"/>
      <c r="AFY179" s="112"/>
      <c r="AFZ179" s="112"/>
      <c r="AGA179" s="112"/>
      <c r="AGB179" s="112"/>
      <c r="AGC179" s="112"/>
      <c r="AGD179" s="112"/>
      <c r="AGE179" s="112"/>
      <c r="AGF179" s="112"/>
      <c r="AGG179" s="112"/>
      <c r="AGH179" s="112"/>
      <c r="AGI179" s="112"/>
      <c r="AGJ179" s="112"/>
      <c r="AGK179" s="112"/>
      <c r="AGL179" s="112"/>
      <c r="AGM179" s="112"/>
      <c r="AGN179" s="112"/>
      <c r="AGO179" s="112"/>
      <c r="AGP179" s="112"/>
      <c r="AGQ179" s="112"/>
      <c r="AGR179" s="112"/>
      <c r="AGS179" s="112"/>
      <c r="AGT179" s="112"/>
      <c r="AGU179" s="112"/>
      <c r="AGV179" s="112"/>
      <c r="AGW179" s="112"/>
      <c r="AGX179" s="112"/>
      <c r="AGY179" s="112"/>
      <c r="AGZ179" s="112"/>
      <c r="AHA179" s="112"/>
      <c r="AHB179" s="112"/>
      <c r="AHC179" s="112"/>
      <c r="AHD179" s="112"/>
      <c r="AHE179" s="112"/>
      <c r="AHF179" s="112"/>
      <c r="AHG179" s="112"/>
      <c r="AHH179" s="112"/>
      <c r="AHI179" s="112"/>
      <c r="AHJ179" s="112"/>
      <c r="AHK179" s="112"/>
      <c r="AHL179" s="112"/>
      <c r="AHM179" s="112"/>
      <c r="AHN179" s="112"/>
      <c r="AHO179" s="112"/>
      <c r="AHP179" s="112"/>
      <c r="AHQ179" s="112"/>
      <c r="AHR179" s="112"/>
      <c r="AHS179" s="112"/>
      <c r="AHT179" s="112"/>
      <c r="AHU179" s="112"/>
      <c r="AHV179" s="112"/>
      <c r="AHW179" s="112"/>
      <c r="AHX179" s="112"/>
      <c r="AHY179" s="112"/>
      <c r="AHZ179" s="112"/>
      <c r="AIA179" s="112"/>
      <c r="AIB179" s="112"/>
      <c r="AIC179" s="112"/>
      <c r="AID179" s="112"/>
      <c r="AIE179" s="112"/>
      <c r="AIF179" s="112"/>
      <c r="AIG179" s="112"/>
      <c r="AIH179" s="112"/>
      <c r="AII179" s="112"/>
      <c r="AIJ179" s="112"/>
      <c r="AIK179" s="112"/>
      <c r="AIL179" s="112"/>
      <c r="AIM179" s="112"/>
      <c r="AIN179" s="112"/>
      <c r="AIO179" s="112"/>
      <c r="AIP179" s="112"/>
      <c r="AIQ179" s="112"/>
      <c r="AIR179" s="112"/>
      <c r="AIS179" s="112"/>
      <c r="AIT179" s="112"/>
      <c r="AIU179" s="112"/>
      <c r="AIV179" s="112"/>
      <c r="AIW179" s="112"/>
      <c r="AIX179" s="112"/>
      <c r="AIY179" s="112"/>
      <c r="AIZ179" s="112"/>
      <c r="AJA179" s="112"/>
      <c r="AJB179" s="112"/>
      <c r="AJC179" s="112"/>
      <c r="AJD179" s="112"/>
      <c r="AJE179" s="112"/>
      <c r="AJF179" s="112"/>
      <c r="AJG179" s="112"/>
      <c r="AJH179" s="112"/>
      <c r="AJI179" s="112"/>
      <c r="AJJ179" s="112"/>
      <c r="AJK179" s="112"/>
      <c r="AJL179" s="112"/>
      <c r="AJM179" s="112"/>
      <c r="AJN179" s="112"/>
      <c r="AJO179" s="112"/>
      <c r="AJP179" s="112"/>
      <c r="AJQ179" s="112"/>
      <c r="AJR179" s="112"/>
      <c r="AJS179" s="112"/>
      <c r="AJT179" s="112"/>
      <c r="AJU179" s="112"/>
      <c r="AJV179" s="112"/>
      <c r="AJW179" s="112"/>
      <c r="AJX179" s="112"/>
      <c r="AJY179" s="112"/>
      <c r="AJZ179" s="112"/>
      <c r="AKA179" s="112"/>
      <c r="AKB179" s="112"/>
      <c r="AKC179" s="112"/>
      <c r="AKD179" s="112"/>
      <c r="AKE179" s="112"/>
      <c r="AKF179" s="112"/>
      <c r="AKG179" s="112"/>
      <c r="AKH179" s="112"/>
      <c r="AKI179" s="112"/>
      <c r="AKJ179" s="112"/>
      <c r="AKK179" s="112"/>
      <c r="AKL179" s="112"/>
      <c r="AKM179" s="112"/>
      <c r="AKN179" s="112"/>
      <c r="AKO179" s="112"/>
      <c r="AKP179" s="112"/>
      <c r="AKQ179" s="112"/>
      <c r="AKR179" s="112"/>
      <c r="AKS179" s="112"/>
      <c r="AKT179" s="112"/>
      <c r="AKU179" s="112"/>
      <c r="AKV179" s="112"/>
      <c r="AKW179" s="112"/>
      <c r="AKX179" s="112"/>
      <c r="AKY179" s="112"/>
      <c r="AKZ179" s="112"/>
      <c r="ALA179" s="112"/>
      <c r="ALB179" s="112"/>
      <c r="ALC179" s="112"/>
      <c r="ALD179" s="112"/>
      <c r="ALE179" s="112"/>
      <c r="ALF179" s="112"/>
      <c r="ALG179" s="112"/>
      <c r="ALH179" s="112"/>
      <c r="ALI179" s="112"/>
      <c r="ALJ179" s="112"/>
      <c r="ALK179" s="112"/>
      <c r="ALL179" s="112"/>
      <c r="ALM179" s="112"/>
      <c r="ALN179" s="112"/>
      <c r="ALO179" s="112"/>
      <c r="ALP179" s="112"/>
      <c r="ALQ179" s="112"/>
      <c r="ALR179" s="112"/>
      <c r="ALS179" s="112"/>
      <c r="ALT179" s="112"/>
      <c r="ALU179" s="112"/>
      <c r="ALV179" s="112"/>
      <c r="ALW179" s="112"/>
      <c r="ALX179" s="112"/>
      <c r="ALY179" s="112"/>
      <c r="ALZ179" s="112"/>
      <c r="AMA179" s="112"/>
      <c r="AMB179" s="112"/>
      <c r="AMC179" s="112"/>
      <c r="AMD179" s="112"/>
      <c r="AME179" s="112"/>
      <c r="AMF179" s="112"/>
      <c r="AMG179" s="112"/>
      <c r="AMH179" s="112"/>
      <c r="AMI179" s="112"/>
      <c r="AMJ179" s="112"/>
      <c r="AMK179" s="112"/>
      <c r="AML179" s="112"/>
      <c r="AMM179" s="112"/>
      <c r="AMN179" s="112"/>
      <c r="AMO179" s="112"/>
      <c r="AMP179" s="112"/>
      <c r="AMQ179" s="112"/>
    </row>
    <row r="180" spans="1:1031" s="119" customFormat="1" ht="13.5" customHeight="1">
      <c r="A180" s="112"/>
      <c r="B180" s="120">
        <v>255</v>
      </c>
      <c r="C180" s="121" t="s">
        <v>135</v>
      </c>
      <c r="D180" s="115">
        <v>5000</v>
      </c>
      <c r="E180" s="116">
        <v>0</v>
      </c>
      <c r="F180" s="117">
        <f t="shared" si="191"/>
        <v>82749</v>
      </c>
      <c r="G180" s="117">
        <v>749</v>
      </c>
      <c r="H180" s="117">
        <v>82000</v>
      </c>
      <c r="I180" s="115">
        <v>87749</v>
      </c>
      <c r="J180" s="115">
        <v>87749</v>
      </c>
      <c r="K180" s="117">
        <v>0</v>
      </c>
      <c r="L180" s="116">
        <v>79.150000000000006</v>
      </c>
      <c r="M180" s="116">
        <v>3003.86</v>
      </c>
      <c r="N180" s="116">
        <f t="shared" si="201"/>
        <v>84745.14</v>
      </c>
      <c r="O180" s="116">
        <f>+N180+P180</f>
        <v>84745.14</v>
      </c>
      <c r="P180" s="116">
        <f t="shared" si="199"/>
        <v>0</v>
      </c>
      <c r="Q180" s="117">
        <v>2281.61</v>
      </c>
      <c r="R180" s="116">
        <v>722.25</v>
      </c>
      <c r="S180" s="118">
        <f t="shared" si="203"/>
        <v>3.4232412904990372</v>
      </c>
      <c r="T180" s="118">
        <f t="shared" si="200"/>
        <v>3.4232412904990372</v>
      </c>
      <c r="U180" s="112"/>
      <c r="V180" s="112"/>
      <c r="W180" s="112"/>
      <c r="X180" s="112"/>
      <c r="Y180" s="112"/>
      <c r="Z180" s="112"/>
      <c r="AA180" s="112"/>
      <c r="AB180" s="112"/>
      <c r="AC180" s="112"/>
      <c r="AD180" s="112"/>
      <c r="AE180" s="112"/>
      <c r="AF180" s="112"/>
      <c r="AG180" s="112"/>
      <c r="AH180" s="112"/>
      <c r="AI180" s="112"/>
      <c r="AJ180" s="112"/>
      <c r="AK180" s="112"/>
      <c r="AL180" s="112"/>
      <c r="AM180" s="112"/>
      <c r="AN180" s="112"/>
      <c r="AO180" s="112"/>
      <c r="AP180" s="112"/>
      <c r="AQ180" s="112"/>
      <c r="AR180" s="112"/>
      <c r="AS180" s="112"/>
      <c r="AT180" s="112"/>
      <c r="AU180" s="112"/>
      <c r="AV180" s="112"/>
      <c r="AW180" s="112"/>
      <c r="AX180" s="112"/>
      <c r="AY180" s="112"/>
      <c r="AZ180" s="112"/>
      <c r="BA180" s="112"/>
      <c r="BB180" s="112"/>
      <c r="BC180" s="112"/>
      <c r="BD180" s="112"/>
      <c r="BE180" s="112"/>
      <c r="BF180" s="112"/>
      <c r="BG180" s="112"/>
      <c r="BH180" s="112"/>
      <c r="BI180" s="112"/>
      <c r="BJ180" s="112"/>
      <c r="BK180" s="112"/>
      <c r="BL180" s="112"/>
      <c r="BM180" s="112"/>
      <c r="BN180" s="112"/>
      <c r="BO180" s="112"/>
      <c r="BP180" s="112"/>
      <c r="BQ180" s="112"/>
      <c r="BR180" s="112"/>
      <c r="BS180" s="112"/>
      <c r="BT180" s="112"/>
      <c r="BU180" s="112"/>
      <c r="BV180" s="112"/>
      <c r="BW180" s="112"/>
      <c r="BX180" s="112"/>
      <c r="BY180" s="112"/>
      <c r="BZ180" s="112"/>
      <c r="CA180" s="112"/>
      <c r="CB180" s="112"/>
      <c r="CC180" s="112"/>
      <c r="CD180" s="112"/>
      <c r="CE180" s="112"/>
      <c r="CF180" s="112"/>
      <c r="CG180" s="112"/>
      <c r="CH180" s="112"/>
      <c r="CI180" s="112"/>
      <c r="CJ180" s="112"/>
      <c r="CK180" s="112"/>
      <c r="CL180" s="112"/>
      <c r="CM180" s="112"/>
      <c r="CN180" s="112"/>
      <c r="CO180" s="112"/>
      <c r="CP180" s="112"/>
      <c r="CQ180" s="112"/>
      <c r="CR180" s="112"/>
      <c r="CS180" s="112"/>
      <c r="CT180" s="112"/>
      <c r="CU180" s="112"/>
      <c r="CV180" s="112"/>
      <c r="CW180" s="112"/>
      <c r="CX180" s="112"/>
      <c r="CY180" s="112"/>
      <c r="CZ180" s="112"/>
      <c r="DA180" s="112"/>
      <c r="DB180" s="112"/>
      <c r="DC180" s="112"/>
      <c r="DD180" s="112"/>
      <c r="DE180" s="112"/>
      <c r="DF180" s="112"/>
      <c r="DG180" s="112"/>
      <c r="DH180" s="112"/>
      <c r="DI180" s="112"/>
      <c r="DJ180" s="112"/>
      <c r="DK180" s="112"/>
      <c r="DL180" s="112"/>
      <c r="DM180" s="112"/>
      <c r="DN180" s="112"/>
      <c r="DO180" s="112"/>
      <c r="DP180" s="112"/>
      <c r="DQ180" s="112"/>
      <c r="DR180" s="112"/>
      <c r="DS180" s="112"/>
      <c r="DT180" s="112"/>
      <c r="DU180" s="112"/>
      <c r="DV180" s="112"/>
      <c r="DW180" s="112"/>
      <c r="DX180" s="112"/>
      <c r="DY180" s="112"/>
      <c r="DZ180" s="112"/>
      <c r="EA180" s="112"/>
      <c r="EB180" s="112"/>
      <c r="EC180" s="112"/>
      <c r="ED180" s="112"/>
      <c r="EE180" s="112"/>
      <c r="EF180" s="112"/>
      <c r="EG180" s="112"/>
      <c r="EH180" s="112"/>
      <c r="EI180" s="112"/>
      <c r="EJ180" s="112"/>
      <c r="EK180" s="112"/>
      <c r="EL180" s="112"/>
      <c r="EM180" s="112"/>
      <c r="EN180" s="112"/>
      <c r="EO180" s="112"/>
      <c r="EP180" s="112"/>
      <c r="EQ180" s="112"/>
      <c r="ER180" s="112"/>
      <c r="ES180" s="112"/>
      <c r="ET180" s="112"/>
      <c r="EU180" s="112"/>
      <c r="EV180" s="112"/>
      <c r="EW180" s="112"/>
      <c r="EX180" s="112"/>
      <c r="EY180" s="112"/>
      <c r="EZ180" s="112"/>
      <c r="FA180" s="112"/>
      <c r="FB180" s="112"/>
      <c r="FC180" s="112"/>
      <c r="FD180" s="112"/>
      <c r="FE180" s="112"/>
      <c r="FF180" s="112"/>
      <c r="FG180" s="112"/>
      <c r="FH180" s="112"/>
      <c r="FI180" s="112"/>
      <c r="FJ180" s="112"/>
      <c r="FK180" s="112"/>
      <c r="FL180" s="112"/>
      <c r="FM180" s="112"/>
      <c r="FN180" s="112"/>
      <c r="FO180" s="112"/>
      <c r="FP180" s="112"/>
      <c r="FQ180" s="112"/>
      <c r="FR180" s="112"/>
      <c r="FS180" s="112"/>
      <c r="FT180" s="112"/>
      <c r="FU180" s="112"/>
      <c r="FV180" s="112"/>
      <c r="FW180" s="112"/>
      <c r="FX180" s="112"/>
      <c r="FY180" s="112"/>
      <c r="FZ180" s="112"/>
      <c r="GA180" s="112"/>
      <c r="GB180" s="112"/>
      <c r="GC180" s="112"/>
      <c r="GD180" s="112"/>
      <c r="GE180" s="112"/>
      <c r="GF180" s="112"/>
      <c r="GG180" s="112"/>
      <c r="GH180" s="112"/>
      <c r="GI180" s="112"/>
      <c r="GJ180" s="112"/>
      <c r="GK180" s="112"/>
      <c r="GL180" s="112"/>
      <c r="GM180" s="112"/>
      <c r="GN180" s="112"/>
      <c r="GO180" s="112"/>
      <c r="GP180" s="112"/>
      <c r="GQ180" s="112"/>
      <c r="GR180" s="112"/>
      <c r="GS180" s="112"/>
      <c r="GT180" s="112"/>
      <c r="GU180" s="112"/>
      <c r="GV180" s="112"/>
      <c r="GW180" s="112"/>
      <c r="GX180" s="112"/>
      <c r="GY180" s="112"/>
      <c r="GZ180" s="112"/>
      <c r="HA180" s="112"/>
      <c r="HB180" s="112"/>
      <c r="HC180" s="112"/>
      <c r="HD180" s="112"/>
      <c r="HE180" s="112"/>
      <c r="HF180" s="112"/>
      <c r="HG180" s="112"/>
      <c r="HH180" s="112"/>
      <c r="HI180" s="112"/>
      <c r="HJ180" s="112"/>
      <c r="HK180" s="112"/>
      <c r="HL180" s="112"/>
      <c r="HM180" s="112"/>
      <c r="HN180" s="112"/>
      <c r="HO180" s="112"/>
      <c r="HP180" s="112"/>
      <c r="HQ180" s="112"/>
      <c r="HR180" s="112"/>
      <c r="HS180" s="112"/>
      <c r="HT180" s="112"/>
      <c r="HU180" s="112"/>
      <c r="HV180" s="112"/>
      <c r="HW180" s="112"/>
      <c r="HX180" s="112"/>
      <c r="HY180" s="112"/>
      <c r="HZ180" s="112"/>
      <c r="IA180" s="112"/>
      <c r="IB180" s="112"/>
      <c r="IC180" s="112"/>
      <c r="ID180" s="112"/>
      <c r="IE180" s="112"/>
      <c r="IF180" s="112"/>
      <c r="IG180" s="112"/>
      <c r="IH180" s="112"/>
      <c r="II180" s="112"/>
      <c r="IJ180" s="112"/>
      <c r="IK180" s="112"/>
      <c r="IL180" s="112"/>
      <c r="IM180" s="112"/>
      <c r="IN180" s="112"/>
      <c r="IO180" s="112"/>
      <c r="IP180" s="112"/>
      <c r="IQ180" s="112"/>
      <c r="IR180" s="112"/>
      <c r="IS180" s="112"/>
      <c r="IT180" s="112"/>
      <c r="IU180" s="112"/>
      <c r="IV180" s="112"/>
      <c r="IW180" s="112"/>
      <c r="IX180" s="112"/>
      <c r="IY180" s="112"/>
      <c r="IZ180" s="112"/>
      <c r="JA180" s="112"/>
      <c r="JB180" s="112"/>
      <c r="JC180" s="112"/>
      <c r="JD180" s="112"/>
      <c r="JE180" s="112"/>
      <c r="JF180" s="112"/>
      <c r="JG180" s="112"/>
      <c r="JH180" s="112"/>
      <c r="JI180" s="112"/>
      <c r="JJ180" s="112"/>
      <c r="JK180" s="112"/>
      <c r="JL180" s="112"/>
      <c r="JM180" s="112"/>
      <c r="JN180" s="112"/>
      <c r="JO180" s="112"/>
      <c r="JP180" s="112"/>
      <c r="JQ180" s="112"/>
      <c r="JR180" s="112"/>
      <c r="JS180" s="112"/>
      <c r="JT180" s="112"/>
      <c r="JU180" s="112"/>
      <c r="JV180" s="112"/>
      <c r="JW180" s="112"/>
      <c r="JX180" s="112"/>
      <c r="JY180" s="112"/>
      <c r="JZ180" s="112"/>
      <c r="KA180" s="112"/>
      <c r="KB180" s="112"/>
      <c r="KC180" s="112"/>
      <c r="KD180" s="112"/>
      <c r="KE180" s="112"/>
      <c r="KF180" s="112"/>
      <c r="KG180" s="112"/>
      <c r="KH180" s="112"/>
      <c r="KI180" s="112"/>
      <c r="KJ180" s="112"/>
      <c r="KK180" s="112"/>
      <c r="KL180" s="112"/>
      <c r="KM180" s="112"/>
      <c r="KN180" s="112"/>
      <c r="KO180" s="112"/>
      <c r="KP180" s="112"/>
      <c r="KQ180" s="112"/>
      <c r="KR180" s="112"/>
      <c r="KS180" s="112"/>
      <c r="KT180" s="112"/>
      <c r="KU180" s="112"/>
      <c r="KV180" s="112"/>
      <c r="KW180" s="112"/>
      <c r="KX180" s="112"/>
      <c r="KY180" s="112"/>
      <c r="KZ180" s="112"/>
      <c r="LA180" s="112"/>
      <c r="LB180" s="112"/>
      <c r="LC180" s="112"/>
      <c r="LD180" s="112"/>
      <c r="LE180" s="112"/>
      <c r="LF180" s="112"/>
      <c r="LG180" s="112"/>
      <c r="LH180" s="112"/>
      <c r="LI180" s="112"/>
      <c r="LJ180" s="112"/>
      <c r="LK180" s="112"/>
      <c r="LL180" s="112"/>
      <c r="LM180" s="112"/>
      <c r="LN180" s="112"/>
      <c r="LO180" s="112"/>
      <c r="LP180" s="112"/>
      <c r="LQ180" s="112"/>
      <c r="LR180" s="112"/>
      <c r="LS180" s="112"/>
      <c r="LT180" s="112"/>
      <c r="LU180" s="112"/>
      <c r="LV180" s="112"/>
      <c r="LW180" s="112"/>
      <c r="LX180" s="112"/>
      <c r="LY180" s="112"/>
      <c r="LZ180" s="112"/>
      <c r="MA180" s="112"/>
      <c r="MB180" s="112"/>
      <c r="MC180" s="112"/>
      <c r="MD180" s="112"/>
      <c r="ME180" s="112"/>
      <c r="MF180" s="112"/>
      <c r="MG180" s="112"/>
      <c r="MH180" s="112"/>
      <c r="MI180" s="112"/>
      <c r="MJ180" s="112"/>
      <c r="MK180" s="112"/>
      <c r="ML180" s="112"/>
      <c r="MM180" s="112"/>
      <c r="MN180" s="112"/>
      <c r="MO180" s="112"/>
      <c r="MP180" s="112"/>
      <c r="MQ180" s="112"/>
      <c r="MR180" s="112"/>
      <c r="MS180" s="112"/>
      <c r="MT180" s="112"/>
      <c r="MU180" s="112"/>
      <c r="MV180" s="112"/>
      <c r="MW180" s="112"/>
      <c r="MX180" s="112"/>
      <c r="MY180" s="112"/>
      <c r="MZ180" s="112"/>
      <c r="NA180" s="112"/>
      <c r="NB180" s="112"/>
      <c r="NC180" s="112"/>
      <c r="ND180" s="112"/>
      <c r="NE180" s="112"/>
      <c r="NF180" s="112"/>
      <c r="NG180" s="112"/>
      <c r="NH180" s="112"/>
      <c r="NI180" s="112"/>
      <c r="NJ180" s="112"/>
      <c r="NK180" s="112"/>
      <c r="NL180" s="112"/>
      <c r="NM180" s="112"/>
      <c r="NN180" s="112"/>
      <c r="NO180" s="112"/>
      <c r="NP180" s="112"/>
      <c r="NQ180" s="112"/>
      <c r="NR180" s="112"/>
      <c r="NS180" s="112"/>
      <c r="NT180" s="112"/>
      <c r="NU180" s="112"/>
      <c r="NV180" s="112"/>
      <c r="NW180" s="112"/>
      <c r="NX180" s="112"/>
      <c r="NY180" s="112"/>
      <c r="NZ180" s="112"/>
      <c r="OA180" s="112"/>
      <c r="OB180" s="112"/>
      <c r="OC180" s="112"/>
      <c r="OD180" s="112"/>
      <c r="OE180" s="112"/>
      <c r="OF180" s="112"/>
      <c r="OG180" s="112"/>
      <c r="OH180" s="112"/>
      <c r="OI180" s="112"/>
      <c r="OJ180" s="112"/>
      <c r="OK180" s="112"/>
      <c r="OL180" s="112"/>
      <c r="OM180" s="112"/>
      <c r="ON180" s="112"/>
      <c r="OO180" s="112"/>
      <c r="OP180" s="112"/>
      <c r="OQ180" s="112"/>
      <c r="OR180" s="112"/>
      <c r="OS180" s="112"/>
      <c r="OT180" s="112"/>
      <c r="OU180" s="112"/>
      <c r="OV180" s="112"/>
      <c r="OW180" s="112"/>
      <c r="OX180" s="112"/>
      <c r="OY180" s="112"/>
      <c r="OZ180" s="112"/>
      <c r="PA180" s="112"/>
      <c r="PB180" s="112"/>
      <c r="PC180" s="112"/>
      <c r="PD180" s="112"/>
      <c r="PE180" s="112"/>
      <c r="PF180" s="112"/>
      <c r="PG180" s="112"/>
      <c r="PH180" s="112"/>
      <c r="PI180" s="112"/>
      <c r="PJ180" s="112"/>
      <c r="PK180" s="112"/>
      <c r="PL180" s="112"/>
      <c r="PM180" s="112"/>
      <c r="PN180" s="112"/>
      <c r="PO180" s="112"/>
      <c r="PP180" s="112"/>
      <c r="PQ180" s="112"/>
      <c r="PR180" s="112"/>
      <c r="PS180" s="112"/>
      <c r="PT180" s="112"/>
      <c r="PU180" s="112"/>
      <c r="PV180" s="112"/>
      <c r="PW180" s="112"/>
      <c r="PX180" s="112"/>
      <c r="PY180" s="112"/>
      <c r="PZ180" s="112"/>
      <c r="QA180" s="112"/>
      <c r="QB180" s="112"/>
      <c r="QC180" s="112"/>
      <c r="QD180" s="112"/>
      <c r="QE180" s="112"/>
      <c r="QF180" s="112"/>
      <c r="QG180" s="112"/>
      <c r="QH180" s="112"/>
      <c r="QI180" s="112"/>
      <c r="QJ180" s="112"/>
      <c r="QK180" s="112"/>
      <c r="QL180" s="112"/>
      <c r="QM180" s="112"/>
      <c r="QN180" s="112"/>
      <c r="QO180" s="112"/>
      <c r="QP180" s="112"/>
      <c r="QQ180" s="112"/>
      <c r="QR180" s="112"/>
      <c r="QS180" s="112"/>
      <c r="QT180" s="112"/>
      <c r="QU180" s="112"/>
      <c r="QV180" s="112"/>
      <c r="QW180" s="112"/>
      <c r="QX180" s="112"/>
      <c r="QY180" s="112"/>
      <c r="QZ180" s="112"/>
      <c r="RA180" s="112"/>
      <c r="RB180" s="112"/>
      <c r="RC180" s="112"/>
      <c r="RD180" s="112"/>
      <c r="RE180" s="112"/>
      <c r="RF180" s="112"/>
      <c r="RG180" s="112"/>
      <c r="RH180" s="112"/>
      <c r="RI180" s="112"/>
      <c r="RJ180" s="112"/>
      <c r="RK180" s="112"/>
      <c r="RL180" s="112"/>
      <c r="RM180" s="112"/>
      <c r="RN180" s="112"/>
      <c r="RO180" s="112"/>
      <c r="RP180" s="112"/>
      <c r="RQ180" s="112"/>
      <c r="RR180" s="112"/>
      <c r="RS180" s="112"/>
      <c r="RT180" s="112"/>
      <c r="RU180" s="112"/>
      <c r="RV180" s="112"/>
      <c r="RW180" s="112"/>
      <c r="RX180" s="112"/>
      <c r="RY180" s="112"/>
      <c r="RZ180" s="112"/>
      <c r="SA180" s="112"/>
      <c r="SB180" s="112"/>
      <c r="SC180" s="112"/>
      <c r="SD180" s="112"/>
      <c r="SE180" s="112"/>
      <c r="SF180" s="112"/>
      <c r="SG180" s="112"/>
      <c r="SH180" s="112"/>
      <c r="SI180" s="112"/>
      <c r="SJ180" s="112"/>
      <c r="SK180" s="112"/>
      <c r="SL180" s="112"/>
      <c r="SM180" s="112"/>
      <c r="SN180" s="112"/>
      <c r="SO180" s="112"/>
      <c r="SP180" s="112"/>
      <c r="SQ180" s="112"/>
      <c r="SR180" s="112"/>
      <c r="SS180" s="112"/>
      <c r="ST180" s="112"/>
      <c r="SU180" s="112"/>
      <c r="SV180" s="112"/>
      <c r="SW180" s="112"/>
      <c r="SX180" s="112"/>
      <c r="SY180" s="112"/>
      <c r="SZ180" s="112"/>
      <c r="TA180" s="112"/>
      <c r="TB180" s="112"/>
      <c r="TC180" s="112"/>
      <c r="TD180" s="112"/>
      <c r="TE180" s="112"/>
      <c r="TF180" s="112"/>
      <c r="TG180" s="112"/>
      <c r="TH180" s="112"/>
      <c r="TI180" s="112"/>
      <c r="TJ180" s="112"/>
      <c r="TK180" s="112"/>
      <c r="TL180" s="112"/>
      <c r="TM180" s="112"/>
      <c r="TN180" s="112"/>
      <c r="TO180" s="112"/>
      <c r="TP180" s="112"/>
      <c r="TQ180" s="112"/>
      <c r="TR180" s="112"/>
      <c r="TS180" s="112"/>
      <c r="TT180" s="112"/>
      <c r="TU180" s="112"/>
      <c r="TV180" s="112"/>
      <c r="TW180" s="112"/>
      <c r="TX180" s="112"/>
      <c r="TY180" s="112"/>
      <c r="TZ180" s="112"/>
      <c r="UA180" s="112"/>
      <c r="UB180" s="112"/>
      <c r="UC180" s="112"/>
      <c r="UD180" s="112"/>
      <c r="UE180" s="112"/>
      <c r="UF180" s="112"/>
      <c r="UG180" s="112"/>
      <c r="UH180" s="112"/>
      <c r="UI180" s="112"/>
      <c r="UJ180" s="112"/>
      <c r="UK180" s="112"/>
      <c r="UL180" s="112"/>
      <c r="UM180" s="112"/>
      <c r="UN180" s="112"/>
      <c r="UO180" s="112"/>
      <c r="UP180" s="112"/>
      <c r="UQ180" s="112"/>
      <c r="UR180" s="112"/>
      <c r="US180" s="112"/>
      <c r="UT180" s="112"/>
      <c r="UU180" s="112"/>
      <c r="UV180" s="112"/>
      <c r="UW180" s="112"/>
      <c r="UX180" s="112"/>
      <c r="UY180" s="112"/>
      <c r="UZ180" s="112"/>
      <c r="VA180" s="112"/>
      <c r="VB180" s="112"/>
      <c r="VC180" s="112"/>
      <c r="VD180" s="112"/>
      <c r="VE180" s="112"/>
      <c r="VF180" s="112"/>
      <c r="VG180" s="112"/>
      <c r="VH180" s="112"/>
      <c r="VI180" s="112"/>
      <c r="VJ180" s="112"/>
      <c r="VK180" s="112"/>
      <c r="VL180" s="112"/>
      <c r="VM180" s="112"/>
      <c r="VN180" s="112"/>
      <c r="VO180" s="112"/>
      <c r="VP180" s="112"/>
      <c r="VQ180" s="112"/>
      <c r="VR180" s="112"/>
      <c r="VS180" s="112"/>
      <c r="VT180" s="112"/>
      <c r="VU180" s="112"/>
      <c r="VV180" s="112"/>
      <c r="VW180" s="112"/>
      <c r="VX180" s="112"/>
      <c r="VY180" s="112"/>
      <c r="VZ180" s="112"/>
      <c r="WA180" s="112"/>
      <c r="WB180" s="112"/>
      <c r="WC180" s="112"/>
      <c r="WD180" s="112"/>
      <c r="WE180" s="112"/>
      <c r="WF180" s="112"/>
      <c r="WG180" s="112"/>
      <c r="WH180" s="112"/>
      <c r="WI180" s="112"/>
      <c r="WJ180" s="112"/>
      <c r="WK180" s="112"/>
      <c r="WL180" s="112"/>
      <c r="WM180" s="112"/>
      <c r="WN180" s="112"/>
      <c r="WO180" s="112"/>
      <c r="WP180" s="112"/>
      <c r="WQ180" s="112"/>
      <c r="WR180" s="112"/>
      <c r="WS180" s="112"/>
      <c r="WT180" s="112"/>
      <c r="WU180" s="112"/>
      <c r="WV180" s="112"/>
      <c r="WW180" s="112"/>
      <c r="WX180" s="112"/>
      <c r="WY180" s="112"/>
      <c r="WZ180" s="112"/>
      <c r="XA180" s="112"/>
      <c r="XB180" s="112"/>
      <c r="XC180" s="112"/>
      <c r="XD180" s="112"/>
      <c r="XE180" s="112"/>
      <c r="XF180" s="112"/>
      <c r="XG180" s="112"/>
      <c r="XH180" s="112"/>
      <c r="XI180" s="112"/>
      <c r="XJ180" s="112"/>
      <c r="XK180" s="112"/>
      <c r="XL180" s="112"/>
      <c r="XM180" s="112"/>
      <c r="XN180" s="112"/>
      <c r="XO180" s="112"/>
      <c r="XP180" s="112"/>
      <c r="XQ180" s="112"/>
      <c r="XR180" s="112"/>
      <c r="XS180" s="112"/>
      <c r="XT180" s="112"/>
      <c r="XU180" s="112"/>
      <c r="XV180" s="112"/>
      <c r="XW180" s="112"/>
      <c r="XX180" s="112"/>
      <c r="XY180" s="112"/>
      <c r="XZ180" s="112"/>
      <c r="YA180" s="112"/>
      <c r="YB180" s="112"/>
      <c r="YC180" s="112"/>
      <c r="YD180" s="112"/>
      <c r="YE180" s="112"/>
      <c r="YF180" s="112"/>
      <c r="YG180" s="112"/>
      <c r="YH180" s="112"/>
      <c r="YI180" s="112"/>
      <c r="YJ180" s="112"/>
      <c r="YK180" s="112"/>
      <c r="YL180" s="112"/>
      <c r="YM180" s="112"/>
      <c r="YN180" s="112"/>
      <c r="YO180" s="112"/>
      <c r="YP180" s="112"/>
      <c r="YQ180" s="112"/>
      <c r="YR180" s="112"/>
      <c r="YS180" s="112"/>
      <c r="YT180" s="112"/>
      <c r="YU180" s="112"/>
      <c r="YV180" s="112"/>
      <c r="YW180" s="112"/>
      <c r="YX180" s="112"/>
      <c r="YY180" s="112"/>
      <c r="YZ180" s="112"/>
      <c r="ZA180" s="112"/>
      <c r="ZB180" s="112"/>
      <c r="ZC180" s="112"/>
      <c r="ZD180" s="112"/>
      <c r="ZE180" s="112"/>
      <c r="ZF180" s="112"/>
      <c r="ZG180" s="112"/>
      <c r="ZH180" s="112"/>
      <c r="ZI180" s="112"/>
      <c r="ZJ180" s="112"/>
      <c r="ZK180" s="112"/>
      <c r="ZL180" s="112"/>
      <c r="ZM180" s="112"/>
      <c r="ZN180" s="112"/>
      <c r="ZO180" s="112"/>
      <c r="ZP180" s="112"/>
      <c r="ZQ180" s="112"/>
      <c r="ZR180" s="112"/>
      <c r="ZS180" s="112"/>
      <c r="ZT180" s="112"/>
      <c r="ZU180" s="112"/>
      <c r="ZV180" s="112"/>
      <c r="ZW180" s="112"/>
      <c r="ZX180" s="112"/>
      <c r="ZY180" s="112"/>
      <c r="ZZ180" s="112"/>
      <c r="AAA180" s="112"/>
      <c r="AAB180" s="112"/>
      <c r="AAC180" s="112"/>
      <c r="AAD180" s="112"/>
      <c r="AAE180" s="112"/>
      <c r="AAF180" s="112"/>
      <c r="AAG180" s="112"/>
      <c r="AAH180" s="112"/>
      <c r="AAI180" s="112"/>
      <c r="AAJ180" s="112"/>
      <c r="AAK180" s="112"/>
      <c r="AAL180" s="112"/>
      <c r="AAM180" s="112"/>
      <c r="AAN180" s="112"/>
      <c r="AAO180" s="112"/>
      <c r="AAP180" s="112"/>
      <c r="AAQ180" s="112"/>
      <c r="AAR180" s="112"/>
      <c r="AAS180" s="112"/>
      <c r="AAT180" s="112"/>
      <c r="AAU180" s="112"/>
      <c r="AAV180" s="112"/>
      <c r="AAW180" s="112"/>
      <c r="AAX180" s="112"/>
      <c r="AAY180" s="112"/>
      <c r="AAZ180" s="112"/>
      <c r="ABA180" s="112"/>
      <c r="ABB180" s="112"/>
      <c r="ABC180" s="112"/>
      <c r="ABD180" s="112"/>
      <c r="ABE180" s="112"/>
      <c r="ABF180" s="112"/>
      <c r="ABG180" s="112"/>
      <c r="ABH180" s="112"/>
      <c r="ABI180" s="112"/>
      <c r="ABJ180" s="112"/>
      <c r="ABK180" s="112"/>
      <c r="ABL180" s="112"/>
      <c r="ABM180" s="112"/>
      <c r="ABN180" s="112"/>
      <c r="ABO180" s="112"/>
      <c r="ABP180" s="112"/>
      <c r="ABQ180" s="112"/>
      <c r="ABR180" s="112"/>
      <c r="ABS180" s="112"/>
      <c r="ABT180" s="112"/>
      <c r="ABU180" s="112"/>
      <c r="ABV180" s="112"/>
      <c r="ABW180" s="112"/>
      <c r="ABX180" s="112"/>
      <c r="ABY180" s="112"/>
      <c r="ABZ180" s="112"/>
      <c r="ACA180" s="112"/>
      <c r="ACB180" s="112"/>
      <c r="ACC180" s="112"/>
      <c r="ACD180" s="112"/>
      <c r="ACE180" s="112"/>
      <c r="ACF180" s="112"/>
      <c r="ACG180" s="112"/>
      <c r="ACH180" s="112"/>
      <c r="ACI180" s="112"/>
      <c r="ACJ180" s="112"/>
      <c r="ACK180" s="112"/>
      <c r="ACL180" s="112"/>
      <c r="ACM180" s="112"/>
      <c r="ACN180" s="112"/>
      <c r="ACO180" s="112"/>
      <c r="ACP180" s="112"/>
      <c r="ACQ180" s="112"/>
      <c r="ACR180" s="112"/>
      <c r="ACS180" s="112"/>
      <c r="ACT180" s="112"/>
      <c r="ACU180" s="112"/>
      <c r="ACV180" s="112"/>
      <c r="ACW180" s="112"/>
      <c r="ACX180" s="112"/>
      <c r="ACY180" s="112"/>
      <c r="ACZ180" s="112"/>
      <c r="ADA180" s="112"/>
      <c r="ADB180" s="112"/>
      <c r="ADC180" s="112"/>
      <c r="ADD180" s="112"/>
      <c r="ADE180" s="112"/>
      <c r="ADF180" s="112"/>
      <c r="ADG180" s="112"/>
      <c r="ADH180" s="112"/>
      <c r="ADI180" s="112"/>
      <c r="ADJ180" s="112"/>
      <c r="ADK180" s="112"/>
      <c r="ADL180" s="112"/>
      <c r="ADM180" s="112"/>
      <c r="ADN180" s="112"/>
      <c r="ADO180" s="112"/>
      <c r="ADP180" s="112"/>
      <c r="ADQ180" s="112"/>
      <c r="ADR180" s="112"/>
      <c r="ADS180" s="112"/>
      <c r="ADT180" s="112"/>
      <c r="ADU180" s="112"/>
      <c r="ADV180" s="112"/>
      <c r="ADW180" s="112"/>
      <c r="ADX180" s="112"/>
      <c r="ADY180" s="112"/>
      <c r="ADZ180" s="112"/>
      <c r="AEA180" s="112"/>
      <c r="AEB180" s="112"/>
      <c r="AEC180" s="112"/>
      <c r="AED180" s="112"/>
      <c r="AEE180" s="112"/>
      <c r="AEF180" s="112"/>
      <c r="AEG180" s="112"/>
      <c r="AEH180" s="112"/>
      <c r="AEI180" s="112"/>
      <c r="AEJ180" s="112"/>
      <c r="AEK180" s="112"/>
      <c r="AEL180" s="112"/>
      <c r="AEM180" s="112"/>
      <c r="AEN180" s="112"/>
      <c r="AEO180" s="112"/>
      <c r="AEP180" s="112"/>
      <c r="AEQ180" s="112"/>
      <c r="AER180" s="112"/>
      <c r="AES180" s="112"/>
      <c r="AET180" s="112"/>
      <c r="AEU180" s="112"/>
      <c r="AEV180" s="112"/>
      <c r="AEW180" s="112"/>
      <c r="AEX180" s="112"/>
      <c r="AEY180" s="112"/>
      <c r="AEZ180" s="112"/>
      <c r="AFA180" s="112"/>
      <c r="AFB180" s="112"/>
      <c r="AFC180" s="112"/>
      <c r="AFD180" s="112"/>
      <c r="AFE180" s="112"/>
      <c r="AFF180" s="112"/>
      <c r="AFG180" s="112"/>
      <c r="AFH180" s="112"/>
      <c r="AFI180" s="112"/>
      <c r="AFJ180" s="112"/>
      <c r="AFK180" s="112"/>
      <c r="AFL180" s="112"/>
      <c r="AFM180" s="112"/>
      <c r="AFN180" s="112"/>
      <c r="AFO180" s="112"/>
      <c r="AFP180" s="112"/>
      <c r="AFQ180" s="112"/>
      <c r="AFR180" s="112"/>
      <c r="AFS180" s="112"/>
      <c r="AFT180" s="112"/>
      <c r="AFU180" s="112"/>
      <c r="AFV180" s="112"/>
      <c r="AFW180" s="112"/>
      <c r="AFX180" s="112"/>
      <c r="AFY180" s="112"/>
      <c r="AFZ180" s="112"/>
      <c r="AGA180" s="112"/>
      <c r="AGB180" s="112"/>
      <c r="AGC180" s="112"/>
      <c r="AGD180" s="112"/>
      <c r="AGE180" s="112"/>
      <c r="AGF180" s="112"/>
      <c r="AGG180" s="112"/>
      <c r="AGH180" s="112"/>
      <c r="AGI180" s="112"/>
      <c r="AGJ180" s="112"/>
      <c r="AGK180" s="112"/>
      <c r="AGL180" s="112"/>
      <c r="AGM180" s="112"/>
      <c r="AGN180" s="112"/>
      <c r="AGO180" s="112"/>
      <c r="AGP180" s="112"/>
      <c r="AGQ180" s="112"/>
      <c r="AGR180" s="112"/>
      <c r="AGS180" s="112"/>
      <c r="AGT180" s="112"/>
      <c r="AGU180" s="112"/>
      <c r="AGV180" s="112"/>
      <c r="AGW180" s="112"/>
      <c r="AGX180" s="112"/>
      <c r="AGY180" s="112"/>
      <c r="AGZ180" s="112"/>
      <c r="AHA180" s="112"/>
      <c r="AHB180" s="112"/>
      <c r="AHC180" s="112"/>
      <c r="AHD180" s="112"/>
      <c r="AHE180" s="112"/>
      <c r="AHF180" s="112"/>
      <c r="AHG180" s="112"/>
      <c r="AHH180" s="112"/>
      <c r="AHI180" s="112"/>
      <c r="AHJ180" s="112"/>
      <c r="AHK180" s="112"/>
      <c r="AHL180" s="112"/>
      <c r="AHM180" s="112"/>
      <c r="AHN180" s="112"/>
      <c r="AHO180" s="112"/>
      <c r="AHP180" s="112"/>
      <c r="AHQ180" s="112"/>
      <c r="AHR180" s="112"/>
      <c r="AHS180" s="112"/>
      <c r="AHT180" s="112"/>
      <c r="AHU180" s="112"/>
      <c r="AHV180" s="112"/>
      <c r="AHW180" s="112"/>
      <c r="AHX180" s="112"/>
      <c r="AHY180" s="112"/>
      <c r="AHZ180" s="112"/>
      <c r="AIA180" s="112"/>
      <c r="AIB180" s="112"/>
      <c r="AIC180" s="112"/>
      <c r="AID180" s="112"/>
      <c r="AIE180" s="112"/>
      <c r="AIF180" s="112"/>
      <c r="AIG180" s="112"/>
      <c r="AIH180" s="112"/>
      <c r="AII180" s="112"/>
      <c r="AIJ180" s="112"/>
      <c r="AIK180" s="112"/>
      <c r="AIL180" s="112"/>
      <c r="AIM180" s="112"/>
      <c r="AIN180" s="112"/>
      <c r="AIO180" s="112"/>
      <c r="AIP180" s="112"/>
      <c r="AIQ180" s="112"/>
      <c r="AIR180" s="112"/>
      <c r="AIS180" s="112"/>
      <c r="AIT180" s="112"/>
      <c r="AIU180" s="112"/>
      <c r="AIV180" s="112"/>
      <c r="AIW180" s="112"/>
      <c r="AIX180" s="112"/>
      <c r="AIY180" s="112"/>
      <c r="AIZ180" s="112"/>
      <c r="AJA180" s="112"/>
      <c r="AJB180" s="112"/>
      <c r="AJC180" s="112"/>
      <c r="AJD180" s="112"/>
      <c r="AJE180" s="112"/>
      <c r="AJF180" s="112"/>
      <c r="AJG180" s="112"/>
      <c r="AJH180" s="112"/>
      <c r="AJI180" s="112"/>
      <c r="AJJ180" s="112"/>
      <c r="AJK180" s="112"/>
      <c r="AJL180" s="112"/>
      <c r="AJM180" s="112"/>
      <c r="AJN180" s="112"/>
      <c r="AJO180" s="112"/>
      <c r="AJP180" s="112"/>
      <c r="AJQ180" s="112"/>
      <c r="AJR180" s="112"/>
      <c r="AJS180" s="112"/>
      <c r="AJT180" s="112"/>
      <c r="AJU180" s="112"/>
      <c r="AJV180" s="112"/>
      <c r="AJW180" s="112"/>
      <c r="AJX180" s="112"/>
      <c r="AJY180" s="112"/>
      <c r="AJZ180" s="112"/>
      <c r="AKA180" s="112"/>
      <c r="AKB180" s="112"/>
      <c r="AKC180" s="112"/>
      <c r="AKD180" s="112"/>
      <c r="AKE180" s="112"/>
      <c r="AKF180" s="112"/>
      <c r="AKG180" s="112"/>
      <c r="AKH180" s="112"/>
      <c r="AKI180" s="112"/>
      <c r="AKJ180" s="112"/>
      <c r="AKK180" s="112"/>
      <c r="AKL180" s="112"/>
      <c r="AKM180" s="112"/>
      <c r="AKN180" s="112"/>
      <c r="AKO180" s="112"/>
      <c r="AKP180" s="112"/>
      <c r="AKQ180" s="112"/>
      <c r="AKR180" s="112"/>
      <c r="AKS180" s="112"/>
      <c r="AKT180" s="112"/>
      <c r="AKU180" s="112"/>
      <c r="AKV180" s="112"/>
      <c r="AKW180" s="112"/>
      <c r="AKX180" s="112"/>
      <c r="AKY180" s="112"/>
      <c r="AKZ180" s="112"/>
      <c r="ALA180" s="112"/>
      <c r="ALB180" s="112"/>
      <c r="ALC180" s="112"/>
      <c r="ALD180" s="112"/>
      <c r="ALE180" s="112"/>
      <c r="ALF180" s="112"/>
      <c r="ALG180" s="112"/>
      <c r="ALH180" s="112"/>
      <c r="ALI180" s="112"/>
      <c r="ALJ180" s="112"/>
      <c r="ALK180" s="112"/>
      <c r="ALL180" s="112"/>
      <c r="ALM180" s="112"/>
      <c r="ALN180" s="112"/>
      <c r="ALO180" s="112"/>
      <c r="ALP180" s="112"/>
      <c r="ALQ180" s="112"/>
      <c r="ALR180" s="112"/>
      <c r="ALS180" s="112"/>
      <c r="ALT180" s="112"/>
      <c r="ALU180" s="112"/>
      <c r="ALV180" s="112"/>
      <c r="ALW180" s="112"/>
      <c r="ALX180" s="112"/>
      <c r="ALY180" s="112"/>
      <c r="ALZ180" s="112"/>
      <c r="AMA180" s="112"/>
      <c r="AMB180" s="112"/>
      <c r="AMC180" s="112"/>
      <c r="AMD180" s="112"/>
      <c r="AME180" s="112"/>
      <c r="AMF180" s="112"/>
      <c r="AMG180" s="112"/>
      <c r="AMH180" s="112"/>
      <c r="AMI180" s="112"/>
      <c r="AMJ180" s="112"/>
      <c r="AMK180" s="112"/>
      <c r="AML180" s="112"/>
      <c r="AMM180" s="112"/>
      <c r="AMN180" s="112"/>
      <c r="AMO180" s="112"/>
      <c r="AMP180" s="112"/>
      <c r="AMQ180" s="112"/>
    </row>
    <row r="181" spans="1:1031" s="119" customFormat="1" ht="13.5" customHeight="1">
      <c r="A181" s="112"/>
      <c r="B181" s="120">
        <v>256</v>
      </c>
      <c r="C181" s="121" t="s">
        <v>136</v>
      </c>
      <c r="D181" s="115">
        <v>5000</v>
      </c>
      <c r="E181" s="116">
        <v>0</v>
      </c>
      <c r="F181" s="117">
        <f t="shared" si="191"/>
        <v>25704</v>
      </c>
      <c r="G181" s="117">
        <v>1704</v>
      </c>
      <c r="H181" s="117">
        <v>24000</v>
      </c>
      <c r="I181" s="115">
        <v>30704</v>
      </c>
      <c r="J181" s="115">
        <v>30704</v>
      </c>
      <c r="K181" s="117">
        <v>0</v>
      </c>
      <c r="L181" s="116">
        <v>1761.36</v>
      </c>
      <c r="M181" s="116">
        <v>7247.93</v>
      </c>
      <c r="N181" s="116">
        <f t="shared" si="201"/>
        <v>23456.07</v>
      </c>
      <c r="O181" s="116">
        <f t="shared" si="202"/>
        <v>23456.07</v>
      </c>
      <c r="P181" s="116">
        <f t="shared" si="199"/>
        <v>0</v>
      </c>
      <c r="Q181" s="117">
        <v>1809.86</v>
      </c>
      <c r="R181" s="116">
        <v>5438.07</v>
      </c>
      <c r="S181" s="118">
        <f t="shared" si="203"/>
        <v>23.605816831683168</v>
      </c>
      <c r="T181" s="118">
        <f t="shared" si="200"/>
        <v>23.605816831683168</v>
      </c>
      <c r="U181" s="112"/>
      <c r="V181" s="112"/>
      <c r="W181" s="112"/>
      <c r="X181" s="112"/>
      <c r="Y181" s="112"/>
      <c r="Z181" s="112"/>
      <c r="AA181" s="112"/>
      <c r="AB181" s="112"/>
      <c r="AC181" s="112"/>
      <c r="AD181" s="112"/>
      <c r="AE181" s="112"/>
      <c r="AF181" s="112"/>
      <c r="AG181" s="112"/>
      <c r="AH181" s="112"/>
      <c r="AI181" s="112"/>
      <c r="AJ181" s="112"/>
      <c r="AK181" s="112"/>
      <c r="AL181" s="112"/>
      <c r="AM181" s="112"/>
      <c r="AN181" s="112"/>
      <c r="AO181" s="112"/>
      <c r="AP181" s="112"/>
      <c r="AQ181" s="112"/>
      <c r="AR181" s="112"/>
      <c r="AS181" s="112"/>
      <c r="AT181" s="112"/>
      <c r="AU181" s="112"/>
      <c r="AV181" s="112"/>
      <c r="AW181" s="112"/>
      <c r="AX181" s="112"/>
      <c r="AY181" s="112"/>
      <c r="AZ181" s="112"/>
      <c r="BA181" s="112"/>
      <c r="BB181" s="112"/>
      <c r="BC181" s="112"/>
      <c r="BD181" s="112"/>
      <c r="BE181" s="112"/>
      <c r="BF181" s="112"/>
      <c r="BG181" s="112"/>
      <c r="BH181" s="112"/>
      <c r="BI181" s="112"/>
      <c r="BJ181" s="112"/>
      <c r="BK181" s="112"/>
      <c r="BL181" s="112"/>
      <c r="BM181" s="112"/>
      <c r="BN181" s="112"/>
      <c r="BO181" s="112"/>
      <c r="BP181" s="112"/>
      <c r="BQ181" s="112"/>
      <c r="BR181" s="112"/>
      <c r="BS181" s="112"/>
      <c r="BT181" s="112"/>
      <c r="BU181" s="112"/>
      <c r="BV181" s="112"/>
      <c r="BW181" s="112"/>
      <c r="BX181" s="112"/>
      <c r="BY181" s="112"/>
      <c r="BZ181" s="112"/>
      <c r="CA181" s="112"/>
      <c r="CB181" s="112"/>
      <c r="CC181" s="112"/>
      <c r="CD181" s="112"/>
      <c r="CE181" s="112"/>
      <c r="CF181" s="112"/>
      <c r="CG181" s="112"/>
      <c r="CH181" s="112"/>
      <c r="CI181" s="112"/>
      <c r="CJ181" s="112"/>
      <c r="CK181" s="112"/>
      <c r="CL181" s="112"/>
      <c r="CM181" s="112"/>
      <c r="CN181" s="112"/>
      <c r="CO181" s="112"/>
      <c r="CP181" s="112"/>
      <c r="CQ181" s="112"/>
      <c r="CR181" s="112"/>
      <c r="CS181" s="112"/>
      <c r="CT181" s="112"/>
      <c r="CU181" s="112"/>
      <c r="CV181" s="112"/>
      <c r="CW181" s="112"/>
      <c r="CX181" s="112"/>
      <c r="CY181" s="112"/>
      <c r="CZ181" s="112"/>
      <c r="DA181" s="112"/>
      <c r="DB181" s="112"/>
      <c r="DC181" s="112"/>
      <c r="DD181" s="112"/>
      <c r="DE181" s="112"/>
      <c r="DF181" s="112"/>
      <c r="DG181" s="112"/>
      <c r="DH181" s="112"/>
      <c r="DI181" s="112"/>
      <c r="DJ181" s="112"/>
      <c r="DK181" s="112"/>
      <c r="DL181" s="112"/>
      <c r="DM181" s="112"/>
      <c r="DN181" s="112"/>
      <c r="DO181" s="112"/>
      <c r="DP181" s="112"/>
      <c r="DQ181" s="112"/>
      <c r="DR181" s="112"/>
      <c r="DS181" s="112"/>
      <c r="DT181" s="112"/>
      <c r="DU181" s="112"/>
      <c r="DV181" s="112"/>
      <c r="DW181" s="112"/>
      <c r="DX181" s="112"/>
      <c r="DY181" s="112"/>
      <c r="DZ181" s="112"/>
      <c r="EA181" s="112"/>
      <c r="EB181" s="112"/>
      <c r="EC181" s="112"/>
      <c r="ED181" s="112"/>
      <c r="EE181" s="112"/>
      <c r="EF181" s="112"/>
      <c r="EG181" s="112"/>
      <c r="EH181" s="112"/>
      <c r="EI181" s="112"/>
      <c r="EJ181" s="112"/>
      <c r="EK181" s="112"/>
      <c r="EL181" s="112"/>
      <c r="EM181" s="112"/>
      <c r="EN181" s="112"/>
      <c r="EO181" s="112"/>
      <c r="EP181" s="112"/>
      <c r="EQ181" s="112"/>
      <c r="ER181" s="112"/>
      <c r="ES181" s="112"/>
      <c r="ET181" s="112"/>
      <c r="EU181" s="112"/>
      <c r="EV181" s="112"/>
      <c r="EW181" s="112"/>
      <c r="EX181" s="112"/>
      <c r="EY181" s="112"/>
      <c r="EZ181" s="112"/>
      <c r="FA181" s="112"/>
      <c r="FB181" s="112"/>
      <c r="FC181" s="112"/>
      <c r="FD181" s="112"/>
      <c r="FE181" s="112"/>
      <c r="FF181" s="112"/>
      <c r="FG181" s="112"/>
      <c r="FH181" s="112"/>
      <c r="FI181" s="112"/>
      <c r="FJ181" s="112"/>
      <c r="FK181" s="112"/>
      <c r="FL181" s="112"/>
      <c r="FM181" s="112"/>
      <c r="FN181" s="112"/>
      <c r="FO181" s="112"/>
      <c r="FP181" s="112"/>
      <c r="FQ181" s="112"/>
      <c r="FR181" s="112"/>
      <c r="FS181" s="112"/>
      <c r="FT181" s="112"/>
      <c r="FU181" s="112"/>
      <c r="FV181" s="112"/>
      <c r="FW181" s="112"/>
      <c r="FX181" s="112"/>
      <c r="FY181" s="112"/>
      <c r="FZ181" s="112"/>
      <c r="GA181" s="112"/>
      <c r="GB181" s="112"/>
      <c r="GC181" s="112"/>
      <c r="GD181" s="112"/>
      <c r="GE181" s="112"/>
      <c r="GF181" s="112"/>
      <c r="GG181" s="112"/>
      <c r="GH181" s="112"/>
      <c r="GI181" s="112"/>
      <c r="GJ181" s="112"/>
      <c r="GK181" s="112"/>
      <c r="GL181" s="112"/>
      <c r="GM181" s="112"/>
      <c r="GN181" s="112"/>
      <c r="GO181" s="112"/>
      <c r="GP181" s="112"/>
      <c r="GQ181" s="112"/>
      <c r="GR181" s="112"/>
      <c r="GS181" s="112"/>
      <c r="GT181" s="112"/>
      <c r="GU181" s="112"/>
      <c r="GV181" s="112"/>
      <c r="GW181" s="112"/>
      <c r="GX181" s="112"/>
      <c r="GY181" s="112"/>
      <c r="GZ181" s="112"/>
      <c r="HA181" s="112"/>
      <c r="HB181" s="112"/>
      <c r="HC181" s="112"/>
      <c r="HD181" s="112"/>
      <c r="HE181" s="112"/>
      <c r="HF181" s="112"/>
      <c r="HG181" s="112"/>
      <c r="HH181" s="112"/>
      <c r="HI181" s="112"/>
      <c r="HJ181" s="112"/>
      <c r="HK181" s="112"/>
      <c r="HL181" s="112"/>
      <c r="HM181" s="112"/>
      <c r="HN181" s="112"/>
      <c r="HO181" s="112"/>
      <c r="HP181" s="112"/>
      <c r="HQ181" s="112"/>
      <c r="HR181" s="112"/>
      <c r="HS181" s="112"/>
      <c r="HT181" s="112"/>
      <c r="HU181" s="112"/>
      <c r="HV181" s="112"/>
      <c r="HW181" s="112"/>
      <c r="HX181" s="112"/>
      <c r="HY181" s="112"/>
      <c r="HZ181" s="112"/>
      <c r="IA181" s="112"/>
      <c r="IB181" s="112"/>
      <c r="IC181" s="112"/>
      <c r="ID181" s="112"/>
      <c r="IE181" s="112"/>
      <c r="IF181" s="112"/>
      <c r="IG181" s="112"/>
      <c r="IH181" s="112"/>
      <c r="II181" s="112"/>
      <c r="IJ181" s="112"/>
      <c r="IK181" s="112"/>
      <c r="IL181" s="112"/>
      <c r="IM181" s="112"/>
      <c r="IN181" s="112"/>
      <c r="IO181" s="112"/>
      <c r="IP181" s="112"/>
      <c r="IQ181" s="112"/>
      <c r="IR181" s="112"/>
      <c r="IS181" s="112"/>
      <c r="IT181" s="112"/>
      <c r="IU181" s="112"/>
      <c r="IV181" s="112"/>
      <c r="IW181" s="112"/>
      <c r="IX181" s="112"/>
      <c r="IY181" s="112"/>
      <c r="IZ181" s="112"/>
      <c r="JA181" s="112"/>
      <c r="JB181" s="112"/>
      <c r="JC181" s="112"/>
      <c r="JD181" s="112"/>
      <c r="JE181" s="112"/>
      <c r="JF181" s="112"/>
      <c r="JG181" s="112"/>
      <c r="JH181" s="112"/>
      <c r="JI181" s="112"/>
      <c r="JJ181" s="112"/>
      <c r="JK181" s="112"/>
      <c r="JL181" s="112"/>
      <c r="JM181" s="112"/>
      <c r="JN181" s="112"/>
      <c r="JO181" s="112"/>
      <c r="JP181" s="112"/>
      <c r="JQ181" s="112"/>
      <c r="JR181" s="112"/>
      <c r="JS181" s="112"/>
      <c r="JT181" s="112"/>
      <c r="JU181" s="112"/>
      <c r="JV181" s="112"/>
      <c r="JW181" s="112"/>
      <c r="JX181" s="112"/>
      <c r="JY181" s="112"/>
      <c r="JZ181" s="112"/>
      <c r="KA181" s="112"/>
      <c r="KB181" s="112"/>
      <c r="KC181" s="112"/>
      <c r="KD181" s="112"/>
      <c r="KE181" s="112"/>
      <c r="KF181" s="112"/>
      <c r="KG181" s="112"/>
      <c r="KH181" s="112"/>
      <c r="KI181" s="112"/>
      <c r="KJ181" s="112"/>
      <c r="KK181" s="112"/>
      <c r="KL181" s="112"/>
      <c r="KM181" s="112"/>
      <c r="KN181" s="112"/>
      <c r="KO181" s="112"/>
      <c r="KP181" s="112"/>
      <c r="KQ181" s="112"/>
      <c r="KR181" s="112"/>
      <c r="KS181" s="112"/>
      <c r="KT181" s="112"/>
      <c r="KU181" s="112"/>
      <c r="KV181" s="112"/>
      <c r="KW181" s="112"/>
      <c r="KX181" s="112"/>
      <c r="KY181" s="112"/>
      <c r="KZ181" s="112"/>
      <c r="LA181" s="112"/>
      <c r="LB181" s="112"/>
      <c r="LC181" s="112"/>
      <c r="LD181" s="112"/>
      <c r="LE181" s="112"/>
      <c r="LF181" s="112"/>
      <c r="LG181" s="112"/>
      <c r="LH181" s="112"/>
      <c r="LI181" s="112"/>
      <c r="LJ181" s="112"/>
      <c r="LK181" s="112"/>
      <c r="LL181" s="112"/>
      <c r="LM181" s="112"/>
      <c r="LN181" s="112"/>
      <c r="LO181" s="112"/>
      <c r="LP181" s="112"/>
      <c r="LQ181" s="112"/>
      <c r="LR181" s="112"/>
      <c r="LS181" s="112"/>
      <c r="LT181" s="112"/>
      <c r="LU181" s="112"/>
      <c r="LV181" s="112"/>
      <c r="LW181" s="112"/>
      <c r="LX181" s="112"/>
      <c r="LY181" s="112"/>
      <c r="LZ181" s="112"/>
      <c r="MA181" s="112"/>
      <c r="MB181" s="112"/>
      <c r="MC181" s="112"/>
      <c r="MD181" s="112"/>
      <c r="ME181" s="112"/>
      <c r="MF181" s="112"/>
      <c r="MG181" s="112"/>
      <c r="MH181" s="112"/>
      <c r="MI181" s="112"/>
      <c r="MJ181" s="112"/>
      <c r="MK181" s="112"/>
      <c r="ML181" s="112"/>
      <c r="MM181" s="112"/>
      <c r="MN181" s="112"/>
      <c r="MO181" s="112"/>
      <c r="MP181" s="112"/>
      <c r="MQ181" s="112"/>
      <c r="MR181" s="112"/>
      <c r="MS181" s="112"/>
      <c r="MT181" s="112"/>
      <c r="MU181" s="112"/>
      <c r="MV181" s="112"/>
      <c r="MW181" s="112"/>
      <c r="MX181" s="112"/>
      <c r="MY181" s="112"/>
      <c r="MZ181" s="112"/>
      <c r="NA181" s="112"/>
      <c r="NB181" s="112"/>
      <c r="NC181" s="112"/>
      <c r="ND181" s="112"/>
      <c r="NE181" s="112"/>
      <c r="NF181" s="112"/>
      <c r="NG181" s="112"/>
      <c r="NH181" s="112"/>
      <c r="NI181" s="112"/>
      <c r="NJ181" s="112"/>
      <c r="NK181" s="112"/>
      <c r="NL181" s="112"/>
      <c r="NM181" s="112"/>
      <c r="NN181" s="112"/>
      <c r="NO181" s="112"/>
      <c r="NP181" s="112"/>
      <c r="NQ181" s="112"/>
      <c r="NR181" s="112"/>
      <c r="NS181" s="112"/>
      <c r="NT181" s="112"/>
      <c r="NU181" s="112"/>
      <c r="NV181" s="112"/>
      <c r="NW181" s="112"/>
      <c r="NX181" s="112"/>
      <c r="NY181" s="112"/>
      <c r="NZ181" s="112"/>
      <c r="OA181" s="112"/>
      <c r="OB181" s="112"/>
      <c r="OC181" s="112"/>
      <c r="OD181" s="112"/>
      <c r="OE181" s="112"/>
      <c r="OF181" s="112"/>
      <c r="OG181" s="112"/>
      <c r="OH181" s="112"/>
      <c r="OI181" s="112"/>
      <c r="OJ181" s="112"/>
      <c r="OK181" s="112"/>
      <c r="OL181" s="112"/>
      <c r="OM181" s="112"/>
      <c r="ON181" s="112"/>
      <c r="OO181" s="112"/>
      <c r="OP181" s="112"/>
      <c r="OQ181" s="112"/>
      <c r="OR181" s="112"/>
      <c r="OS181" s="112"/>
      <c r="OT181" s="112"/>
      <c r="OU181" s="112"/>
      <c r="OV181" s="112"/>
      <c r="OW181" s="112"/>
      <c r="OX181" s="112"/>
      <c r="OY181" s="112"/>
      <c r="OZ181" s="112"/>
      <c r="PA181" s="112"/>
      <c r="PB181" s="112"/>
      <c r="PC181" s="112"/>
      <c r="PD181" s="112"/>
      <c r="PE181" s="112"/>
      <c r="PF181" s="112"/>
      <c r="PG181" s="112"/>
      <c r="PH181" s="112"/>
      <c r="PI181" s="112"/>
      <c r="PJ181" s="112"/>
      <c r="PK181" s="112"/>
      <c r="PL181" s="112"/>
      <c r="PM181" s="112"/>
      <c r="PN181" s="112"/>
      <c r="PO181" s="112"/>
      <c r="PP181" s="112"/>
      <c r="PQ181" s="112"/>
      <c r="PR181" s="112"/>
      <c r="PS181" s="112"/>
      <c r="PT181" s="112"/>
      <c r="PU181" s="112"/>
      <c r="PV181" s="112"/>
      <c r="PW181" s="112"/>
      <c r="PX181" s="112"/>
      <c r="PY181" s="112"/>
      <c r="PZ181" s="112"/>
      <c r="QA181" s="112"/>
      <c r="QB181" s="112"/>
      <c r="QC181" s="112"/>
      <c r="QD181" s="112"/>
      <c r="QE181" s="112"/>
      <c r="QF181" s="112"/>
      <c r="QG181" s="112"/>
      <c r="QH181" s="112"/>
      <c r="QI181" s="112"/>
      <c r="QJ181" s="112"/>
      <c r="QK181" s="112"/>
      <c r="QL181" s="112"/>
      <c r="QM181" s="112"/>
      <c r="QN181" s="112"/>
      <c r="QO181" s="112"/>
      <c r="QP181" s="112"/>
      <c r="QQ181" s="112"/>
      <c r="QR181" s="112"/>
      <c r="QS181" s="112"/>
      <c r="QT181" s="112"/>
      <c r="QU181" s="112"/>
      <c r="QV181" s="112"/>
      <c r="QW181" s="112"/>
      <c r="QX181" s="112"/>
      <c r="QY181" s="112"/>
      <c r="QZ181" s="112"/>
      <c r="RA181" s="112"/>
      <c r="RB181" s="112"/>
      <c r="RC181" s="112"/>
      <c r="RD181" s="112"/>
      <c r="RE181" s="112"/>
      <c r="RF181" s="112"/>
      <c r="RG181" s="112"/>
      <c r="RH181" s="112"/>
      <c r="RI181" s="112"/>
      <c r="RJ181" s="112"/>
      <c r="RK181" s="112"/>
      <c r="RL181" s="112"/>
      <c r="RM181" s="112"/>
      <c r="RN181" s="112"/>
      <c r="RO181" s="112"/>
      <c r="RP181" s="112"/>
      <c r="RQ181" s="112"/>
      <c r="RR181" s="112"/>
      <c r="RS181" s="112"/>
      <c r="RT181" s="112"/>
      <c r="RU181" s="112"/>
      <c r="RV181" s="112"/>
      <c r="RW181" s="112"/>
      <c r="RX181" s="112"/>
      <c r="RY181" s="112"/>
      <c r="RZ181" s="112"/>
      <c r="SA181" s="112"/>
      <c r="SB181" s="112"/>
      <c r="SC181" s="112"/>
      <c r="SD181" s="112"/>
      <c r="SE181" s="112"/>
      <c r="SF181" s="112"/>
      <c r="SG181" s="112"/>
      <c r="SH181" s="112"/>
      <c r="SI181" s="112"/>
      <c r="SJ181" s="112"/>
      <c r="SK181" s="112"/>
      <c r="SL181" s="112"/>
      <c r="SM181" s="112"/>
      <c r="SN181" s="112"/>
      <c r="SO181" s="112"/>
      <c r="SP181" s="112"/>
      <c r="SQ181" s="112"/>
      <c r="SR181" s="112"/>
      <c r="SS181" s="112"/>
      <c r="ST181" s="112"/>
      <c r="SU181" s="112"/>
      <c r="SV181" s="112"/>
      <c r="SW181" s="112"/>
      <c r="SX181" s="112"/>
      <c r="SY181" s="112"/>
      <c r="SZ181" s="112"/>
      <c r="TA181" s="112"/>
      <c r="TB181" s="112"/>
      <c r="TC181" s="112"/>
      <c r="TD181" s="112"/>
      <c r="TE181" s="112"/>
      <c r="TF181" s="112"/>
      <c r="TG181" s="112"/>
      <c r="TH181" s="112"/>
      <c r="TI181" s="112"/>
      <c r="TJ181" s="112"/>
      <c r="TK181" s="112"/>
      <c r="TL181" s="112"/>
      <c r="TM181" s="112"/>
      <c r="TN181" s="112"/>
      <c r="TO181" s="112"/>
      <c r="TP181" s="112"/>
      <c r="TQ181" s="112"/>
      <c r="TR181" s="112"/>
      <c r="TS181" s="112"/>
      <c r="TT181" s="112"/>
      <c r="TU181" s="112"/>
      <c r="TV181" s="112"/>
      <c r="TW181" s="112"/>
      <c r="TX181" s="112"/>
      <c r="TY181" s="112"/>
      <c r="TZ181" s="112"/>
      <c r="UA181" s="112"/>
      <c r="UB181" s="112"/>
      <c r="UC181" s="112"/>
      <c r="UD181" s="112"/>
      <c r="UE181" s="112"/>
      <c r="UF181" s="112"/>
      <c r="UG181" s="112"/>
      <c r="UH181" s="112"/>
      <c r="UI181" s="112"/>
      <c r="UJ181" s="112"/>
      <c r="UK181" s="112"/>
      <c r="UL181" s="112"/>
      <c r="UM181" s="112"/>
      <c r="UN181" s="112"/>
      <c r="UO181" s="112"/>
      <c r="UP181" s="112"/>
      <c r="UQ181" s="112"/>
      <c r="UR181" s="112"/>
      <c r="US181" s="112"/>
      <c r="UT181" s="112"/>
      <c r="UU181" s="112"/>
      <c r="UV181" s="112"/>
      <c r="UW181" s="112"/>
      <c r="UX181" s="112"/>
      <c r="UY181" s="112"/>
      <c r="UZ181" s="112"/>
      <c r="VA181" s="112"/>
      <c r="VB181" s="112"/>
      <c r="VC181" s="112"/>
      <c r="VD181" s="112"/>
      <c r="VE181" s="112"/>
      <c r="VF181" s="112"/>
      <c r="VG181" s="112"/>
      <c r="VH181" s="112"/>
      <c r="VI181" s="112"/>
      <c r="VJ181" s="112"/>
      <c r="VK181" s="112"/>
      <c r="VL181" s="112"/>
      <c r="VM181" s="112"/>
      <c r="VN181" s="112"/>
      <c r="VO181" s="112"/>
      <c r="VP181" s="112"/>
      <c r="VQ181" s="112"/>
      <c r="VR181" s="112"/>
      <c r="VS181" s="112"/>
      <c r="VT181" s="112"/>
      <c r="VU181" s="112"/>
      <c r="VV181" s="112"/>
      <c r="VW181" s="112"/>
      <c r="VX181" s="112"/>
      <c r="VY181" s="112"/>
      <c r="VZ181" s="112"/>
      <c r="WA181" s="112"/>
      <c r="WB181" s="112"/>
      <c r="WC181" s="112"/>
      <c r="WD181" s="112"/>
      <c r="WE181" s="112"/>
      <c r="WF181" s="112"/>
      <c r="WG181" s="112"/>
      <c r="WH181" s="112"/>
      <c r="WI181" s="112"/>
      <c r="WJ181" s="112"/>
      <c r="WK181" s="112"/>
      <c r="WL181" s="112"/>
      <c r="WM181" s="112"/>
      <c r="WN181" s="112"/>
      <c r="WO181" s="112"/>
      <c r="WP181" s="112"/>
      <c r="WQ181" s="112"/>
      <c r="WR181" s="112"/>
      <c r="WS181" s="112"/>
      <c r="WT181" s="112"/>
      <c r="WU181" s="112"/>
      <c r="WV181" s="112"/>
      <c r="WW181" s="112"/>
      <c r="WX181" s="112"/>
      <c r="WY181" s="112"/>
      <c r="WZ181" s="112"/>
      <c r="XA181" s="112"/>
      <c r="XB181" s="112"/>
      <c r="XC181" s="112"/>
      <c r="XD181" s="112"/>
      <c r="XE181" s="112"/>
      <c r="XF181" s="112"/>
      <c r="XG181" s="112"/>
      <c r="XH181" s="112"/>
      <c r="XI181" s="112"/>
      <c r="XJ181" s="112"/>
      <c r="XK181" s="112"/>
      <c r="XL181" s="112"/>
      <c r="XM181" s="112"/>
      <c r="XN181" s="112"/>
      <c r="XO181" s="112"/>
      <c r="XP181" s="112"/>
      <c r="XQ181" s="112"/>
      <c r="XR181" s="112"/>
      <c r="XS181" s="112"/>
      <c r="XT181" s="112"/>
      <c r="XU181" s="112"/>
      <c r="XV181" s="112"/>
      <c r="XW181" s="112"/>
      <c r="XX181" s="112"/>
      <c r="XY181" s="112"/>
      <c r="XZ181" s="112"/>
      <c r="YA181" s="112"/>
      <c r="YB181" s="112"/>
      <c r="YC181" s="112"/>
      <c r="YD181" s="112"/>
      <c r="YE181" s="112"/>
      <c r="YF181" s="112"/>
      <c r="YG181" s="112"/>
      <c r="YH181" s="112"/>
      <c r="YI181" s="112"/>
      <c r="YJ181" s="112"/>
      <c r="YK181" s="112"/>
      <c r="YL181" s="112"/>
      <c r="YM181" s="112"/>
      <c r="YN181" s="112"/>
      <c r="YO181" s="112"/>
      <c r="YP181" s="112"/>
      <c r="YQ181" s="112"/>
      <c r="YR181" s="112"/>
      <c r="YS181" s="112"/>
      <c r="YT181" s="112"/>
      <c r="YU181" s="112"/>
      <c r="YV181" s="112"/>
      <c r="YW181" s="112"/>
      <c r="YX181" s="112"/>
      <c r="YY181" s="112"/>
      <c r="YZ181" s="112"/>
      <c r="ZA181" s="112"/>
      <c r="ZB181" s="112"/>
      <c r="ZC181" s="112"/>
      <c r="ZD181" s="112"/>
      <c r="ZE181" s="112"/>
      <c r="ZF181" s="112"/>
      <c r="ZG181" s="112"/>
      <c r="ZH181" s="112"/>
      <c r="ZI181" s="112"/>
      <c r="ZJ181" s="112"/>
      <c r="ZK181" s="112"/>
      <c r="ZL181" s="112"/>
      <c r="ZM181" s="112"/>
      <c r="ZN181" s="112"/>
      <c r="ZO181" s="112"/>
      <c r="ZP181" s="112"/>
      <c r="ZQ181" s="112"/>
      <c r="ZR181" s="112"/>
      <c r="ZS181" s="112"/>
      <c r="ZT181" s="112"/>
      <c r="ZU181" s="112"/>
      <c r="ZV181" s="112"/>
      <c r="ZW181" s="112"/>
      <c r="ZX181" s="112"/>
      <c r="ZY181" s="112"/>
      <c r="ZZ181" s="112"/>
      <c r="AAA181" s="112"/>
      <c r="AAB181" s="112"/>
      <c r="AAC181" s="112"/>
      <c r="AAD181" s="112"/>
      <c r="AAE181" s="112"/>
      <c r="AAF181" s="112"/>
      <c r="AAG181" s="112"/>
      <c r="AAH181" s="112"/>
      <c r="AAI181" s="112"/>
      <c r="AAJ181" s="112"/>
      <c r="AAK181" s="112"/>
      <c r="AAL181" s="112"/>
      <c r="AAM181" s="112"/>
      <c r="AAN181" s="112"/>
      <c r="AAO181" s="112"/>
      <c r="AAP181" s="112"/>
      <c r="AAQ181" s="112"/>
      <c r="AAR181" s="112"/>
      <c r="AAS181" s="112"/>
      <c r="AAT181" s="112"/>
      <c r="AAU181" s="112"/>
      <c r="AAV181" s="112"/>
      <c r="AAW181" s="112"/>
      <c r="AAX181" s="112"/>
      <c r="AAY181" s="112"/>
      <c r="AAZ181" s="112"/>
      <c r="ABA181" s="112"/>
      <c r="ABB181" s="112"/>
      <c r="ABC181" s="112"/>
      <c r="ABD181" s="112"/>
      <c r="ABE181" s="112"/>
      <c r="ABF181" s="112"/>
      <c r="ABG181" s="112"/>
      <c r="ABH181" s="112"/>
      <c r="ABI181" s="112"/>
      <c r="ABJ181" s="112"/>
      <c r="ABK181" s="112"/>
      <c r="ABL181" s="112"/>
      <c r="ABM181" s="112"/>
      <c r="ABN181" s="112"/>
      <c r="ABO181" s="112"/>
      <c r="ABP181" s="112"/>
      <c r="ABQ181" s="112"/>
      <c r="ABR181" s="112"/>
      <c r="ABS181" s="112"/>
      <c r="ABT181" s="112"/>
      <c r="ABU181" s="112"/>
      <c r="ABV181" s="112"/>
      <c r="ABW181" s="112"/>
      <c r="ABX181" s="112"/>
      <c r="ABY181" s="112"/>
      <c r="ABZ181" s="112"/>
      <c r="ACA181" s="112"/>
      <c r="ACB181" s="112"/>
      <c r="ACC181" s="112"/>
      <c r="ACD181" s="112"/>
      <c r="ACE181" s="112"/>
      <c r="ACF181" s="112"/>
      <c r="ACG181" s="112"/>
      <c r="ACH181" s="112"/>
      <c r="ACI181" s="112"/>
      <c r="ACJ181" s="112"/>
      <c r="ACK181" s="112"/>
      <c r="ACL181" s="112"/>
      <c r="ACM181" s="112"/>
      <c r="ACN181" s="112"/>
      <c r="ACO181" s="112"/>
      <c r="ACP181" s="112"/>
      <c r="ACQ181" s="112"/>
      <c r="ACR181" s="112"/>
      <c r="ACS181" s="112"/>
      <c r="ACT181" s="112"/>
      <c r="ACU181" s="112"/>
      <c r="ACV181" s="112"/>
      <c r="ACW181" s="112"/>
      <c r="ACX181" s="112"/>
      <c r="ACY181" s="112"/>
      <c r="ACZ181" s="112"/>
      <c r="ADA181" s="112"/>
      <c r="ADB181" s="112"/>
      <c r="ADC181" s="112"/>
      <c r="ADD181" s="112"/>
      <c r="ADE181" s="112"/>
      <c r="ADF181" s="112"/>
      <c r="ADG181" s="112"/>
      <c r="ADH181" s="112"/>
      <c r="ADI181" s="112"/>
      <c r="ADJ181" s="112"/>
      <c r="ADK181" s="112"/>
      <c r="ADL181" s="112"/>
      <c r="ADM181" s="112"/>
      <c r="ADN181" s="112"/>
      <c r="ADO181" s="112"/>
      <c r="ADP181" s="112"/>
      <c r="ADQ181" s="112"/>
      <c r="ADR181" s="112"/>
      <c r="ADS181" s="112"/>
      <c r="ADT181" s="112"/>
      <c r="ADU181" s="112"/>
      <c r="ADV181" s="112"/>
      <c r="ADW181" s="112"/>
      <c r="ADX181" s="112"/>
      <c r="ADY181" s="112"/>
      <c r="ADZ181" s="112"/>
      <c r="AEA181" s="112"/>
      <c r="AEB181" s="112"/>
      <c r="AEC181" s="112"/>
      <c r="AED181" s="112"/>
      <c r="AEE181" s="112"/>
      <c r="AEF181" s="112"/>
      <c r="AEG181" s="112"/>
      <c r="AEH181" s="112"/>
      <c r="AEI181" s="112"/>
      <c r="AEJ181" s="112"/>
      <c r="AEK181" s="112"/>
      <c r="AEL181" s="112"/>
      <c r="AEM181" s="112"/>
      <c r="AEN181" s="112"/>
      <c r="AEO181" s="112"/>
      <c r="AEP181" s="112"/>
      <c r="AEQ181" s="112"/>
      <c r="AER181" s="112"/>
      <c r="AES181" s="112"/>
      <c r="AET181" s="112"/>
      <c r="AEU181" s="112"/>
      <c r="AEV181" s="112"/>
      <c r="AEW181" s="112"/>
      <c r="AEX181" s="112"/>
      <c r="AEY181" s="112"/>
      <c r="AEZ181" s="112"/>
      <c r="AFA181" s="112"/>
      <c r="AFB181" s="112"/>
      <c r="AFC181" s="112"/>
      <c r="AFD181" s="112"/>
      <c r="AFE181" s="112"/>
      <c r="AFF181" s="112"/>
      <c r="AFG181" s="112"/>
      <c r="AFH181" s="112"/>
      <c r="AFI181" s="112"/>
      <c r="AFJ181" s="112"/>
      <c r="AFK181" s="112"/>
      <c r="AFL181" s="112"/>
      <c r="AFM181" s="112"/>
      <c r="AFN181" s="112"/>
      <c r="AFO181" s="112"/>
      <c r="AFP181" s="112"/>
      <c r="AFQ181" s="112"/>
      <c r="AFR181" s="112"/>
      <c r="AFS181" s="112"/>
      <c r="AFT181" s="112"/>
      <c r="AFU181" s="112"/>
      <c r="AFV181" s="112"/>
      <c r="AFW181" s="112"/>
      <c r="AFX181" s="112"/>
      <c r="AFY181" s="112"/>
      <c r="AFZ181" s="112"/>
      <c r="AGA181" s="112"/>
      <c r="AGB181" s="112"/>
      <c r="AGC181" s="112"/>
      <c r="AGD181" s="112"/>
      <c r="AGE181" s="112"/>
      <c r="AGF181" s="112"/>
      <c r="AGG181" s="112"/>
      <c r="AGH181" s="112"/>
      <c r="AGI181" s="112"/>
      <c r="AGJ181" s="112"/>
      <c r="AGK181" s="112"/>
      <c r="AGL181" s="112"/>
      <c r="AGM181" s="112"/>
      <c r="AGN181" s="112"/>
      <c r="AGO181" s="112"/>
      <c r="AGP181" s="112"/>
      <c r="AGQ181" s="112"/>
      <c r="AGR181" s="112"/>
      <c r="AGS181" s="112"/>
      <c r="AGT181" s="112"/>
      <c r="AGU181" s="112"/>
      <c r="AGV181" s="112"/>
      <c r="AGW181" s="112"/>
      <c r="AGX181" s="112"/>
      <c r="AGY181" s="112"/>
      <c r="AGZ181" s="112"/>
      <c r="AHA181" s="112"/>
      <c r="AHB181" s="112"/>
      <c r="AHC181" s="112"/>
      <c r="AHD181" s="112"/>
      <c r="AHE181" s="112"/>
      <c r="AHF181" s="112"/>
      <c r="AHG181" s="112"/>
      <c r="AHH181" s="112"/>
      <c r="AHI181" s="112"/>
      <c r="AHJ181" s="112"/>
      <c r="AHK181" s="112"/>
      <c r="AHL181" s="112"/>
      <c r="AHM181" s="112"/>
      <c r="AHN181" s="112"/>
      <c r="AHO181" s="112"/>
      <c r="AHP181" s="112"/>
      <c r="AHQ181" s="112"/>
      <c r="AHR181" s="112"/>
      <c r="AHS181" s="112"/>
      <c r="AHT181" s="112"/>
      <c r="AHU181" s="112"/>
      <c r="AHV181" s="112"/>
      <c r="AHW181" s="112"/>
      <c r="AHX181" s="112"/>
      <c r="AHY181" s="112"/>
      <c r="AHZ181" s="112"/>
      <c r="AIA181" s="112"/>
      <c r="AIB181" s="112"/>
      <c r="AIC181" s="112"/>
      <c r="AID181" s="112"/>
      <c r="AIE181" s="112"/>
      <c r="AIF181" s="112"/>
      <c r="AIG181" s="112"/>
      <c r="AIH181" s="112"/>
      <c r="AII181" s="112"/>
      <c r="AIJ181" s="112"/>
      <c r="AIK181" s="112"/>
      <c r="AIL181" s="112"/>
      <c r="AIM181" s="112"/>
      <c r="AIN181" s="112"/>
      <c r="AIO181" s="112"/>
      <c r="AIP181" s="112"/>
      <c r="AIQ181" s="112"/>
      <c r="AIR181" s="112"/>
      <c r="AIS181" s="112"/>
      <c r="AIT181" s="112"/>
      <c r="AIU181" s="112"/>
      <c r="AIV181" s="112"/>
      <c r="AIW181" s="112"/>
      <c r="AIX181" s="112"/>
      <c r="AIY181" s="112"/>
      <c r="AIZ181" s="112"/>
      <c r="AJA181" s="112"/>
      <c r="AJB181" s="112"/>
      <c r="AJC181" s="112"/>
      <c r="AJD181" s="112"/>
      <c r="AJE181" s="112"/>
      <c r="AJF181" s="112"/>
      <c r="AJG181" s="112"/>
      <c r="AJH181" s="112"/>
      <c r="AJI181" s="112"/>
      <c r="AJJ181" s="112"/>
      <c r="AJK181" s="112"/>
      <c r="AJL181" s="112"/>
      <c r="AJM181" s="112"/>
      <c r="AJN181" s="112"/>
      <c r="AJO181" s="112"/>
      <c r="AJP181" s="112"/>
      <c r="AJQ181" s="112"/>
      <c r="AJR181" s="112"/>
      <c r="AJS181" s="112"/>
      <c r="AJT181" s="112"/>
      <c r="AJU181" s="112"/>
      <c r="AJV181" s="112"/>
      <c r="AJW181" s="112"/>
      <c r="AJX181" s="112"/>
      <c r="AJY181" s="112"/>
      <c r="AJZ181" s="112"/>
      <c r="AKA181" s="112"/>
      <c r="AKB181" s="112"/>
      <c r="AKC181" s="112"/>
      <c r="AKD181" s="112"/>
      <c r="AKE181" s="112"/>
      <c r="AKF181" s="112"/>
      <c r="AKG181" s="112"/>
      <c r="AKH181" s="112"/>
      <c r="AKI181" s="112"/>
      <c r="AKJ181" s="112"/>
      <c r="AKK181" s="112"/>
      <c r="AKL181" s="112"/>
      <c r="AKM181" s="112"/>
      <c r="AKN181" s="112"/>
      <c r="AKO181" s="112"/>
      <c r="AKP181" s="112"/>
      <c r="AKQ181" s="112"/>
      <c r="AKR181" s="112"/>
      <c r="AKS181" s="112"/>
      <c r="AKT181" s="112"/>
      <c r="AKU181" s="112"/>
      <c r="AKV181" s="112"/>
      <c r="AKW181" s="112"/>
      <c r="AKX181" s="112"/>
      <c r="AKY181" s="112"/>
      <c r="AKZ181" s="112"/>
      <c r="ALA181" s="112"/>
      <c r="ALB181" s="112"/>
      <c r="ALC181" s="112"/>
      <c r="ALD181" s="112"/>
      <c r="ALE181" s="112"/>
      <c r="ALF181" s="112"/>
      <c r="ALG181" s="112"/>
      <c r="ALH181" s="112"/>
      <c r="ALI181" s="112"/>
      <c r="ALJ181" s="112"/>
      <c r="ALK181" s="112"/>
      <c r="ALL181" s="112"/>
      <c r="ALM181" s="112"/>
      <c r="ALN181" s="112"/>
      <c r="ALO181" s="112"/>
      <c r="ALP181" s="112"/>
      <c r="ALQ181" s="112"/>
      <c r="ALR181" s="112"/>
      <c r="ALS181" s="112"/>
      <c r="ALT181" s="112"/>
      <c r="ALU181" s="112"/>
      <c r="ALV181" s="112"/>
      <c r="ALW181" s="112"/>
      <c r="ALX181" s="112"/>
      <c r="ALY181" s="112"/>
      <c r="ALZ181" s="112"/>
      <c r="AMA181" s="112"/>
      <c r="AMB181" s="112"/>
      <c r="AMC181" s="112"/>
      <c r="AMD181" s="112"/>
      <c r="AME181" s="112"/>
      <c r="AMF181" s="112"/>
      <c r="AMG181" s="112"/>
      <c r="AMH181" s="112"/>
      <c r="AMI181" s="112"/>
      <c r="AMJ181" s="112"/>
      <c r="AMK181" s="112"/>
      <c r="AML181" s="112"/>
      <c r="AMM181" s="112"/>
      <c r="AMN181" s="112"/>
      <c r="AMO181" s="112"/>
      <c r="AMP181" s="112"/>
      <c r="AMQ181" s="112"/>
    </row>
    <row r="182" spans="1:1031" s="119" customFormat="1" ht="13.5" customHeight="1">
      <c r="A182" s="112"/>
      <c r="B182" s="120">
        <v>257</v>
      </c>
      <c r="C182" s="121" t="s">
        <v>137</v>
      </c>
      <c r="D182" s="122">
        <v>5000</v>
      </c>
      <c r="E182" s="116">
        <v>0</v>
      </c>
      <c r="F182" s="117">
        <f t="shared" si="191"/>
        <v>4000</v>
      </c>
      <c r="G182" s="117">
        <v>-1000</v>
      </c>
      <c r="H182" s="117">
        <v>5000</v>
      </c>
      <c r="I182" s="115">
        <v>9000</v>
      </c>
      <c r="J182" s="115">
        <v>9000</v>
      </c>
      <c r="K182" s="117">
        <v>0</v>
      </c>
      <c r="L182" s="116">
        <v>0</v>
      </c>
      <c r="M182" s="116">
        <v>28.89</v>
      </c>
      <c r="N182" s="116">
        <f t="shared" si="201"/>
        <v>8971.11</v>
      </c>
      <c r="O182" s="116">
        <f t="shared" si="202"/>
        <v>8971.11</v>
      </c>
      <c r="P182" s="116">
        <f t="shared" si="199"/>
        <v>0</v>
      </c>
      <c r="Q182" s="117">
        <v>28.89</v>
      </c>
      <c r="R182" s="116">
        <v>0</v>
      </c>
      <c r="S182" s="118">
        <f t="shared" si="203"/>
        <v>0.32100000000000001</v>
      </c>
      <c r="T182" s="118">
        <f t="shared" si="200"/>
        <v>0.32100000000000001</v>
      </c>
      <c r="U182" s="112"/>
      <c r="V182" s="112"/>
      <c r="W182" s="112"/>
      <c r="X182" s="112"/>
      <c r="Y182" s="112"/>
      <c r="Z182" s="112"/>
      <c r="AA182" s="112"/>
      <c r="AB182" s="112"/>
      <c r="AC182" s="112"/>
      <c r="AD182" s="112"/>
      <c r="AE182" s="112"/>
      <c r="AF182" s="112"/>
      <c r="AG182" s="112"/>
      <c r="AH182" s="112"/>
      <c r="AI182" s="112"/>
      <c r="AJ182" s="112"/>
      <c r="AK182" s="112"/>
      <c r="AL182" s="112"/>
      <c r="AM182" s="112"/>
      <c r="AN182" s="112"/>
      <c r="AO182" s="112"/>
      <c r="AP182" s="112"/>
      <c r="AQ182" s="112"/>
      <c r="AR182" s="112"/>
      <c r="AS182" s="112"/>
      <c r="AT182" s="112"/>
      <c r="AU182" s="112"/>
      <c r="AV182" s="112"/>
      <c r="AW182" s="112"/>
      <c r="AX182" s="112"/>
      <c r="AY182" s="112"/>
      <c r="AZ182" s="112"/>
      <c r="BA182" s="112"/>
      <c r="BB182" s="112"/>
      <c r="BC182" s="112"/>
      <c r="BD182" s="112"/>
      <c r="BE182" s="112"/>
      <c r="BF182" s="112"/>
      <c r="BG182" s="112"/>
      <c r="BH182" s="112"/>
      <c r="BI182" s="112"/>
      <c r="BJ182" s="112"/>
      <c r="BK182" s="112"/>
      <c r="BL182" s="112"/>
      <c r="BM182" s="112"/>
      <c r="BN182" s="112"/>
      <c r="BO182" s="112"/>
      <c r="BP182" s="112"/>
      <c r="BQ182" s="112"/>
      <c r="BR182" s="112"/>
      <c r="BS182" s="112"/>
      <c r="BT182" s="112"/>
      <c r="BU182" s="112"/>
      <c r="BV182" s="112"/>
      <c r="BW182" s="112"/>
      <c r="BX182" s="112"/>
      <c r="BY182" s="112"/>
      <c r="BZ182" s="112"/>
      <c r="CA182" s="112"/>
      <c r="CB182" s="112"/>
      <c r="CC182" s="112"/>
      <c r="CD182" s="112"/>
      <c r="CE182" s="112"/>
      <c r="CF182" s="112"/>
      <c r="CG182" s="112"/>
      <c r="CH182" s="112"/>
      <c r="CI182" s="112"/>
      <c r="CJ182" s="112"/>
      <c r="CK182" s="112"/>
      <c r="CL182" s="112"/>
      <c r="CM182" s="112"/>
      <c r="CN182" s="112"/>
      <c r="CO182" s="112"/>
      <c r="CP182" s="112"/>
      <c r="CQ182" s="112"/>
      <c r="CR182" s="112"/>
      <c r="CS182" s="112"/>
      <c r="CT182" s="112"/>
      <c r="CU182" s="112"/>
      <c r="CV182" s="112"/>
      <c r="CW182" s="112"/>
      <c r="CX182" s="112"/>
      <c r="CY182" s="112"/>
      <c r="CZ182" s="112"/>
      <c r="DA182" s="112"/>
      <c r="DB182" s="112"/>
      <c r="DC182" s="112"/>
      <c r="DD182" s="112"/>
      <c r="DE182" s="112"/>
      <c r="DF182" s="112"/>
      <c r="DG182" s="112"/>
      <c r="DH182" s="112"/>
      <c r="DI182" s="112"/>
      <c r="DJ182" s="112"/>
      <c r="DK182" s="112"/>
      <c r="DL182" s="112"/>
      <c r="DM182" s="112"/>
      <c r="DN182" s="112"/>
      <c r="DO182" s="112"/>
      <c r="DP182" s="112"/>
      <c r="DQ182" s="112"/>
      <c r="DR182" s="112"/>
      <c r="DS182" s="112"/>
      <c r="DT182" s="112"/>
      <c r="DU182" s="112"/>
      <c r="DV182" s="112"/>
      <c r="DW182" s="112"/>
      <c r="DX182" s="112"/>
      <c r="DY182" s="112"/>
      <c r="DZ182" s="112"/>
      <c r="EA182" s="112"/>
      <c r="EB182" s="112"/>
      <c r="EC182" s="112"/>
      <c r="ED182" s="112"/>
      <c r="EE182" s="112"/>
      <c r="EF182" s="112"/>
      <c r="EG182" s="112"/>
      <c r="EH182" s="112"/>
      <c r="EI182" s="112"/>
      <c r="EJ182" s="112"/>
      <c r="EK182" s="112"/>
      <c r="EL182" s="112"/>
      <c r="EM182" s="112"/>
      <c r="EN182" s="112"/>
      <c r="EO182" s="112"/>
      <c r="EP182" s="112"/>
      <c r="EQ182" s="112"/>
      <c r="ER182" s="112"/>
      <c r="ES182" s="112"/>
      <c r="ET182" s="112"/>
      <c r="EU182" s="112"/>
      <c r="EV182" s="112"/>
      <c r="EW182" s="112"/>
      <c r="EX182" s="112"/>
      <c r="EY182" s="112"/>
      <c r="EZ182" s="112"/>
      <c r="FA182" s="112"/>
      <c r="FB182" s="112"/>
      <c r="FC182" s="112"/>
      <c r="FD182" s="112"/>
      <c r="FE182" s="112"/>
      <c r="FF182" s="112"/>
      <c r="FG182" s="112"/>
      <c r="FH182" s="112"/>
      <c r="FI182" s="112"/>
      <c r="FJ182" s="112"/>
      <c r="FK182" s="112"/>
      <c r="FL182" s="112"/>
      <c r="FM182" s="112"/>
      <c r="FN182" s="112"/>
      <c r="FO182" s="112"/>
      <c r="FP182" s="112"/>
      <c r="FQ182" s="112"/>
      <c r="FR182" s="112"/>
      <c r="FS182" s="112"/>
      <c r="FT182" s="112"/>
      <c r="FU182" s="112"/>
      <c r="FV182" s="112"/>
      <c r="FW182" s="112"/>
      <c r="FX182" s="112"/>
      <c r="FY182" s="112"/>
      <c r="FZ182" s="112"/>
      <c r="GA182" s="112"/>
      <c r="GB182" s="112"/>
      <c r="GC182" s="112"/>
      <c r="GD182" s="112"/>
      <c r="GE182" s="112"/>
      <c r="GF182" s="112"/>
      <c r="GG182" s="112"/>
      <c r="GH182" s="112"/>
      <c r="GI182" s="112"/>
      <c r="GJ182" s="112"/>
      <c r="GK182" s="112"/>
      <c r="GL182" s="112"/>
      <c r="GM182" s="112"/>
      <c r="GN182" s="112"/>
      <c r="GO182" s="112"/>
      <c r="GP182" s="112"/>
      <c r="GQ182" s="112"/>
      <c r="GR182" s="112"/>
      <c r="GS182" s="112"/>
      <c r="GT182" s="112"/>
      <c r="GU182" s="112"/>
      <c r="GV182" s="112"/>
      <c r="GW182" s="112"/>
      <c r="GX182" s="112"/>
      <c r="GY182" s="112"/>
      <c r="GZ182" s="112"/>
      <c r="HA182" s="112"/>
      <c r="HB182" s="112"/>
      <c r="HC182" s="112"/>
      <c r="HD182" s="112"/>
      <c r="HE182" s="112"/>
      <c r="HF182" s="112"/>
      <c r="HG182" s="112"/>
      <c r="HH182" s="112"/>
      <c r="HI182" s="112"/>
      <c r="HJ182" s="112"/>
      <c r="HK182" s="112"/>
      <c r="HL182" s="112"/>
      <c r="HM182" s="112"/>
      <c r="HN182" s="112"/>
      <c r="HO182" s="112"/>
      <c r="HP182" s="112"/>
      <c r="HQ182" s="112"/>
      <c r="HR182" s="112"/>
      <c r="HS182" s="112"/>
      <c r="HT182" s="112"/>
      <c r="HU182" s="112"/>
      <c r="HV182" s="112"/>
      <c r="HW182" s="112"/>
      <c r="HX182" s="112"/>
      <c r="HY182" s="112"/>
      <c r="HZ182" s="112"/>
      <c r="IA182" s="112"/>
      <c r="IB182" s="112"/>
      <c r="IC182" s="112"/>
      <c r="ID182" s="112"/>
      <c r="IE182" s="112"/>
      <c r="IF182" s="112"/>
      <c r="IG182" s="112"/>
      <c r="IH182" s="112"/>
      <c r="II182" s="112"/>
      <c r="IJ182" s="112"/>
      <c r="IK182" s="112"/>
      <c r="IL182" s="112"/>
      <c r="IM182" s="112"/>
      <c r="IN182" s="112"/>
      <c r="IO182" s="112"/>
      <c r="IP182" s="112"/>
      <c r="IQ182" s="112"/>
      <c r="IR182" s="112"/>
      <c r="IS182" s="112"/>
      <c r="IT182" s="112"/>
      <c r="IU182" s="112"/>
      <c r="IV182" s="112"/>
      <c r="IW182" s="112"/>
      <c r="IX182" s="112"/>
      <c r="IY182" s="112"/>
      <c r="IZ182" s="112"/>
      <c r="JA182" s="112"/>
      <c r="JB182" s="112"/>
      <c r="JC182" s="112"/>
      <c r="JD182" s="112"/>
      <c r="JE182" s="112"/>
      <c r="JF182" s="112"/>
      <c r="JG182" s="112"/>
      <c r="JH182" s="112"/>
      <c r="JI182" s="112"/>
      <c r="JJ182" s="112"/>
      <c r="JK182" s="112"/>
      <c r="JL182" s="112"/>
      <c r="JM182" s="112"/>
      <c r="JN182" s="112"/>
      <c r="JO182" s="112"/>
      <c r="JP182" s="112"/>
      <c r="JQ182" s="112"/>
      <c r="JR182" s="112"/>
      <c r="JS182" s="112"/>
      <c r="JT182" s="112"/>
      <c r="JU182" s="112"/>
      <c r="JV182" s="112"/>
      <c r="JW182" s="112"/>
      <c r="JX182" s="112"/>
      <c r="JY182" s="112"/>
      <c r="JZ182" s="112"/>
      <c r="KA182" s="112"/>
      <c r="KB182" s="112"/>
      <c r="KC182" s="112"/>
      <c r="KD182" s="112"/>
      <c r="KE182" s="112"/>
      <c r="KF182" s="112"/>
      <c r="KG182" s="112"/>
      <c r="KH182" s="112"/>
      <c r="KI182" s="112"/>
      <c r="KJ182" s="112"/>
      <c r="KK182" s="112"/>
      <c r="KL182" s="112"/>
      <c r="KM182" s="112"/>
      <c r="KN182" s="112"/>
      <c r="KO182" s="112"/>
      <c r="KP182" s="112"/>
      <c r="KQ182" s="112"/>
      <c r="KR182" s="112"/>
      <c r="KS182" s="112"/>
      <c r="KT182" s="112"/>
      <c r="KU182" s="112"/>
      <c r="KV182" s="112"/>
      <c r="KW182" s="112"/>
      <c r="KX182" s="112"/>
      <c r="KY182" s="112"/>
      <c r="KZ182" s="112"/>
      <c r="LA182" s="112"/>
      <c r="LB182" s="112"/>
      <c r="LC182" s="112"/>
      <c r="LD182" s="112"/>
      <c r="LE182" s="112"/>
      <c r="LF182" s="112"/>
      <c r="LG182" s="112"/>
      <c r="LH182" s="112"/>
      <c r="LI182" s="112"/>
      <c r="LJ182" s="112"/>
      <c r="LK182" s="112"/>
      <c r="LL182" s="112"/>
      <c r="LM182" s="112"/>
      <c r="LN182" s="112"/>
      <c r="LO182" s="112"/>
      <c r="LP182" s="112"/>
      <c r="LQ182" s="112"/>
      <c r="LR182" s="112"/>
      <c r="LS182" s="112"/>
      <c r="LT182" s="112"/>
      <c r="LU182" s="112"/>
      <c r="LV182" s="112"/>
      <c r="LW182" s="112"/>
      <c r="LX182" s="112"/>
      <c r="LY182" s="112"/>
      <c r="LZ182" s="112"/>
      <c r="MA182" s="112"/>
      <c r="MB182" s="112"/>
      <c r="MC182" s="112"/>
      <c r="MD182" s="112"/>
      <c r="ME182" s="112"/>
      <c r="MF182" s="112"/>
      <c r="MG182" s="112"/>
      <c r="MH182" s="112"/>
      <c r="MI182" s="112"/>
      <c r="MJ182" s="112"/>
      <c r="MK182" s="112"/>
      <c r="ML182" s="112"/>
      <c r="MM182" s="112"/>
      <c r="MN182" s="112"/>
      <c r="MO182" s="112"/>
      <c r="MP182" s="112"/>
      <c r="MQ182" s="112"/>
      <c r="MR182" s="112"/>
      <c r="MS182" s="112"/>
      <c r="MT182" s="112"/>
      <c r="MU182" s="112"/>
      <c r="MV182" s="112"/>
      <c r="MW182" s="112"/>
      <c r="MX182" s="112"/>
      <c r="MY182" s="112"/>
      <c r="MZ182" s="112"/>
      <c r="NA182" s="112"/>
      <c r="NB182" s="112"/>
      <c r="NC182" s="112"/>
      <c r="ND182" s="112"/>
      <c r="NE182" s="112"/>
      <c r="NF182" s="112"/>
      <c r="NG182" s="112"/>
      <c r="NH182" s="112"/>
      <c r="NI182" s="112"/>
      <c r="NJ182" s="112"/>
      <c r="NK182" s="112"/>
      <c r="NL182" s="112"/>
      <c r="NM182" s="112"/>
      <c r="NN182" s="112"/>
      <c r="NO182" s="112"/>
      <c r="NP182" s="112"/>
      <c r="NQ182" s="112"/>
      <c r="NR182" s="112"/>
      <c r="NS182" s="112"/>
      <c r="NT182" s="112"/>
      <c r="NU182" s="112"/>
      <c r="NV182" s="112"/>
      <c r="NW182" s="112"/>
      <c r="NX182" s="112"/>
      <c r="NY182" s="112"/>
      <c r="NZ182" s="112"/>
      <c r="OA182" s="112"/>
      <c r="OB182" s="112"/>
      <c r="OC182" s="112"/>
      <c r="OD182" s="112"/>
      <c r="OE182" s="112"/>
      <c r="OF182" s="112"/>
      <c r="OG182" s="112"/>
      <c r="OH182" s="112"/>
      <c r="OI182" s="112"/>
      <c r="OJ182" s="112"/>
      <c r="OK182" s="112"/>
      <c r="OL182" s="112"/>
      <c r="OM182" s="112"/>
      <c r="ON182" s="112"/>
      <c r="OO182" s="112"/>
      <c r="OP182" s="112"/>
      <c r="OQ182" s="112"/>
      <c r="OR182" s="112"/>
      <c r="OS182" s="112"/>
      <c r="OT182" s="112"/>
      <c r="OU182" s="112"/>
      <c r="OV182" s="112"/>
      <c r="OW182" s="112"/>
      <c r="OX182" s="112"/>
      <c r="OY182" s="112"/>
      <c r="OZ182" s="112"/>
      <c r="PA182" s="112"/>
      <c r="PB182" s="112"/>
      <c r="PC182" s="112"/>
      <c r="PD182" s="112"/>
      <c r="PE182" s="112"/>
      <c r="PF182" s="112"/>
      <c r="PG182" s="112"/>
      <c r="PH182" s="112"/>
      <c r="PI182" s="112"/>
      <c r="PJ182" s="112"/>
      <c r="PK182" s="112"/>
      <c r="PL182" s="112"/>
      <c r="PM182" s="112"/>
      <c r="PN182" s="112"/>
      <c r="PO182" s="112"/>
      <c r="PP182" s="112"/>
      <c r="PQ182" s="112"/>
      <c r="PR182" s="112"/>
      <c r="PS182" s="112"/>
      <c r="PT182" s="112"/>
      <c r="PU182" s="112"/>
      <c r="PV182" s="112"/>
      <c r="PW182" s="112"/>
      <c r="PX182" s="112"/>
      <c r="PY182" s="112"/>
      <c r="PZ182" s="112"/>
      <c r="QA182" s="112"/>
      <c r="QB182" s="112"/>
      <c r="QC182" s="112"/>
      <c r="QD182" s="112"/>
      <c r="QE182" s="112"/>
      <c r="QF182" s="112"/>
      <c r="QG182" s="112"/>
      <c r="QH182" s="112"/>
      <c r="QI182" s="112"/>
      <c r="QJ182" s="112"/>
      <c r="QK182" s="112"/>
      <c r="QL182" s="112"/>
      <c r="QM182" s="112"/>
      <c r="QN182" s="112"/>
      <c r="QO182" s="112"/>
      <c r="QP182" s="112"/>
      <c r="QQ182" s="112"/>
      <c r="QR182" s="112"/>
      <c r="QS182" s="112"/>
      <c r="QT182" s="112"/>
      <c r="QU182" s="112"/>
      <c r="QV182" s="112"/>
      <c r="QW182" s="112"/>
      <c r="QX182" s="112"/>
      <c r="QY182" s="112"/>
      <c r="QZ182" s="112"/>
      <c r="RA182" s="112"/>
      <c r="RB182" s="112"/>
      <c r="RC182" s="112"/>
      <c r="RD182" s="112"/>
      <c r="RE182" s="112"/>
      <c r="RF182" s="112"/>
      <c r="RG182" s="112"/>
      <c r="RH182" s="112"/>
      <c r="RI182" s="112"/>
      <c r="RJ182" s="112"/>
      <c r="RK182" s="112"/>
      <c r="RL182" s="112"/>
      <c r="RM182" s="112"/>
      <c r="RN182" s="112"/>
      <c r="RO182" s="112"/>
      <c r="RP182" s="112"/>
      <c r="RQ182" s="112"/>
      <c r="RR182" s="112"/>
      <c r="RS182" s="112"/>
      <c r="RT182" s="112"/>
      <c r="RU182" s="112"/>
      <c r="RV182" s="112"/>
      <c r="RW182" s="112"/>
      <c r="RX182" s="112"/>
      <c r="RY182" s="112"/>
      <c r="RZ182" s="112"/>
      <c r="SA182" s="112"/>
      <c r="SB182" s="112"/>
      <c r="SC182" s="112"/>
      <c r="SD182" s="112"/>
      <c r="SE182" s="112"/>
      <c r="SF182" s="112"/>
      <c r="SG182" s="112"/>
      <c r="SH182" s="112"/>
      <c r="SI182" s="112"/>
      <c r="SJ182" s="112"/>
      <c r="SK182" s="112"/>
      <c r="SL182" s="112"/>
      <c r="SM182" s="112"/>
      <c r="SN182" s="112"/>
      <c r="SO182" s="112"/>
      <c r="SP182" s="112"/>
      <c r="SQ182" s="112"/>
      <c r="SR182" s="112"/>
      <c r="SS182" s="112"/>
      <c r="ST182" s="112"/>
      <c r="SU182" s="112"/>
      <c r="SV182" s="112"/>
      <c r="SW182" s="112"/>
      <c r="SX182" s="112"/>
      <c r="SY182" s="112"/>
      <c r="SZ182" s="112"/>
      <c r="TA182" s="112"/>
      <c r="TB182" s="112"/>
      <c r="TC182" s="112"/>
      <c r="TD182" s="112"/>
      <c r="TE182" s="112"/>
      <c r="TF182" s="112"/>
      <c r="TG182" s="112"/>
      <c r="TH182" s="112"/>
      <c r="TI182" s="112"/>
      <c r="TJ182" s="112"/>
      <c r="TK182" s="112"/>
      <c r="TL182" s="112"/>
      <c r="TM182" s="112"/>
      <c r="TN182" s="112"/>
      <c r="TO182" s="112"/>
      <c r="TP182" s="112"/>
      <c r="TQ182" s="112"/>
      <c r="TR182" s="112"/>
      <c r="TS182" s="112"/>
      <c r="TT182" s="112"/>
      <c r="TU182" s="112"/>
      <c r="TV182" s="112"/>
      <c r="TW182" s="112"/>
      <c r="TX182" s="112"/>
      <c r="TY182" s="112"/>
      <c r="TZ182" s="112"/>
      <c r="UA182" s="112"/>
      <c r="UB182" s="112"/>
      <c r="UC182" s="112"/>
      <c r="UD182" s="112"/>
      <c r="UE182" s="112"/>
      <c r="UF182" s="112"/>
      <c r="UG182" s="112"/>
      <c r="UH182" s="112"/>
      <c r="UI182" s="112"/>
      <c r="UJ182" s="112"/>
      <c r="UK182" s="112"/>
      <c r="UL182" s="112"/>
      <c r="UM182" s="112"/>
      <c r="UN182" s="112"/>
      <c r="UO182" s="112"/>
      <c r="UP182" s="112"/>
      <c r="UQ182" s="112"/>
      <c r="UR182" s="112"/>
      <c r="US182" s="112"/>
      <c r="UT182" s="112"/>
      <c r="UU182" s="112"/>
      <c r="UV182" s="112"/>
      <c r="UW182" s="112"/>
      <c r="UX182" s="112"/>
      <c r="UY182" s="112"/>
      <c r="UZ182" s="112"/>
      <c r="VA182" s="112"/>
      <c r="VB182" s="112"/>
      <c r="VC182" s="112"/>
      <c r="VD182" s="112"/>
      <c r="VE182" s="112"/>
      <c r="VF182" s="112"/>
      <c r="VG182" s="112"/>
      <c r="VH182" s="112"/>
      <c r="VI182" s="112"/>
      <c r="VJ182" s="112"/>
      <c r="VK182" s="112"/>
      <c r="VL182" s="112"/>
      <c r="VM182" s="112"/>
      <c r="VN182" s="112"/>
      <c r="VO182" s="112"/>
      <c r="VP182" s="112"/>
      <c r="VQ182" s="112"/>
      <c r="VR182" s="112"/>
      <c r="VS182" s="112"/>
      <c r="VT182" s="112"/>
      <c r="VU182" s="112"/>
      <c r="VV182" s="112"/>
      <c r="VW182" s="112"/>
      <c r="VX182" s="112"/>
      <c r="VY182" s="112"/>
      <c r="VZ182" s="112"/>
      <c r="WA182" s="112"/>
      <c r="WB182" s="112"/>
      <c r="WC182" s="112"/>
      <c r="WD182" s="112"/>
      <c r="WE182" s="112"/>
      <c r="WF182" s="112"/>
      <c r="WG182" s="112"/>
      <c r="WH182" s="112"/>
      <c r="WI182" s="112"/>
      <c r="WJ182" s="112"/>
      <c r="WK182" s="112"/>
      <c r="WL182" s="112"/>
      <c r="WM182" s="112"/>
      <c r="WN182" s="112"/>
      <c r="WO182" s="112"/>
      <c r="WP182" s="112"/>
      <c r="WQ182" s="112"/>
      <c r="WR182" s="112"/>
      <c r="WS182" s="112"/>
      <c r="WT182" s="112"/>
      <c r="WU182" s="112"/>
      <c r="WV182" s="112"/>
      <c r="WW182" s="112"/>
      <c r="WX182" s="112"/>
      <c r="WY182" s="112"/>
      <c r="WZ182" s="112"/>
      <c r="XA182" s="112"/>
      <c r="XB182" s="112"/>
      <c r="XC182" s="112"/>
      <c r="XD182" s="112"/>
      <c r="XE182" s="112"/>
      <c r="XF182" s="112"/>
      <c r="XG182" s="112"/>
      <c r="XH182" s="112"/>
      <c r="XI182" s="112"/>
      <c r="XJ182" s="112"/>
      <c r="XK182" s="112"/>
      <c r="XL182" s="112"/>
      <c r="XM182" s="112"/>
      <c r="XN182" s="112"/>
      <c r="XO182" s="112"/>
      <c r="XP182" s="112"/>
      <c r="XQ182" s="112"/>
      <c r="XR182" s="112"/>
      <c r="XS182" s="112"/>
      <c r="XT182" s="112"/>
      <c r="XU182" s="112"/>
      <c r="XV182" s="112"/>
      <c r="XW182" s="112"/>
      <c r="XX182" s="112"/>
      <c r="XY182" s="112"/>
      <c r="XZ182" s="112"/>
      <c r="YA182" s="112"/>
      <c r="YB182" s="112"/>
      <c r="YC182" s="112"/>
      <c r="YD182" s="112"/>
      <c r="YE182" s="112"/>
      <c r="YF182" s="112"/>
      <c r="YG182" s="112"/>
      <c r="YH182" s="112"/>
      <c r="YI182" s="112"/>
      <c r="YJ182" s="112"/>
      <c r="YK182" s="112"/>
      <c r="YL182" s="112"/>
      <c r="YM182" s="112"/>
      <c r="YN182" s="112"/>
      <c r="YO182" s="112"/>
      <c r="YP182" s="112"/>
      <c r="YQ182" s="112"/>
      <c r="YR182" s="112"/>
      <c r="YS182" s="112"/>
      <c r="YT182" s="112"/>
      <c r="YU182" s="112"/>
      <c r="YV182" s="112"/>
      <c r="YW182" s="112"/>
      <c r="YX182" s="112"/>
      <c r="YY182" s="112"/>
      <c r="YZ182" s="112"/>
      <c r="ZA182" s="112"/>
      <c r="ZB182" s="112"/>
      <c r="ZC182" s="112"/>
      <c r="ZD182" s="112"/>
      <c r="ZE182" s="112"/>
      <c r="ZF182" s="112"/>
      <c r="ZG182" s="112"/>
      <c r="ZH182" s="112"/>
      <c r="ZI182" s="112"/>
      <c r="ZJ182" s="112"/>
      <c r="ZK182" s="112"/>
      <c r="ZL182" s="112"/>
      <c r="ZM182" s="112"/>
      <c r="ZN182" s="112"/>
      <c r="ZO182" s="112"/>
      <c r="ZP182" s="112"/>
      <c r="ZQ182" s="112"/>
      <c r="ZR182" s="112"/>
      <c r="ZS182" s="112"/>
      <c r="ZT182" s="112"/>
      <c r="ZU182" s="112"/>
      <c r="ZV182" s="112"/>
      <c r="ZW182" s="112"/>
      <c r="ZX182" s="112"/>
      <c r="ZY182" s="112"/>
      <c r="ZZ182" s="112"/>
      <c r="AAA182" s="112"/>
      <c r="AAB182" s="112"/>
      <c r="AAC182" s="112"/>
      <c r="AAD182" s="112"/>
      <c r="AAE182" s="112"/>
      <c r="AAF182" s="112"/>
      <c r="AAG182" s="112"/>
      <c r="AAH182" s="112"/>
      <c r="AAI182" s="112"/>
      <c r="AAJ182" s="112"/>
      <c r="AAK182" s="112"/>
      <c r="AAL182" s="112"/>
      <c r="AAM182" s="112"/>
      <c r="AAN182" s="112"/>
      <c r="AAO182" s="112"/>
      <c r="AAP182" s="112"/>
      <c r="AAQ182" s="112"/>
      <c r="AAR182" s="112"/>
      <c r="AAS182" s="112"/>
      <c r="AAT182" s="112"/>
      <c r="AAU182" s="112"/>
      <c r="AAV182" s="112"/>
      <c r="AAW182" s="112"/>
      <c r="AAX182" s="112"/>
      <c r="AAY182" s="112"/>
      <c r="AAZ182" s="112"/>
      <c r="ABA182" s="112"/>
      <c r="ABB182" s="112"/>
      <c r="ABC182" s="112"/>
      <c r="ABD182" s="112"/>
      <c r="ABE182" s="112"/>
      <c r="ABF182" s="112"/>
      <c r="ABG182" s="112"/>
      <c r="ABH182" s="112"/>
      <c r="ABI182" s="112"/>
      <c r="ABJ182" s="112"/>
      <c r="ABK182" s="112"/>
      <c r="ABL182" s="112"/>
      <c r="ABM182" s="112"/>
      <c r="ABN182" s="112"/>
      <c r="ABO182" s="112"/>
      <c r="ABP182" s="112"/>
      <c r="ABQ182" s="112"/>
      <c r="ABR182" s="112"/>
      <c r="ABS182" s="112"/>
      <c r="ABT182" s="112"/>
      <c r="ABU182" s="112"/>
      <c r="ABV182" s="112"/>
      <c r="ABW182" s="112"/>
      <c r="ABX182" s="112"/>
      <c r="ABY182" s="112"/>
      <c r="ABZ182" s="112"/>
      <c r="ACA182" s="112"/>
      <c r="ACB182" s="112"/>
      <c r="ACC182" s="112"/>
      <c r="ACD182" s="112"/>
      <c r="ACE182" s="112"/>
      <c r="ACF182" s="112"/>
      <c r="ACG182" s="112"/>
      <c r="ACH182" s="112"/>
      <c r="ACI182" s="112"/>
      <c r="ACJ182" s="112"/>
      <c r="ACK182" s="112"/>
      <c r="ACL182" s="112"/>
      <c r="ACM182" s="112"/>
      <c r="ACN182" s="112"/>
      <c r="ACO182" s="112"/>
      <c r="ACP182" s="112"/>
      <c r="ACQ182" s="112"/>
      <c r="ACR182" s="112"/>
      <c r="ACS182" s="112"/>
      <c r="ACT182" s="112"/>
      <c r="ACU182" s="112"/>
      <c r="ACV182" s="112"/>
      <c r="ACW182" s="112"/>
      <c r="ACX182" s="112"/>
      <c r="ACY182" s="112"/>
      <c r="ACZ182" s="112"/>
      <c r="ADA182" s="112"/>
      <c r="ADB182" s="112"/>
      <c r="ADC182" s="112"/>
      <c r="ADD182" s="112"/>
      <c r="ADE182" s="112"/>
      <c r="ADF182" s="112"/>
      <c r="ADG182" s="112"/>
      <c r="ADH182" s="112"/>
      <c r="ADI182" s="112"/>
      <c r="ADJ182" s="112"/>
      <c r="ADK182" s="112"/>
      <c r="ADL182" s="112"/>
      <c r="ADM182" s="112"/>
      <c r="ADN182" s="112"/>
      <c r="ADO182" s="112"/>
      <c r="ADP182" s="112"/>
      <c r="ADQ182" s="112"/>
      <c r="ADR182" s="112"/>
      <c r="ADS182" s="112"/>
      <c r="ADT182" s="112"/>
      <c r="ADU182" s="112"/>
      <c r="ADV182" s="112"/>
      <c r="ADW182" s="112"/>
      <c r="ADX182" s="112"/>
      <c r="ADY182" s="112"/>
      <c r="ADZ182" s="112"/>
      <c r="AEA182" s="112"/>
      <c r="AEB182" s="112"/>
      <c r="AEC182" s="112"/>
      <c r="AED182" s="112"/>
      <c r="AEE182" s="112"/>
      <c r="AEF182" s="112"/>
      <c r="AEG182" s="112"/>
      <c r="AEH182" s="112"/>
      <c r="AEI182" s="112"/>
      <c r="AEJ182" s="112"/>
      <c r="AEK182" s="112"/>
      <c r="AEL182" s="112"/>
      <c r="AEM182" s="112"/>
      <c r="AEN182" s="112"/>
      <c r="AEO182" s="112"/>
      <c r="AEP182" s="112"/>
      <c r="AEQ182" s="112"/>
      <c r="AER182" s="112"/>
      <c r="AES182" s="112"/>
      <c r="AET182" s="112"/>
      <c r="AEU182" s="112"/>
      <c r="AEV182" s="112"/>
      <c r="AEW182" s="112"/>
      <c r="AEX182" s="112"/>
      <c r="AEY182" s="112"/>
      <c r="AEZ182" s="112"/>
      <c r="AFA182" s="112"/>
      <c r="AFB182" s="112"/>
      <c r="AFC182" s="112"/>
      <c r="AFD182" s="112"/>
      <c r="AFE182" s="112"/>
      <c r="AFF182" s="112"/>
      <c r="AFG182" s="112"/>
      <c r="AFH182" s="112"/>
      <c r="AFI182" s="112"/>
      <c r="AFJ182" s="112"/>
      <c r="AFK182" s="112"/>
      <c r="AFL182" s="112"/>
      <c r="AFM182" s="112"/>
      <c r="AFN182" s="112"/>
      <c r="AFO182" s="112"/>
      <c r="AFP182" s="112"/>
      <c r="AFQ182" s="112"/>
      <c r="AFR182" s="112"/>
      <c r="AFS182" s="112"/>
      <c r="AFT182" s="112"/>
      <c r="AFU182" s="112"/>
      <c r="AFV182" s="112"/>
      <c r="AFW182" s="112"/>
      <c r="AFX182" s="112"/>
      <c r="AFY182" s="112"/>
      <c r="AFZ182" s="112"/>
      <c r="AGA182" s="112"/>
      <c r="AGB182" s="112"/>
      <c r="AGC182" s="112"/>
      <c r="AGD182" s="112"/>
      <c r="AGE182" s="112"/>
      <c r="AGF182" s="112"/>
      <c r="AGG182" s="112"/>
      <c r="AGH182" s="112"/>
      <c r="AGI182" s="112"/>
      <c r="AGJ182" s="112"/>
      <c r="AGK182" s="112"/>
      <c r="AGL182" s="112"/>
      <c r="AGM182" s="112"/>
      <c r="AGN182" s="112"/>
      <c r="AGO182" s="112"/>
      <c r="AGP182" s="112"/>
      <c r="AGQ182" s="112"/>
      <c r="AGR182" s="112"/>
      <c r="AGS182" s="112"/>
      <c r="AGT182" s="112"/>
      <c r="AGU182" s="112"/>
      <c r="AGV182" s="112"/>
      <c r="AGW182" s="112"/>
      <c r="AGX182" s="112"/>
      <c r="AGY182" s="112"/>
      <c r="AGZ182" s="112"/>
      <c r="AHA182" s="112"/>
      <c r="AHB182" s="112"/>
      <c r="AHC182" s="112"/>
      <c r="AHD182" s="112"/>
      <c r="AHE182" s="112"/>
      <c r="AHF182" s="112"/>
      <c r="AHG182" s="112"/>
      <c r="AHH182" s="112"/>
      <c r="AHI182" s="112"/>
      <c r="AHJ182" s="112"/>
      <c r="AHK182" s="112"/>
      <c r="AHL182" s="112"/>
      <c r="AHM182" s="112"/>
      <c r="AHN182" s="112"/>
      <c r="AHO182" s="112"/>
      <c r="AHP182" s="112"/>
      <c r="AHQ182" s="112"/>
      <c r="AHR182" s="112"/>
      <c r="AHS182" s="112"/>
      <c r="AHT182" s="112"/>
      <c r="AHU182" s="112"/>
      <c r="AHV182" s="112"/>
      <c r="AHW182" s="112"/>
      <c r="AHX182" s="112"/>
      <c r="AHY182" s="112"/>
      <c r="AHZ182" s="112"/>
      <c r="AIA182" s="112"/>
      <c r="AIB182" s="112"/>
      <c r="AIC182" s="112"/>
      <c r="AID182" s="112"/>
      <c r="AIE182" s="112"/>
      <c r="AIF182" s="112"/>
      <c r="AIG182" s="112"/>
      <c r="AIH182" s="112"/>
      <c r="AII182" s="112"/>
      <c r="AIJ182" s="112"/>
      <c r="AIK182" s="112"/>
      <c r="AIL182" s="112"/>
      <c r="AIM182" s="112"/>
      <c r="AIN182" s="112"/>
      <c r="AIO182" s="112"/>
      <c r="AIP182" s="112"/>
      <c r="AIQ182" s="112"/>
      <c r="AIR182" s="112"/>
      <c r="AIS182" s="112"/>
      <c r="AIT182" s="112"/>
      <c r="AIU182" s="112"/>
      <c r="AIV182" s="112"/>
      <c r="AIW182" s="112"/>
      <c r="AIX182" s="112"/>
      <c r="AIY182" s="112"/>
      <c r="AIZ182" s="112"/>
      <c r="AJA182" s="112"/>
      <c r="AJB182" s="112"/>
      <c r="AJC182" s="112"/>
      <c r="AJD182" s="112"/>
      <c r="AJE182" s="112"/>
      <c r="AJF182" s="112"/>
      <c r="AJG182" s="112"/>
      <c r="AJH182" s="112"/>
      <c r="AJI182" s="112"/>
      <c r="AJJ182" s="112"/>
      <c r="AJK182" s="112"/>
      <c r="AJL182" s="112"/>
      <c r="AJM182" s="112"/>
      <c r="AJN182" s="112"/>
      <c r="AJO182" s="112"/>
      <c r="AJP182" s="112"/>
      <c r="AJQ182" s="112"/>
      <c r="AJR182" s="112"/>
      <c r="AJS182" s="112"/>
      <c r="AJT182" s="112"/>
      <c r="AJU182" s="112"/>
      <c r="AJV182" s="112"/>
      <c r="AJW182" s="112"/>
      <c r="AJX182" s="112"/>
      <c r="AJY182" s="112"/>
      <c r="AJZ182" s="112"/>
      <c r="AKA182" s="112"/>
      <c r="AKB182" s="112"/>
      <c r="AKC182" s="112"/>
      <c r="AKD182" s="112"/>
      <c r="AKE182" s="112"/>
      <c r="AKF182" s="112"/>
      <c r="AKG182" s="112"/>
      <c r="AKH182" s="112"/>
      <c r="AKI182" s="112"/>
      <c r="AKJ182" s="112"/>
      <c r="AKK182" s="112"/>
      <c r="AKL182" s="112"/>
      <c r="AKM182" s="112"/>
      <c r="AKN182" s="112"/>
      <c r="AKO182" s="112"/>
      <c r="AKP182" s="112"/>
      <c r="AKQ182" s="112"/>
      <c r="AKR182" s="112"/>
      <c r="AKS182" s="112"/>
      <c r="AKT182" s="112"/>
      <c r="AKU182" s="112"/>
      <c r="AKV182" s="112"/>
      <c r="AKW182" s="112"/>
      <c r="AKX182" s="112"/>
      <c r="AKY182" s="112"/>
      <c r="AKZ182" s="112"/>
      <c r="ALA182" s="112"/>
      <c r="ALB182" s="112"/>
      <c r="ALC182" s="112"/>
      <c r="ALD182" s="112"/>
      <c r="ALE182" s="112"/>
      <c r="ALF182" s="112"/>
      <c r="ALG182" s="112"/>
      <c r="ALH182" s="112"/>
      <c r="ALI182" s="112"/>
      <c r="ALJ182" s="112"/>
      <c r="ALK182" s="112"/>
      <c r="ALL182" s="112"/>
      <c r="ALM182" s="112"/>
      <c r="ALN182" s="112"/>
      <c r="ALO182" s="112"/>
      <c r="ALP182" s="112"/>
      <c r="ALQ182" s="112"/>
      <c r="ALR182" s="112"/>
      <c r="ALS182" s="112"/>
      <c r="ALT182" s="112"/>
      <c r="ALU182" s="112"/>
      <c r="ALV182" s="112"/>
      <c r="ALW182" s="112"/>
      <c r="ALX182" s="112"/>
      <c r="ALY182" s="112"/>
      <c r="ALZ182" s="112"/>
      <c r="AMA182" s="112"/>
      <c r="AMB182" s="112"/>
      <c r="AMC182" s="112"/>
      <c r="AMD182" s="112"/>
      <c r="AME182" s="112"/>
      <c r="AMF182" s="112"/>
      <c r="AMG182" s="112"/>
      <c r="AMH182" s="112"/>
      <c r="AMI182" s="112"/>
      <c r="AMJ182" s="112"/>
      <c r="AMK182" s="112"/>
      <c r="AML182" s="112"/>
      <c r="AMM182" s="112"/>
      <c r="AMN182" s="112"/>
      <c r="AMO182" s="112"/>
      <c r="AMP182" s="112"/>
      <c r="AMQ182" s="112"/>
    </row>
    <row r="183" spans="1:1031" ht="13.5" customHeight="1">
      <c r="B183" s="77">
        <v>259</v>
      </c>
      <c r="C183" s="86" t="s">
        <v>138</v>
      </c>
      <c r="D183" s="22">
        <v>0</v>
      </c>
      <c r="E183" s="22">
        <v>0</v>
      </c>
      <c r="F183" s="21">
        <f t="shared" si="191"/>
        <v>193335</v>
      </c>
      <c r="G183" s="21">
        <v>23335</v>
      </c>
      <c r="H183" s="21">
        <v>170000</v>
      </c>
      <c r="I183" s="34">
        <v>193335</v>
      </c>
      <c r="J183" s="34">
        <v>193335</v>
      </c>
      <c r="K183" s="21">
        <v>0</v>
      </c>
      <c r="L183" s="22">
        <v>10178.85</v>
      </c>
      <c r="M183" s="22">
        <v>43910.18</v>
      </c>
      <c r="N183" s="22">
        <f t="shared" si="201"/>
        <v>149424.82</v>
      </c>
      <c r="O183" s="22">
        <f t="shared" si="202"/>
        <v>149424.82</v>
      </c>
      <c r="P183" s="22">
        <f t="shared" si="199"/>
        <v>0</v>
      </c>
      <c r="Q183" s="21">
        <v>4512.8</v>
      </c>
      <c r="R183" s="22">
        <v>39397.379999999997</v>
      </c>
      <c r="S183" s="25">
        <f t="shared" si="203"/>
        <v>22.711966276152793</v>
      </c>
      <c r="T183" s="25">
        <f t="shared" si="200"/>
        <v>22.711966276152793</v>
      </c>
    </row>
    <row r="184" spans="1:1031" ht="13.5" customHeight="1">
      <c r="B184" s="51">
        <v>260</v>
      </c>
      <c r="C184" s="18" t="s">
        <v>139</v>
      </c>
      <c r="D184" s="11">
        <f t="shared" ref="D184:G184" si="204">+D185+D186</f>
        <v>0</v>
      </c>
      <c r="E184" s="11">
        <f t="shared" si="204"/>
        <v>0</v>
      </c>
      <c r="F184" s="11">
        <f>+F185+F186</f>
        <v>16252</v>
      </c>
      <c r="G184" s="11">
        <f t="shared" si="204"/>
        <v>1252</v>
      </c>
      <c r="H184" s="11">
        <f>+H185+H186</f>
        <v>15000</v>
      </c>
      <c r="I184" s="11">
        <f t="shared" ref="I184:R184" si="205">+I185+I186</f>
        <v>16252</v>
      </c>
      <c r="J184" s="11">
        <f t="shared" si="205"/>
        <v>16252</v>
      </c>
      <c r="K184" s="11">
        <f t="shared" si="205"/>
        <v>0</v>
      </c>
      <c r="L184" s="11">
        <f t="shared" si="205"/>
        <v>2.14</v>
      </c>
      <c r="M184" s="11">
        <f t="shared" si="205"/>
        <v>1122.1400000000001</v>
      </c>
      <c r="N184" s="11">
        <f t="shared" si="205"/>
        <v>15129.859999999999</v>
      </c>
      <c r="O184" s="11">
        <f t="shared" si="205"/>
        <v>15129.859999999999</v>
      </c>
      <c r="P184" s="11">
        <f t="shared" si="205"/>
        <v>0</v>
      </c>
      <c r="Q184" s="11">
        <f>+Q185+Q186</f>
        <v>656.88</v>
      </c>
      <c r="R184" s="11">
        <f t="shared" si="205"/>
        <v>465.26</v>
      </c>
      <c r="S184" s="12">
        <f t="shared" si="203"/>
        <v>6.9046271228156542</v>
      </c>
      <c r="T184" s="12">
        <f t="shared" si="200"/>
        <v>6.9046271228156542</v>
      </c>
    </row>
    <row r="185" spans="1:1031" ht="13.5" customHeight="1">
      <c r="B185" s="53">
        <v>262</v>
      </c>
      <c r="C185" s="20" t="s">
        <v>141</v>
      </c>
      <c r="D185" s="22">
        <v>0</v>
      </c>
      <c r="E185" s="22">
        <v>0</v>
      </c>
      <c r="F185" s="21">
        <f t="shared" si="191"/>
        <v>16031</v>
      </c>
      <c r="G185" s="22">
        <v>1031</v>
      </c>
      <c r="H185" s="22">
        <v>15000</v>
      </c>
      <c r="I185" s="22">
        <v>16031</v>
      </c>
      <c r="J185" s="22">
        <v>16031</v>
      </c>
      <c r="K185" s="11">
        <v>0</v>
      </c>
      <c r="L185" s="22">
        <v>2.14</v>
      </c>
      <c r="M185" s="22">
        <v>943.6</v>
      </c>
      <c r="N185" s="22">
        <f>J185-M185</f>
        <v>15087.4</v>
      </c>
      <c r="O185" s="22">
        <f t="shared" ref="O185:O186" si="206">+N185+P185</f>
        <v>15087.4</v>
      </c>
      <c r="P185" s="22">
        <f t="shared" si="199"/>
        <v>0</v>
      </c>
      <c r="Q185" s="21">
        <v>517.78</v>
      </c>
      <c r="R185" s="22">
        <v>425.82</v>
      </c>
      <c r="S185" s="25">
        <f t="shared" si="203"/>
        <v>5.8860956896013974</v>
      </c>
      <c r="T185" s="25">
        <f t="shared" si="200"/>
        <v>5.8860956896013974</v>
      </c>
    </row>
    <row r="186" spans="1:1031" ht="13.5" customHeight="1">
      <c r="B186" s="77">
        <v>269</v>
      </c>
      <c r="C186" s="88" t="s">
        <v>144</v>
      </c>
      <c r="D186" s="22">
        <v>0</v>
      </c>
      <c r="E186" s="22">
        <v>0</v>
      </c>
      <c r="F186" s="21">
        <f t="shared" si="191"/>
        <v>221</v>
      </c>
      <c r="G186" s="21">
        <v>221</v>
      </c>
      <c r="H186" s="21">
        <v>0</v>
      </c>
      <c r="I186" s="22">
        <v>221</v>
      </c>
      <c r="J186" s="22">
        <v>221</v>
      </c>
      <c r="K186" s="21">
        <v>0</v>
      </c>
      <c r="L186" s="22">
        <v>0</v>
      </c>
      <c r="M186" s="22">
        <v>178.54</v>
      </c>
      <c r="N186" s="22">
        <f>J186-M186</f>
        <v>42.460000000000008</v>
      </c>
      <c r="O186" s="22">
        <f t="shared" si="206"/>
        <v>42.460000000000008</v>
      </c>
      <c r="P186" s="22">
        <f>+I186-J186</f>
        <v>0</v>
      </c>
      <c r="Q186" s="21">
        <v>139.1</v>
      </c>
      <c r="R186" s="22">
        <v>39.44</v>
      </c>
      <c r="S186" s="25">
        <f t="shared" si="203"/>
        <v>80.787330316742072</v>
      </c>
      <c r="T186" s="25">
        <f t="shared" si="200"/>
        <v>80.787330316742072</v>
      </c>
    </row>
    <row r="187" spans="1:1031" s="85" customFormat="1" ht="13.5" customHeight="1">
      <c r="A187" s="3"/>
      <c r="B187" s="72">
        <v>270</v>
      </c>
      <c r="C187" s="87" t="s">
        <v>144</v>
      </c>
      <c r="D187" s="11">
        <f>+D188</f>
        <v>0</v>
      </c>
      <c r="E187" s="11">
        <f t="shared" ref="E187:R187" si="207">+E188</f>
        <v>0</v>
      </c>
      <c r="F187" s="11">
        <f>+F188</f>
        <v>375</v>
      </c>
      <c r="G187" s="11">
        <f t="shared" si="207"/>
        <v>375</v>
      </c>
      <c r="H187" s="11">
        <f>+H188</f>
        <v>0</v>
      </c>
      <c r="I187" s="11">
        <f t="shared" si="207"/>
        <v>375</v>
      </c>
      <c r="J187" s="11">
        <f t="shared" si="207"/>
        <v>375</v>
      </c>
      <c r="K187" s="11">
        <f t="shared" si="207"/>
        <v>0</v>
      </c>
      <c r="L187" s="11">
        <f t="shared" si="207"/>
        <v>0</v>
      </c>
      <c r="M187" s="11">
        <f t="shared" si="207"/>
        <v>235.4</v>
      </c>
      <c r="N187" s="11">
        <f t="shared" si="207"/>
        <v>139.6</v>
      </c>
      <c r="O187" s="11">
        <f t="shared" si="207"/>
        <v>139.6</v>
      </c>
      <c r="P187" s="11">
        <f t="shared" si="207"/>
        <v>0</v>
      </c>
      <c r="Q187" s="11">
        <f t="shared" si="207"/>
        <v>235.4</v>
      </c>
      <c r="R187" s="11">
        <f t="shared" si="207"/>
        <v>0</v>
      </c>
      <c r="S187" s="12">
        <f t="shared" si="203"/>
        <v>62.773333333333333</v>
      </c>
      <c r="T187" s="12">
        <f t="shared" si="200"/>
        <v>62.773333333333333</v>
      </c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  <c r="IX187" s="3"/>
      <c r="IY187" s="3"/>
      <c r="IZ187" s="3"/>
      <c r="JA187" s="3"/>
      <c r="JB187" s="3"/>
      <c r="JC187" s="3"/>
      <c r="JD187" s="3"/>
      <c r="JE187" s="3"/>
      <c r="JF187" s="3"/>
      <c r="JG187" s="3"/>
      <c r="JH187" s="3"/>
      <c r="JI187" s="3"/>
      <c r="JJ187" s="3"/>
      <c r="JK187" s="3"/>
      <c r="JL187" s="3"/>
      <c r="JM187" s="3"/>
      <c r="JN187" s="3"/>
      <c r="JO187" s="3"/>
      <c r="JP187" s="3"/>
      <c r="JQ187" s="3"/>
      <c r="JR187" s="3"/>
      <c r="JS187" s="3"/>
      <c r="JT187" s="3"/>
      <c r="JU187" s="3"/>
      <c r="JV187" s="3"/>
      <c r="JW187" s="3"/>
      <c r="JX187" s="3"/>
      <c r="JY187" s="3"/>
      <c r="JZ187" s="3"/>
      <c r="KA187" s="3"/>
      <c r="KB187" s="3"/>
      <c r="KC187" s="3"/>
      <c r="KD187" s="3"/>
      <c r="KE187" s="3"/>
      <c r="KF187" s="3"/>
      <c r="KG187" s="3"/>
      <c r="KH187" s="3"/>
      <c r="KI187" s="3"/>
      <c r="KJ187" s="3"/>
      <c r="KK187" s="3"/>
      <c r="KL187" s="3"/>
      <c r="KM187" s="3"/>
      <c r="KN187" s="3"/>
      <c r="KO187" s="3"/>
      <c r="KP187" s="3"/>
      <c r="KQ187" s="3"/>
      <c r="KR187" s="3"/>
      <c r="KS187" s="3"/>
      <c r="KT187" s="3"/>
      <c r="KU187" s="3"/>
      <c r="KV187" s="3"/>
      <c r="KW187" s="3"/>
      <c r="KX187" s="3"/>
      <c r="KY187" s="3"/>
      <c r="KZ187" s="3"/>
      <c r="LA187" s="3"/>
      <c r="LB187" s="3"/>
      <c r="LC187" s="3"/>
      <c r="LD187" s="3"/>
      <c r="LE187" s="3"/>
      <c r="LF187" s="3"/>
      <c r="LG187" s="3"/>
      <c r="LH187" s="3"/>
      <c r="LI187" s="3"/>
      <c r="LJ187" s="3"/>
      <c r="LK187" s="3"/>
      <c r="LL187" s="3"/>
      <c r="LM187" s="3"/>
      <c r="LN187" s="3"/>
      <c r="LO187" s="3"/>
      <c r="LP187" s="3"/>
      <c r="LQ187" s="3"/>
      <c r="LR187" s="3"/>
      <c r="LS187" s="3"/>
      <c r="LT187" s="3"/>
      <c r="LU187" s="3"/>
      <c r="LV187" s="3"/>
      <c r="LW187" s="3"/>
      <c r="LX187" s="3"/>
      <c r="LY187" s="3"/>
      <c r="LZ187" s="3"/>
      <c r="MA187" s="3"/>
      <c r="MB187" s="3"/>
      <c r="MC187" s="3"/>
      <c r="MD187" s="3"/>
      <c r="ME187" s="3"/>
      <c r="MF187" s="3"/>
      <c r="MG187" s="3"/>
      <c r="MH187" s="3"/>
      <c r="MI187" s="3"/>
      <c r="MJ187" s="3"/>
      <c r="MK187" s="3"/>
      <c r="ML187" s="3"/>
      <c r="MM187" s="3"/>
      <c r="MN187" s="3"/>
      <c r="MO187" s="3"/>
      <c r="MP187" s="3"/>
      <c r="MQ187" s="3"/>
      <c r="MR187" s="3"/>
      <c r="MS187" s="3"/>
      <c r="MT187" s="3"/>
      <c r="MU187" s="3"/>
      <c r="MV187" s="3"/>
      <c r="MW187" s="3"/>
      <c r="MX187" s="3"/>
      <c r="MY187" s="3"/>
      <c r="MZ187" s="3"/>
      <c r="NA187" s="3"/>
      <c r="NB187" s="3"/>
      <c r="NC187" s="3"/>
      <c r="ND187" s="3"/>
      <c r="NE187" s="3"/>
      <c r="NF187" s="3"/>
      <c r="NG187" s="3"/>
      <c r="NH187" s="3"/>
      <c r="NI187" s="3"/>
      <c r="NJ187" s="3"/>
      <c r="NK187" s="3"/>
      <c r="NL187" s="3"/>
      <c r="NM187" s="3"/>
      <c r="NN187" s="3"/>
      <c r="NO187" s="3"/>
      <c r="NP187" s="3"/>
      <c r="NQ187" s="3"/>
      <c r="NR187" s="3"/>
      <c r="NS187" s="3"/>
      <c r="NT187" s="3"/>
      <c r="NU187" s="3"/>
      <c r="NV187" s="3"/>
      <c r="NW187" s="3"/>
      <c r="NX187" s="3"/>
      <c r="NY187" s="3"/>
      <c r="NZ187" s="3"/>
      <c r="OA187" s="3"/>
      <c r="OB187" s="3"/>
      <c r="OC187" s="3"/>
      <c r="OD187" s="3"/>
      <c r="OE187" s="3"/>
      <c r="OF187" s="3"/>
      <c r="OG187" s="3"/>
      <c r="OH187" s="3"/>
      <c r="OI187" s="3"/>
      <c r="OJ187" s="3"/>
      <c r="OK187" s="3"/>
      <c r="OL187" s="3"/>
      <c r="OM187" s="3"/>
      <c r="ON187" s="3"/>
      <c r="OO187" s="3"/>
      <c r="OP187" s="3"/>
      <c r="OQ187" s="3"/>
      <c r="OR187" s="3"/>
      <c r="OS187" s="3"/>
      <c r="OT187" s="3"/>
      <c r="OU187" s="3"/>
      <c r="OV187" s="3"/>
      <c r="OW187" s="3"/>
      <c r="OX187" s="3"/>
      <c r="OY187" s="3"/>
      <c r="OZ187" s="3"/>
      <c r="PA187" s="3"/>
      <c r="PB187" s="3"/>
      <c r="PC187" s="3"/>
      <c r="PD187" s="3"/>
      <c r="PE187" s="3"/>
      <c r="PF187" s="3"/>
      <c r="PG187" s="3"/>
      <c r="PH187" s="3"/>
      <c r="PI187" s="3"/>
      <c r="PJ187" s="3"/>
      <c r="PK187" s="3"/>
      <c r="PL187" s="3"/>
      <c r="PM187" s="3"/>
      <c r="PN187" s="3"/>
      <c r="PO187" s="3"/>
      <c r="PP187" s="3"/>
      <c r="PQ187" s="3"/>
      <c r="PR187" s="3"/>
      <c r="PS187" s="3"/>
      <c r="PT187" s="3"/>
      <c r="PU187" s="3"/>
      <c r="PV187" s="3"/>
      <c r="PW187" s="3"/>
      <c r="PX187" s="3"/>
      <c r="PY187" s="3"/>
      <c r="PZ187" s="3"/>
      <c r="QA187" s="3"/>
      <c r="QB187" s="3"/>
      <c r="QC187" s="3"/>
      <c r="QD187" s="3"/>
      <c r="QE187" s="3"/>
      <c r="QF187" s="3"/>
      <c r="QG187" s="3"/>
      <c r="QH187" s="3"/>
      <c r="QI187" s="3"/>
      <c r="QJ187" s="3"/>
      <c r="QK187" s="3"/>
      <c r="QL187" s="3"/>
      <c r="QM187" s="3"/>
      <c r="QN187" s="3"/>
      <c r="QO187" s="3"/>
      <c r="QP187" s="3"/>
      <c r="QQ187" s="3"/>
      <c r="QR187" s="3"/>
      <c r="QS187" s="3"/>
      <c r="QT187" s="3"/>
      <c r="QU187" s="3"/>
      <c r="QV187" s="3"/>
      <c r="QW187" s="3"/>
      <c r="QX187" s="3"/>
      <c r="QY187" s="3"/>
      <c r="QZ187" s="3"/>
      <c r="RA187" s="3"/>
      <c r="RB187" s="3"/>
      <c r="RC187" s="3"/>
      <c r="RD187" s="3"/>
      <c r="RE187" s="3"/>
      <c r="RF187" s="3"/>
      <c r="RG187" s="3"/>
      <c r="RH187" s="3"/>
      <c r="RI187" s="3"/>
      <c r="RJ187" s="3"/>
      <c r="RK187" s="3"/>
      <c r="RL187" s="3"/>
      <c r="RM187" s="3"/>
      <c r="RN187" s="3"/>
      <c r="RO187" s="3"/>
      <c r="RP187" s="3"/>
      <c r="RQ187" s="3"/>
      <c r="RR187" s="3"/>
      <c r="RS187" s="3"/>
      <c r="RT187" s="3"/>
      <c r="RU187" s="3"/>
      <c r="RV187" s="3"/>
      <c r="RW187" s="3"/>
      <c r="RX187" s="3"/>
      <c r="RY187" s="3"/>
      <c r="RZ187" s="3"/>
      <c r="SA187" s="3"/>
      <c r="SB187" s="3"/>
      <c r="SC187" s="3"/>
      <c r="SD187" s="3"/>
      <c r="SE187" s="3"/>
      <c r="SF187" s="3"/>
      <c r="SG187" s="3"/>
      <c r="SH187" s="3"/>
      <c r="SI187" s="3"/>
      <c r="SJ187" s="3"/>
      <c r="SK187" s="3"/>
      <c r="SL187" s="3"/>
      <c r="SM187" s="3"/>
      <c r="SN187" s="3"/>
      <c r="SO187" s="3"/>
      <c r="SP187" s="3"/>
      <c r="SQ187" s="3"/>
      <c r="SR187" s="3"/>
      <c r="SS187" s="3"/>
      <c r="ST187" s="3"/>
      <c r="SU187" s="3"/>
      <c r="SV187" s="3"/>
      <c r="SW187" s="3"/>
      <c r="SX187" s="3"/>
      <c r="SY187" s="3"/>
      <c r="SZ187" s="3"/>
      <c r="TA187" s="3"/>
      <c r="TB187" s="3"/>
      <c r="TC187" s="3"/>
      <c r="TD187" s="3"/>
      <c r="TE187" s="3"/>
      <c r="TF187" s="3"/>
      <c r="TG187" s="3"/>
      <c r="TH187" s="3"/>
      <c r="TI187" s="3"/>
      <c r="TJ187" s="3"/>
      <c r="TK187" s="3"/>
      <c r="TL187" s="3"/>
      <c r="TM187" s="3"/>
      <c r="TN187" s="3"/>
      <c r="TO187" s="3"/>
      <c r="TP187" s="3"/>
      <c r="TQ187" s="3"/>
      <c r="TR187" s="3"/>
      <c r="TS187" s="3"/>
      <c r="TT187" s="3"/>
      <c r="TU187" s="3"/>
      <c r="TV187" s="3"/>
      <c r="TW187" s="3"/>
      <c r="TX187" s="3"/>
      <c r="TY187" s="3"/>
      <c r="TZ187" s="3"/>
      <c r="UA187" s="3"/>
      <c r="UB187" s="3"/>
      <c r="UC187" s="3"/>
      <c r="UD187" s="3"/>
      <c r="UE187" s="3"/>
      <c r="UF187" s="3"/>
      <c r="UG187" s="3"/>
      <c r="UH187" s="3"/>
      <c r="UI187" s="3"/>
      <c r="UJ187" s="3"/>
      <c r="UK187" s="3"/>
      <c r="UL187" s="3"/>
      <c r="UM187" s="3"/>
      <c r="UN187" s="3"/>
      <c r="UO187" s="3"/>
      <c r="UP187" s="3"/>
      <c r="UQ187" s="3"/>
      <c r="UR187" s="3"/>
      <c r="US187" s="3"/>
      <c r="UT187" s="3"/>
      <c r="UU187" s="3"/>
      <c r="UV187" s="3"/>
      <c r="UW187" s="3"/>
      <c r="UX187" s="3"/>
      <c r="UY187" s="3"/>
      <c r="UZ187" s="3"/>
      <c r="VA187" s="3"/>
      <c r="VB187" s="3"/>
      <c r="VC187" s="3"/>
      <c r="VD187" s="3"/>
      <c r="VE187" s="3"/>
      <c r="VF187" s="3"/>
      <c r="VG187" s="3"/>
      <c r="VH187" s="3"/>
      <c r="VI187" s="3"/>
      <c r="VJ187" s="3"/>
      <c r="VK187" s="3"/>
      <c r="VL187" s="3"/>
      <c r="VM187" s="3"/>
      <c r="VN187" s="3"/>
      <c r="VO187" s="3"/>
      <c r="VP187" s="3"/>
      <c r="VQ187" s="3"/>
      <c r="VR187" s="3"/>
      <c r="VS187" s="3"/>
      <c r="VT187" s="3"/>
      <c r="VU187" s="3"/>
      <c r="VV187" s="3"/>
      <c r="VW187" s="3"/>
      <c r="VX187" s="3"/>
      <c r="VY187" s="3"/>
      <c r="VZ187" s="3"/>
      <c r="WA187" s="3"/>
      <c r="WB187" s="3"/>
      <c r="WC187" s="3"/>
      <c r="WD187" s="3"/>
      <c r="WE187" s="3"/>
      <c r="WF187" s="3"/>
      <c r="WG187" s="3"/>
      <c r="WH187" s="3"/>
      <c r="WI187" s="3"/>
      <c r="WJ187" s="3"/>
      <c r="WK187" s="3"/>
      <c r="WL187" s="3"/>
      <c r="WM187" s="3"/>
      <c r="WN187" s="3"/>
      <c r="WO187" s="3"/>
      <c r="WP187" s="3"/>
      <c r="WQ187" s="3"/>
      <c r="WR187" s="3"/>
      <c r="WS187" s="3"/>
      <c r="WT187" s="3"/>
      <c r="WU187" s="3"/>
      <c r="WV187" s="3"/>
      <c r="WW187" s="3"/>
      <c r="WX187" s="3"/>
      <c r="WY187" s="3"/>
      <c r="WZ187" s="3"/>
      <c r="XA187" s="3"/>
      <c r="XB187" s="3"/>
      <c r="XC187" s="3"/>
      <c r="XD187" s="3"/>
      <c r="XE187" s="3"/>
      <c r="XF187" s="3"/>
      <c r="XG187" s="3"/>
      <c r="XH187" s="3"/>
      <c r="XI187" s="3"/>
      <c r="XJ187" s="3"/>
      <c r="XK187" s="3"/>
      <c r="XL187" s="3"/>
      <c r="XM187" s="3"/>
      <c r="XN187" s="3"/>
      <c r="XO187" s="3"/>
      <c r="XP187" s="3"/>
      <c r="XQ187" s="3"/>
      <c r="XR187" s="3"/>
      <c r="XS187" s="3"/>
      <c r="XT187" s="3"/>
      <c r="XU187" s="3"/>
      <c r="XV187" s="3"/>
      <c r="XW187" s="3"/>
      <c r="XX187" s="3"/>
      <c r="XY187" s="3"/>
      <c r="XZ187" s="3"/>
      <c r="YA187" s="3"/>
      <c r="YB187" s="3"/>
      <c r="YC187" s="3"/>
      <c r="YD187" s="3"/>
      <c r="YE187" s="3"/>
      <c r="YF187" s="3"/>
      <c r="YG187" s="3"/>
      <c r="YH187" s="3"/>
      <c r="YI187" s="3"/>
      <c r="YJ187" s="3"/>
      <c r="YK187" s="3"/>
      <c r="YL187" s="3"/>
      <c r="YM187" s="3"/>
      <c r="YN187" s="3"/>
      <c r="YO187" s="3"/>
      <c r="YP187" s="3"/>
      <c r="YQ187" s="3"/>
      <c r="YR187" s="3"/>
      <c r="YS187" s="3"/>
      <c r="YT187" s="3"/>
      <c r="YU187" s="3"/>
      <c r="YV187" s="3"/>
      <c r="YW187" s="3"/>
      <c r="YX187" s="3"/>
      <c r="YY187" s="3"/>
      <c r="YZ187" s="3"/>
      <c r="ZA187" s="3"/>
      <c r="ZB187" s="3"/>
      <c r="ZC187" s="3"/>
      <c r="ZD187" s="3"/>
      <c r="ZE187" s="3"/>
      <c r="ZF187" s="3"/>
      <c r="ZG187" s="3"/>
      <c r="ZH187" s="3"/>
      <c r="ZI187" s="3"/>
      <c r="ZJ187" s="3"/>
      <c r="ZK187" s="3"/>
      <c r="ZL187" s="3"/>
      <c r="ZM187" s="3"/>
      <c r="ZN187" s="3"/>
      <c r="ZO187" s="3"/>
      <c r="ZP187" s="3"/>
      <c r="ZQ187" s="3"/>
      <c r="ZR187" s="3"/>
      <c r="ZS187" s="3"/>
      <c r="ZT187" s="3"/>
      <c r="ZU187" s="3"/>
      <c r="ZV187" s="3"/>
      <c r="ZW187" s="3"/>
      <c r="ZX187" s="3"/>
      <c r="ZY187" s="3"/>
      <c r="ZZ187" s="3"/>
      <c r="AAA187" s="3"/>
      <c r="AAB187" s="3"/>
      <c r="AAC187" s="3"/>
      <c r="AAD187" s="3"/>
      <c r="AAE187" s="3"/>
      <c r="AAF187" s="3"/>
      <c r="AAG187" s="3"/>
      <c r="AAH187" s="3"/>
      <c r="AAI187" s="3"/>
      <c r="AAJ187" s="3"/>
      <c r="AAK187" s="3"/>
      <c r="AAL187" s="3"/>
      <c r="AAM187" s="3"/>
      <c r="AAN187" s="3"/>
      <c r="AAO187" s="3"/>
      <c r="AAP187" s="3"/>
      <c r="AAQ187" s="3"/>
      <c r="AAR187" s="3"/>
      <c r="AAS187" s="3"/>
      <c r="AAT187" s="3"/>
      <c r="AAU187" s="3"/>
      <c r="AAV187" s="3"/>
      <c r="AAW187" s="3"/>
      <c r="AAX187" s="3"/>
      <c r="AAY187" s="3"/>
      <c r="AAZ187" s="3"/>
      <c r="ABA187" s="3"/>
      <c r="ABB187" s="3"/>
      <c r="ABC187" s="3"/>
      <c r="ABD187" s="3"/>
      <c r="ABE187" s="3"/>
      <c r="ABF187" s="3"/>
      <c r="ABG187" s="3"/>
      <c r="ABH187" s="3"/>
      <c r="ABI187" s="3"/>
      <c r="ABJ187" s="3"/>
      <c r="ABK187" s="3"/>
      <c r="ABL187" s="3"/>
      <c r="ABM187" s="3"/>
      <c r="ABN187" s="3"/>
      <c r="ABO187" s="3"/>
      <c r="ABP187" s="3"/>
      <c r="ABQ187" s="3"/>
      <c r="ABR187" s="3"/>
      <c r="ABS187" s="3"/>
      <c r="ABT187" s="3"/>
      <c r="ABU187" s="3"/>
      <c r="ABV187" s="3"/>
      <c r="ABW187" s="3"/>
      <c r="ABX187" s="3"/>
      <c r="ABY187" s="3"/>
      <c r="ABZ187" s="3"/>
      <c r="ACA187" s="3"/>
      <c r="ACB187" s="3"/>
      <c r="ACC187" s="3"/>
      <c r="ACD187" s="3"/>
      <c r="ACE187" s="3"/>
      <c r="ACF187" s="3"/>
      <c r="ACG187" s="3"/>
      <c r="ACH187" s="3"/>
      <c r="ACI187" s="3"/>
      <c r="ACJ187" s="3"/>
      <c r="ACK187" s="3"/>
      <c r="ACL187" s="3"/>
      <c r="ACM187" s="3"/>
      <c r="ACN187" s="3"/>
      <c r="ACO187" s="3"/>
      <c r="ACP187" s="3"/>
      <c r="ACQ187" s="3"/>
      <c r="ACR187" s="3"/>
      <c r="ACS187" s="3"/>
      <c r="ACT187" s="3"/>
      <c r="ACU187" s="3"/>
      <c r="ACV187" s="3"/>
      <c r="ACW187" s="3"/>
      <c r="ACX187" s="3"/>
      <c r="ACY187" s="3"/>
      <c r="ACZ187" s="3"/>
      <c r="ADA187" s="3"/>
      <c r="ADB187" s="3"/>
      <c r="ADC187" s="3"/>
      <c r="ADD187" s="3"/>
      <c r="ADE187" s="3"/>
      <c r="ADF187" s="3"/>
      <c r="ADG187" s="3"/>
      <c r="ADH187" s="3"/>
      <c r="ADI187" s="3"/>
      <c r="ADJ187" s="3"/>
      <c r="ADK187" s="3"/>
      <c r="ADL187" s="3"/>
      <c r="ADM187" s="3"/>
      <c r="ADN187" s="3"/>
      <c r="ADO187" s="3"/>
      <c r="ADP187" s="3"/>
      <c r="ADQ187" s="3"/>
      <c r="ADR187" s="3"/>
      <c r="ADS187" s="3"/>
      <c r="ADT187" s="3"/>
      <c r="ADU187" s="3"/>
      <c r="ADV187" s="3"/>
      <c r="ADW187" s="3"/>
      <c r="ADX187" s="3"/>
      <c r="ADY187" s="3"/>
      <c r="ADZ187" s="3"/>
      <c r="AEA187" s="3"/>
      <c r="AEB187" s="3"/>
      <c r="AEC187" s="3"/>
      <c r="AED187" s="3"/>
      <c r="AEE187" s="3"/>
      <c r="AEF187" s="3"/>
      <c r="AEG187" s="3"/>
      <c r="AEH187" s="3"/>
      <c r="AEI187" s="3"/>
      <c r="AEJ187" s="3"/>
      <c r="AEK187" s="3"/>
      <c r="AEL187" s="3"/>
      <c r="AEM187" s="3"/>
      <c r="AEN187" s="3"/>
      <c r="AEO187" s="3"/>
      <c r="AEP187" s="3"/>
      <c r="AEQ187" s="3"/>
      <c r="AER187" s="3"/>
      <c r="AES187" s="3"/>
      <c r="AET187" s="3"/>
      <c r="AEU187" s="3"/>
      <c r="AEV187" s="3"/>
      <c r="AEW187" s="3"/>
      <c r="AEX187" s="3"/>
      <c r="AEY187" s="3"/>
      <c r="AEZ187" s="3"/>
      <c r="AFA187" s="3"/>
      <c r="AFB187" s="3"/>
      <c r="AFC187" s="3"/>
      <c r="AFD187" s="3"/>
      <c r="AFE187" s="3"/>
      <c r="AFF187" s="3"/>
      <c r="AFG187" s="3"/>
      <c r="AFH187" s="3"/>
      <c r="AFI187" s="3"/>
      <c r="AFJ187" s="3"/>
      <c r="AFK187" s="3"/>
      <c r="AFL187" s="3"/>
      <c r="AFM187" s="3"/>
      <c r="AFN187" s="3"/>
      <c r="AFO187" s="3"/>
      <c r="AFP187" s="3"/>
      <c r="AFQ187" s="3"/>
      <c r="AFR187" s="3"/>
      <c r="AFS187" s="3"/>
      <c r="AFT187" s="3"/>
      <c r="AFU187" s="3"/>
      <c r="AFV187" s="3"/>
      <c r="AFW187" s="3"/>
      <c r="AFX187" s="3"/>
      <c r="AFY187" s="3"/>
      <c r="AFZ187" s="3"/>
      <c r="AGA187" s="3"/>
      <c r="AGB187" s="3"/>
      <c r="AGC187" s="3"/>
      <c r="AGD187" s="3"/>
      <c r="AGE187" s="3"/>
      <c r="AGF187" s="3"/>
      <c r="AGG187" s="3"/>
      <c r="AGH187" s="3"/>
      <c r="AGI187" s="3"/>
      <c r="AGJ187" s="3"/>
      <c r="AGK187" s="3"/>
      <c r="AGL187" s="3"/>
      <c r="AGM187" s="3"/>
      <c r="AGN187" s="3"/>
      <c r="AGO187" s="3"/>
      <c r="AGP187" s="3"/>
      <c r="AGQ187" s="3"/>
      <c r="AGR187" s="3"/>
      <c r="AGS187" s="3"/>
      <c r="AGT187" s="3"/>
      <c r="AGU187" s="3"/>
      <c r="AGV187" s="3"/>
      <c r="AGW187" s="3"/>
      <c r="AGX187" s="3"/>
      <c r="AGY187" s="3"/>
      <c r="AGZ187" s="3"/>
      <c r="AHA187" s="3"/>
      <c r="AHB187" s="3"/>
      <c r="AHC187" s="3"/>
      <c r="AHD187" s="3"/>
      <c r="AHE187" s="3"/>
      <c r="AHF187" s="3"/>
      <c r="AHG187" s="3"/>
      <c r="AHH187" s="3"/>
      <c r="AHI187" s="3"/>
      <c r="AHJ187" s="3"/>
      <c r="AHK187" s="3"/>
      <c r="AHL187" s="3"/>
      <c r="AHM187" s="3"/>
      <c r="AHN187" s="3"/>
      <c r="AHO187" s="3"/>
      <c r="AHP187" s="3"/>
      <c r="AHQ187" s="3"/>
      <c r="AHR187" s="3"/>
      <c r="AHS187" s="3"/>
      <c r="AHT187" s="3"/>
      <c r="AHU187" s="3"/>
      <c r="AHV187" s="3"/>
      <c r="AHW187" s="3"/>
      <c r="AHX187" s="3"/>
      <c r="AHY187" s="3"/>
      <c r="AHZ187" s="3"/>
      <c r="AIA187" s="3"/>
      <c r="AIB187" s="3"/>
      <c r="AIC187" s="3"/>
      <c r="AID187" s="3"/>
      <c r="AIE187" s="3"/>
      <c r="AIF187" s="3"/>
      <c r="AIG187" s="3"/>
      <c r="AIH187" s="3"/>
      <c r="AII187" s="3"/>
      <c r="AIJ187" s="3"/>
      <c r="AIK187" s="3"/>
      <c r="AIL187" s="3"/>
      <c r="AIM187" s="3"/>
      <c r="AIN187" s="3"/>
      <c r="AIO187" s="3"/>
      <c r="AIP187" s="3"/>
      <c r="AIQ187" s="3"/>
      <c r="AIR187" s="3"/>
      <c r="AIS187" s="3"/>
      <c r="AIT187" s="3"/>
      <c r="AIU187" s="3"/>
      <c r="AIV187" s="3"/>
      <c r="AIW187" s="3"/>
      <c r="AIX187" s="3"/>
      <c r="AIY187" s="3"/>
      <c r="AIZ187" s="3"/>
      <c r="AJA187" s="3"/>
      <c r="AJB187" s="3"/>
      <c r="AJC187" s="3"/>
      <c r="AJD187" s="3"/>
      <c r="AJE187" s="3"/>
      <c r="AJF187" s="3"/>
      <c r="AJG187" s="3"/>
      <c r="AJH187" s="3"/>
      <c r="AJI187" s="3"/>
      <c r="AJJ187" s="3"/>
      <c r="AJK187" s="3"/>
      <c r="AJL187" s="3"/>
      <c r="AJM187" s="3"/>
      <c r="AJN187" s="3"/>
      <c r="AJO187" s="3"/>
      <c r="AJP187" s="3"/>
      <c r="AJQ187" s="3"/>
      <c r="AJR187" s="3"/>
      <c r="AJS187" s="3"/>
      <c r="AJT187" s="3"/>
      <c r="AJU187" s="3"/>
      <c r="AJV187" s="3"/>
      <c r="AJW187" s="3"/>
      <c r="AJX187" s="3"/>
      <c r="AJY187" s="3"/>
      <c r="AJZ187" s="3"/>
      <c r="AKA187" s="3"/>
      <c r="AKB187" s="3"/>
      <c r="AKC187" s="3"/>
      <c r="AKD187" s="3"/>
      <c r="AKE187" s="3"/>
      <c r="AKF187" s="3"/>
      <c r="AKG187" s="3"/>
      <c r="AKH187" s="3"/>
      <c r="AKI187" s="3"/>
      <c r="AKJ187" s="3"/>
      <c r="AKK187" s="3"/>
      <c r="AKL187" s="3"/>
      <c r="AKM187" s="3"/>
      <c r="AKN187" s="3"/>
      <c r="AKO187" s="3"/>
      <c r="AKP187" s="3"/>
      <c r="AKQ187" s="3"/>
      <c r="AKR187" s="3"/>
      <c r="AKS187" s="3"/>
      <c r="AKT187" s="3"/>
      <c r="AKU187" s="3"/>
      <c r="AKV187" s="3"/>
      <c r="AKW187" s="3"/>
      <c r="AKX187" s="3"/>
      <c r="AKY187" s="3"/>
      <c r="AKZ187" s="3"/>
      <c r="ALA187" s="3"/>
      <c r="ALB187" s="3"/>
      <c r="ALC187" s="3"/>
      <c r="ALD187" s="3"/>
      <c r="ALE187" s="3"/>
      <c r="ALF187" s="3"/>
      <c r="ALG187" s="3"/>
      <c r="ALH187" s="3"/>
      <c r="ALI187" s="3"/>
      <c r="ALJ187" s="3"/>
      <c r="ALK187" s="3"/>
      <c r="ALL187" s="3"/>
      <c r="ALM187" s="3"/>
      <c r="ALN187" s="3"/>
      <c r="ALO187" s="3"/>
      <c r="ALP187" s="3"/>
      <c r="ALQ187" s="3"/>
      <c r="ALR187" s="3"/>
      <c r="ALS187" s="3"/>
      <c r="ALT187" s="3"/>
      <c r="ALU187" s="3"/>
      <c r="ALV187" s="3"/>
      <c r="ALW187" s="3"/>
      <c r="ALX187" s="3"/>
      <c r="ALY187" s="3"/>
      <c r="ALZ187" s="3"/>
      <c r="AMA187" s="3"/>
      <c r="AMB187" s="3"/>
      <c r="AMC187" s="3"/>
      <c r="AMD187" s="3"/>
      <c r="AME187" s="3"/>
      <c r="AMF187" s="3"/>
      <c r="AMG187" s="3"/>
      <c r="AMH187" s="3"/>
      <c r="AMI187" s="3"/>
      <c r="AMJ187" s="3"/>
      <c r="AMK187" s="3"/>
      <c r="AML187" s="3"/>
      <c r="AMM187" s="3"/>
      <c r="AMN187" s="3"/>
      <c r="AMO187" s="3"/>
      <c r="AMP187" s="3"/>
      <c r="AMQ187" s="3"/>
    </row>
    <row r="188" spans="1:1031" s="85" customFormat="1" ht="13.5" customHeight="1">
      <c r="A188" s="3"/>
      <c r="B188" s="77">
        <v>279</v>
      </c>
      <c r="C188" s="88" t="s">
        <v>151</v>
      </c>
      <c r="D188" s="22">
        <v>0</v>
      </c>
      <c r="E188" s="22">
        <v>0</v>
      </c>
      <c r="F188" s="21">
        <f t="shared" si="191"/>
        <v>375</v>
      </c>
      <c r="G188" s="22">
        <v>375</v>
      </c>
      <c r="H188" s="22">
        <v>0</v>
      </c>
      <c r="I188" s="22">
        <v>375</v>
      </c>
      <c r="J188" s="22">
        <v>375</v>
      </c>
      <c r="K188" s="22">
        <v>0</v>
      </c>
      <c r="L188" s="22">
        <v>0</v>
      </c>
      <c r="M188" s="22">
        <v>235.4</v>
      </c>
      <c r="N188" s="22">
        <f>J188-M188</f>
        <v>139.6</v>
      </c>
      <c r="O188" s="22">
        <f t="shared" ref="O188:O189" si="208">+N188+P188</f>
        <v>139.6</v>
      </c>
      <c r="P188" s="22">
        <f>+I188-J188</f>
        <v>0</v>
      </c>
      <c r="Q188" s="21">
        <v>235.4</v>
      </c>
      <c r="R188" s="22">
        <v>0</v>
      </c>
      <c r="S188" s="25">
        <f t="shared" si="203"/>
        <v>62.773333333333333</v>
      </c>
      <c r="T188" s="25">
        <f t="shared" si="200"/>
        <v>62.773333333333333</v>
      </c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  <c r="IX188" s="3"/>
      <c r="IY188" s="3"/>
      <c r="IZ188" s="3"/>
      <c r="JA188" s="3"/>
      <c r="JB188" s="3"/>
      <c r="JC188" s="3"/>
      <c r="JD188" s="3"/>
      <c r="JE188" s="3"/>
      <c r="JF188" s="3"/>
      <c r="JG188" s="3"/>
      <c r="JH188" s="3"/>
      <c r="JI188" s="3"/>
      <c r="JJ188" s="3"/>
      <c r="JK188" s="3"/>
      <c r="JL188" s="3"/>
      <c r="JM188" s="3"/>
      <c r="JN188" s="3"/>
      <c r="JO188" s="3"/>
      <c r="JP188" s="3"/>
      <c r="JQ188" s="3"/>
      <c r="JR188" s="3"/>
      <c r="JS188" s="3"/>
      <c r="JT188" s="3"/>
      <c r="JU188" s="3"/>
      <c r="JV188" s="3"/>
      <c r="JW188" s="3"/>
      <c r="JX188" s="3"/>
      <c r="JY188" s="3"/>
      <c r="JZ188" s="3"/>
      <c r="KA188" s="3"/>
      <c r="KB188" s="3"/>
      <c r="KC188" s="3"/>
      <c r="KD188" s="3"/>
      <c r="KE188" s="3"/>
      <c r="KF188" s="3"/>
      <c r="KG188" s="3"/>
      <c r="KH188" s="3"/>
      <c r="KI188" s="3"/>
      <c r="KJ188" s="3"/>
      <c r="KK188" s="3"/>
      <c r="KL188" s="3"/>
      <c r="KM188" s="3"/>
      <c r="KN188" s="3"/>
      <c r="KO188" s="3"/>
      <c r="KP188" s="3"/>
      <c r="KQ188" s="3"/>
      <c r="KR188" s="3"/>
      <c r="KS188" s="3"/>
      <c r="KT188" s="3"/>
      <c r="KU188" s="3"/>
      <c r="KV188" s="3"/>
      <c r="KW188" s="3"/>
      <c r="KX188" s="3"/>
      <c r="KY188" s="3"/>
      <c r="KZ188" s="3"/>
      <c r="LA188" s="3"/>
      <c r="LB188" s="3"/>
      <c r="LC188" s="3"/>
      <c r="LD188" s="3"/>
      <c r="LE188" s="3"/>
      <c r="LF188" s="3"/>
      <c r="LG188" s="3"/>
      <c r="LH188" s="3"/>
      <c r="LI188" s="3"/>
      <c r="LJ188" s="3"/>
      <c r="LK188" s="3"/>
      <c r="LL188" s="3"/>
      <c r="LM188" s="3"/>
      <c r="LN188" s="3"/>
      <c r="LO188" s="3"/>
      <c r="LP188" s="3"/>
      <c r="LQ188" s="3"/>
      <c r="LR188" s="3"/>
      <c r="LS188" s="3"/>
      <c r="LT188" s="3"/>
      <c r="LU188" s="3"/>
      <c r="LV188" s="3"/>
      <c r="LW188" s="3"/>
      <c r="LX188" s="3"/>
      <c r="LY188" s="3"/>
      <c r="LZ188" s="3"/>
      <c r="MA188" s="3"/>
      <c r="MB188" s="3"/>
      <c r="MC188" s="3"/>
      <c r="MD188" s="3"/>
      <c r="ME188" s="3"/>
      <c r="MF188" s="3"/>
      <c r="MG188" s="3"/>
      <c r="MH188" s="3"/>
      <c r="MI188" s="3"/>
      <c r="MJ188" s="3"/>
      <c r="MK188" s="3"/>
      <c r="ML188" s="3"/>
      <c r="MM188" s="3"/>
      <c r="MN188" s="3"/>
      <c r="MO188" s="3"/>
      <c r="MP188" s="3"/>
      <c r="MQ188" s="3"/>
      <c r="MR188" s="3"/>
      <c r="MS188" s="3"/>
      <c r="MT188" s="3"/>
      <c r="MU188" s="3"/>
      <c r="MV188" s="3"/>
      <c r="MW188" s="3"/>
      <c r="MX188" s="3"/>
      <c r="MY188" s="3"/>
      <c r="MZ188" s="3"/>
      <c r="NA188" s="3"/>
      <c r="NB188" s="3"/>
      <c r="NC188" s="3"/>
      <c r="ND188" s="3"/>
      <c r="NE188" s="3"/>
      <c r="NF188" s="3"/>
      <c r="NG188" s="3"/>
      <c r="NH188" s="3"/>
      <c r="NI188" s="3"/>
      <c r="NJ188" s="3"/>
      <c r="NK188" s="3"/>
      <c r="NL188" s="3"/>
      <c r="NM188" s="3"/>
      <c r="NN188" s="3"/>
      <c r="NO188" s="3"/>
      <c r="NP188" s="3"/>
      <c r="NQ188" s="3"/>
      <c r="NR188" s="3"/>
      <c r="NS188" s="3"/>
      <c r="NT188" s="3"/>
      <c r="NU188" s="3"/>
      <c r="NV188" s="3"/>
      <c r="NW188" s="3"/>
      <c r="NX188" s="3"/>
      <c r="NY188" s="3"/>
      <c r="NZ188" s="3"/>
      <c r="OA188" s="3"/>
      <c r="OB188" s="3"/>
      <c r="OC188" s="3"/>
      <c r="OD188" s="3"/>
      <c r="OE188" s="3"/>
      <c r="OF188" s="3"/>
      <c r="OG188" s="3"/>
      <c r="OH188" s="3"/>
      <c r="OI188" s="3"/>
      <c r="OJ188" s="3"/>
      <c r="OK188" s="3"/>
      <c r="OL188" s="3"/>
      <c r="OM188" s="3"/>
      <c r="ON188" s="3"/>
      <c r="OO188" s="3"/>
      <c r="OP188" s="3"/>
      <c r="OQ188" s="3"/>
      <c r="OR188" s="3"/>
      <c r="OS188" s="3"/>
      <c r="OT188" s="3"/>
      <c r="OU188" s="3"/>
      <c r="OV188" s="3"/>
      <c r="OW188" s="3"/>
      <c r="OX188" s="3"/>
      <c r="OY188" s="3"/>
      <c r="OZ188" s="3"/>
      <c r="PA188" s="3"/>
      <c r="PB188" s="3"/>
      <c r="PC188" s="3"/>
      <c r="PD188" s="3"/>
      <c r="PE188" s="3"/>
      <c r="PF188" s="3"/>
      <c r="PG188" s="3"/>
      <c r="PH188" s="3"/>
      <c r="PI188" s="3"/>
      <c r="PJ188" s="3"/>
      <c r="PK188" s="3"/>
      <c r="PL188" s="3"/>
      <c r="PM188" s="3"/>
      <c r="PN188" s="3"/>
      <c r="PO188" s="3"/>
      <c r="PP188" s="3"/>
      <c r="PQ188" s="3"/>
      <c r="PR188" s="3"/>
      <c r="PS188" s="3"/>
      <c r="PT188" s="3"/>
      <c r="PU188" s="3"/>
      <c r="PV188" s="3"/>
      <c r="PW188" s="3"/>
      <c r="PX188" s="3"/>
      <c r="PY188" s="3"/>
      <c r="PZ188" s="3"/>
      <c r="QA188" s="3"/>
      <c r="QB188" s="3"/>
      <c r="QC188" s="3"/>
      <c r="QD188" s="3"/>
      <c r="QE188" s="3"/>
      <c r="QF188" s="3"/>
      <c r="QG188" s="3"/>
      <c r="QH188" s="3"/>
      <c r="QI188" s="3"/>
      <c r="QJ188" s="3"/>
      <c r="QK188" s="3"/>
      <c r="QL188" s="3"/>
      <c r="QM188" s="3"/>
      <c r="QN188" s="3"/>
      <c r="QO188" s="3"/>
      <c r="QP188" s="3"/>
      <c r="QQ188" s="3"/>
      <c r="QR188" s="3"/>
      <c r="QS188" s="3"/>
      <c r="QT188" s="3"/>
      <c r="QU188" s="3"/>
      <c r="QV188" s="3"/>
      <c r="QW188" s="3"/>
      <c r="QX188" s="3"/>
      <c r="QY188" s="3"/>
      <c r="QZ188" s="3"/>
      <c r="RA188" s="3"/>
      <c r="RB188" s="3"/>
      <c r="RC188" s="3"/>
      <c r="RD188" s="3"/>
      <c r="RE188" s="3"/>
      <c r="RF188" s="3"/>
      <c r="RG188" s="3"/>
      <c r="RH188" s="3"/>
      <c r="RI188" s="3"/>
      <c r="RJ188" s="3"/>
      <c r="RK188" s="3"/>
      <c r="RL188" s="3"/>
      <c r="RM188" s="3"/>
      <c r="RN188" s="3"/>
      <c r="RO188" s="3"/>
      <c r="RP188" s="3"/>
      <c r="RQ188" s="3"/>
      <c r="RR188" s="3"/>
      <c r="RS188" s="3"/>
      <c r="RT188" s="3"/>
      <c r="RU188" s="3"/>
      <c r="RV188" s="3"/>
      <c r="RW188" s="3"/>
      <c r="RX188" s="3"/>
      <c r="RY188" s="3"/>
      <c r="RZ188" s="3"/>
      <c r="SA188" s="3"/>
      <c r="SB188" s="3"/>
      <c r="SC188" s="3"/>
      <c r="SD188" s="3"/>
      <c r="SE188" s="3"/>
      <c r="SF188" s="3"/>
      <c r="SG188" s="3"/>
      <c r="SH188" s="3"/>
      <c r="SI188" s="3"/>
      <c r="SJ188" s="3"/>
      <c r="SK188" s="3"/>
      <c r="SL188" s="3"/>
      <c r="SM188" s="3"/>
      <c r="SN188" s="3"/>
      <c r="SO188" s="3"/>
      <c r="SP188" s="3"/>
      <c r="SQ188" s="3"/>
      <c r="SR188" s="3"/>
      <c r="SS188" s="3"/>
      <c r="ST188" s="3"/>
      <c r="SU188" s="3"/>
      <c r="SV188" s="3"/>
      <c r="SW188" s="3"/>
      <c r="SX188" s="3"/>
      <c r="SY188" s="3"/>
      <c r="SZ188" s="3"/>
      <c r="TA188" s="3"/>
      <c r="TB188" s="3"/>
      <c r="TC188" s="3"/>
      <c r="TD188" s="3"/>
      <c r="TE188" s="3"/>
      <c r="TF188" s="3"/>
      <c r="TG188" s="3"/>
      <c r="TH188" s="3"/>
      <c r="TI188" s="3"/>
      <c r="TJ188" s="3"/>
      <c r="TK188" s="3"/>
      <c r="TL188" s="3"/>
      <c r="TM188" s="3"/>
      <c r="TN188" s="3"/>
      <c r="TO188" s="3"/>
      <c r="TP188" s="3"/>
      <c r="TQ188" s="3"/>
      <c r="TR188" s="3"/>
      <c r="TS188" s="3"/>
      <c r="TT188" s="3"/>
      <c r="TU188" s="3"/>
      <c r="TV188" s="3"/>
      <c r="TW188" s="3"/>
      <c r="TX188" s="3"/>
      <c r="TY188" s="3"/>
      <c r="TZ188" s="3"/>
      <c r="UA188" s="3"/>
      <c r="UB188" s="3"/>
      <c r="UC188" s="3"/>
      <c r="UD188" s="3"/>
      <c r="UE188" s="3"/>
      <c r="UF188" s="3"/>
      <c r="UG188" s="3"/>
      <c r="UH188" s="3"/>
      <c r="UI188" s="3"/>
      <c r="UJ188" s="3"/>
      <c r="UK188" s="3"/>
      <c r="UL188" s="3"/>
      <c r="UM188" s="3"/>
      <c r="UN188" s="3"/>
      <c r="UO188" s="3"/>
      <c r="UP188" s="3"/>
      <c r="UQ188" s="3"/>
      <c r="UR188" s="3"/>
      <c r="US188" s="3"/>
      <c r="UT188" s="3"/>
      <c r="UU188" s="3"/>
      <c r="UV188" s="3"/>
      <c r="UW188" s="3"/>
      <c r="UX188" s="3"/>
      <c r="UY188" s="3"/>
      <c r="UZ188" s="3"/>
      <c r="VA188" s="3"/>
      <c r="VB188" s="3"/>
      <c r="VC188" s="3"/>
      <c r="VD188" s="3"/>
      <c r="VE188" s="3"/>
      <c r="VF188" s="3"/>
      <c r="VG188" s="3"/>
      <c r="VH188" s="3"/>
      <c r="VI188" s="3"/>
      <c r="VJ188" s="3"/>
      <c r="VK188" s="3"/>
      <c r="VL188" s="3"/>
      <c r="VM188" s="3"/>
      <c r="VN188" s="3"/>
      <c r="VO188" s="3"/>
      <c r="VP188" s="3"/>
      <c r="VQ188" s="3"/>
      <c r="VR188" s="3"/>
      <c r="VS188" s="3"/>
      <c r="VT188" s="3"/>
      <c r="VU188" s="3"/>
      <c r="VV188" s="3"/>
      <c r="VW188" s="3"/>
      <c r="VX188" s="3"/>
      <c r="VY188" s="3"/>
      <c r="VZ188" s="3"/>
      <c r="WA188" s="3"/>
      <c r="WB188" s="3"/>
      <c r="WC188" s="3"/>
      <c r="WD188" s="3"/>
      <c r="WE188" s="3"/>
      <c r="WF188" s="3"/>
      <c r="WG188" s="3"/>
      <c r="WH188" s="3"/>
      <c r="WI188" s="3"/>
      <c r="WJ188" s="3"/>
      <c r="WK188" s="3"/>
      <c r="WL188" s="3"/>
      <c r="WM188" s="3"/>
      <c r="WN188" s="3"/>
      <c r="WO188" s="3"/>
      <c r="WP188" s="3"/>
      <c r="WQ188" s="3"/>
      <c r="WR188" s="3"/>
      <c r="WS188" s="3"/>
      <c r="WT188" s="3"/>
      <c r="WU188" s="3"/>
      <c r="WV188" s="3"/>
      <c r="WW188" s="3"/>
      <c r="WX188" s="3"/>
      <c r="WY188" s="3"/>
      <c r="WZ188" s="3"/>
      <c r="XA188" s="3"/>
      <c r="XB188" s="3"/>
      <c r="XC188" s="3"/>
      <c r="XD188" s="3"/>
      <c r="XE188" s="3"/>
      <c r="XF188" s="3"/>
      <c r="XG188" s="3"/>
      <c r="XH188" s="3"/>
      <c r="XI188" s="3"/>
      <c r="XJ188" s="3"/>
      <c r="XK188" s="3"/>
      <c r="XL188" s="3"/>
      <c r="XM188" s="3"/>
      <c r="XN188" s="3"/>
      <c r="XO188" s="3"/>
      <c r="XP188" s="3"/>
      <c r="XQ188" s="3"/>
      <c r="XR188" s="3"/>
      <c r="XS188" s="3"/>
      <c r="XT188" s="3"/>
      <c r="XU188" s="3"/>
      <c r="XV188" s="3"/>
      <c r="XW188" s="3"/>
      <c r="XX188" s="3"/>
      <c r="XY188" s="3"/>
      <c r="XZ188" s="3"/>
      <c r="YA188" s="3"/>
      <c r="YB188" s="3"/>
      <c r="YC188" s="3"/>
      <c r="YD188" s="3"/>
      <c r="YE188" s="3"/>
      <c r="YF188" s="3"/>
      <c r="YG188" s="3"/>
      <c r="YH188" s="3"/>
      <c r="YI188" s="3"/>
      <c r="YJ188" s="3"/>
      <c r="YK188" s="3"/>
      <c r="YL188" s="3"/>
      <c r="YM188" s="3"/>
      <c r="YN188" s="3"/>
      <c r="YO188" s="3"/>
      <c r="YP188" s="3"/>
      <c r="YQ188" s="3"/>
      <c r="YR188" s="3"/>
      <c r="YS188" s="3"/>
      <c r="YT188" s="3"/>
      <c r="YU188" s="3"/>
      <c r="YV188" s="3"/>
      <c r="YW188" s="3"/>
      <c r="YX188" s="3"/>
      <c r="YY188" s="3"/>
      <c r="YZ188" s="3"/>
      <c r="ZA188" s="3"/>
      <c r="ZB188" s="3"/>
      <c r="ZC188" s="3"/>
      <c r="ZD188" s="3"/>
      <c r="ZE188" s="3"/>
      <c r="ZF188" s="3"/>
      <c r="ZG188" s="3"/>
      <c r="ZH188" s="3"/>
      <c r="ZI188" s="3"/>
      <c r="ZJ188" s="3"/>
      <c r="ZK188" s="3"/>
      <c r="ZL188" s="3"/>
      <c r="ZM188" s="3"/>
      <c r="ZN188" s="3"/>
      <c r="ZO188" s="3"/>
      <c r="ZP188" s="3"/>
      <c r="ZQ188" s="3"/>
      <c r="ZR188" s="3"/>
      <c r="ZS188" s="3"/>
      <c r="ZT188" s="3"/>
      <c r="ZU188" s="3"/>
      <c r="ZV188" s="3"/>
      <c r="ZW188" s="3"/>
      <c r="ZX188" s="3"/>
      <c r="ZY188" s="3"/>
      <c r="ZZ188" s="3"/>
      <c r="AAA188" s="3"/>
      <c r="AAB188" s="3"/>
      <c r="AAC188" s="3"/>
      <c r="AAD188" s="3"/>
      <c r="AAE188" s="3"/>
      <c r="AAF188" s="3"/>
      <c r="AAG188" s="3"/>
      <c r="AAH188" s="3"/>
      <c r="AAI188" s="3"/>
      <c r="AAJ188" s="3"/>
      <c r="AAK188" s="3"/>
      <c r="AAL188" s="3"/>
      <c r="AAM188" s="3"/>
      <c r="AAN188" s="3"/>
      <c r="AAO188" s="3"/>
      <c r="AAP188" s="3"/>
      <c r="AAQ188" s="3"/>
      <c r="AAR188" s="3"/>
      <c r="AAS188" s="3"/>
      <c r="AAT188" s="3"/>
      <c r="AAU188" s="3"/>
      <c r="AAV188" s="3"/>
      <c r="AAW188" s="3"/>
      <c r="AAX188" s="3"/>
      <c r="AAY188" s="3"/>
      <c r="AAZ188" s="3"/>
      <c r="ABA188" s="3"/>
      <c r="ABB188" s="3"/>
      <c r="ABC188" s="3"/>
      <c r="ABD188" s="3"/>
      <c r="ABE188" s="3"/>
      <c r="ABF188" s="3"/>
      <c r="ABG188" s="3"/>
      <c r="ABH188" s="3"/>
      <c r="ABI188" s="3"/>
      <c r="ABJ188" s="3"/>
      <c r="ABK188" s="3"/>
      <c r="ABL188" s="3"/>
      <c r="ABM188" s="3"/>
      <c r="ABN188" s="3"/>
      <c r="ABO188" s="3"/>
      <c r="ABP188" s="3"/>
      <c r="ABQ188" s="3"/>
      <c r="ABR188" s="3"/>
      <c r="ABS188" s="3"/>
      <c r="ABT188" s="3"/>
      <c r="ABU188" s="3"/>
      <c r="ABV188" s="3"/>
      <c r="ABW188" s="3"/>
      <c r="ABX188" s="3"/>
      <c r="ABY188" s="3"/>
      <c r="ABZ188" s="3"/>
      <c r="ACA188" s="3"/>
      <c r="ACB188" s="3"/>
      <c r="ACC188" s="3"/>
      <c r="ACD188" s="3"/>
      <c r="ACE188" s="3"/>
      <c r="ACF188" s="3"/>
      <c r="ACG188" s="3"/>
      <c r="ACH188" s="3"/>
      <c r="ACI188" s="3"/>
      <c r="ACJ188" s="3"/>
      <c r="ACK188" s="3"/>
      <c r="ACL188" s="3"/>
      <c r="ACM188" s="3"/>
      <c r="ACN188" s="3"/>
      <c r="ACO188" s="3"/>
      <c r="ACP188" s="3"/>
      <c r="ACQ188" s="3"/>
      <c r="ACR188" s="3"/>
      <c r="ACS188" s="3"/>
      <c r="ACT188" s="3"/>
      <c r="ACU188" s="3"/>
      <c r="ACV188" s="3"/>
      <c r="ACW188" s="3"/>
      <c r="ACX188" s="3"/>
      <c r="ACY188" s="3"/>
      <c r="ACZ188" s="3"/>
      <c r="ADA188" s="3"/>
      <c r="ADB188" s="3"/>
      <c r="ADC188" s="3"/>
      <c r="ADD188" s="3"/>
      <c r="ADE188" s="3"/>
      <c r="ADF188" s="3"/>
      <c r="ADG188" s="3"/>
      <c r="ADH188" s="3"/>
      <c r="ADI188" s="3"/>
      <c r="ADJ188" s="3"/>
      <c r="ADK188" s="3"/>
      <c r="ADL188" s="3"/>
      <c r="ADM188" s="3"/>
      <c r="ADN188" s="3"/>
      <c r="ADO188" s="3"/>
      <c r="ADP188" s="3"/>
      <c r="ADQ188" s="3"/>
      <c r="ADR188" s="3"/>
      <c r="ADS188" s="3"/>
      <c r="ADT188" s="3"/>
      <c r="ADU188" s="3"/>
      <c r="ADV188" s="3"/>
      <c r="ADW188" s="3"/>
      <c r="ADX188" s="3"/>
      <c r="ADY188" s="3"/>
      <c r="ADZ188" s="3"/>
      <c r="AEA188" s="3"/>
      <c r="AEB188" s="3"/>
      <c r="AEC188" s="3"/>
      <c r="AED188" s="3"/>
      <c r="AEE188" s="3"/>
      <c r="AEF188" s="3"/>
      <c r="AEG188" s="3"/>
      <c r="AEH188" s="3"/>
      <c r="AEI188" s="3"/>
      <c r="AEJ188" s="3"/>
      <c r="AEK188" s="3"/>
      <c r="AEL188" s="3"/>
      <c r="AEM188" s="3"/>
      <c r="AEN188" s="3"/>
      <c r="AEO188" s="3"/>
      <c r="AEP188" s="3"/>
      <c r="AEQ188" s="3"/>
      <c r="AER188" s="3"/>
      <c r="AES188" s="3"/>
      <c r="AET188" s="3"/>
      <c r="AEU188" s="3"/>
      <c r="AEV188" s="3"/>
      <c r="AEW188" s="3"/>
      <c r="AEX188" s="3"/>
      <c r="AEY188" s="3"/>
      <c r="AEZ188" s="3"/>
      <c r="AFA188" s="3"/>
      <c r="AFB188" s="3"/>
      <c r="AFC188" s="3"/>
      <c r="AFD188" s="3"/>
      <c r="AFE188" s="3"/>
      <c r="AFF188" s="3"/>
      <c r="AFG188" s="3"/>
      <c r="AFH188" s="3"/>
      <c r="AFI188" s="3"/>
      <c r="AFJ188" s="3"/>
      <c r="AFK188" s="3"/>
      <c r="AFL188" s="3"/>
      <c r="AFM188" s="3"/>
      <c r="AFN188" s="3"/>
      <c r="AFO188" s="3"/>
      <c r="AFP188" s="3"/>
      <c r="AFQ188" s="3"/>
      <c r="AFR188" s="3"/>
      <c r="AFS188" s="3"/>
      <c r="AFT188" s="3"/>
      <c r="AFU188" s="3"/>
      <c r="AFV188" s="3"/>
      <c r="AFW188" s="3"/>
      <c r="AFX188" s="3"/>
      <c r="AFY188" s="3"/>
      <c r="AFZ188" s="3"/>
      <c r="AGA188" s="3"/>
      <c r="AGB188" s="3"/>
      <c r="AGC188" s="3"/>
      <c r="AGD188" s="3"/>
      <c r="AGE188" s="3"/>
      <c r="AGF188" s="3"/>
      <c r="AGG188" s="3"/>
      <c r="AGH188" s="3"/>
      <c r="AGI188" s="3"/>
      <c r="AGJ188" s="3"/>
      <c r="AGK188" s="3"/>
      <c r="AGL188" s="3"/>
      <c r="AGM188" s="3"/>
      <c r="AGN188" s="3"/>
      <c r="AGO188" s="3"/>
      <c r="AGP188" s="3"/>
      <c r="AGQ188" s="3"/>
      <c r="AGR188" s="3"/>
      <c r="AGS188" s="3"/>
      <c r="AGT188" s="3"/>
      <c r="AGU188" s="3"/>
      <c r="AGV188" s="3"/>
      <c r="AGW188" s="3"/>
      <c r="AGX188" s="3"/>
      <c r="AGY188" s="3"/>
      <c r="AGZ188" s="3"/>
      <c r="AHA188" s="3"/>
      <c r="AHB188" s="3"/>
      <c r="AHC188" s="3"/>
      <c r="AHD188" s="3"/>
      <c r="AHE188" s="3"/>
      <c r="AHF188" s="3"/>
      <c r="AHG188" s="3"/>
      <c r="AHH188" s="3"/>
      <c r="AHI188" s="3"/>
      <c r="AHJ188" s="3"/>
      <c r="AHK188" s="3"/>
      <c r="AHL188" s="3"/>
      <c r="AHM188" s="3"/>
      <c r="AHN188" s="3"/>
      <c r="AHO188" s="3"/>
      <c r="AHP188" s="3"/>
      <c r="AHQ188" s="3"/>
      <c r="AHR188" s="3"/>
      <c r="AHS188" s="3"/>
      <c r="AHT188" s="3"/>
      <c r="AHU188" s="3"/>
      <c r="AHV188" s="3"/>
      <c r="AHW188" s="3"/>
      <c r="AHX188" s="3"/>
      <c r="AHY188" s="3"/>
      <c r="AHZ188" s="3"/>
      <c r="AIA188" s="3"/>
      <c r="AIB188" s="3"/>
      <c r="AIC188" s="3"/>
      <c r="AID188" s="3"/>
      <c r="AIE188" s="3"/>
      <c r="AIF188" s="3"/>
      <c r="AIG188" s="3"/>
      <c r="AIH188" s="3"/>
      <c r="AII188" s="3"/>
      <c r="AIJ188" s="3"/>
      <c r="AIK188" s="3"/>
      <c r="AIL188" s="3"/>
      <c r="AIM188" s="3"/>
      <c r="AIN188" s="3"/>
      <c r="AIO188" s="3"/>
      <c r="AIP188" s="3"/>
      <c r="AIQ188" s="3"/>
      <c r="AIR188" s="3"/>
      <c r="AIS188" s="3"/>
      <c r="AIT188" s="3"/>
      <c r="AIU188" s="3"/>
      <c r="AIV188" s="3"/>
      <c r="AIW188" s="3"/>
      <c r="AIX188" s="3"/>
      <c r="AIY188" s="3"/>
      <c r="AIZ188" s="3"/>
      <c r="AJA188" s="3"/>
      <c r="AJB188" s="3"/>
      <c r="AJC188" s="3"/>
      <c r="AJD188" s="3"/>
      <c r="AJE188" s="3"/>
      <c r="AJF188" s="3"/>
      <c r="AJG188" s="3"/>
      <c r="AJH188" s="3"/>
      <c r="AJI188" s="3"/>
      <c r="AJJ188" s="3"/>
      <c r="AJK188" s="3"/>
      <c r="AJL188" s="3"/>
      <c r="AJM188" s="3"/>
      <c r="AJN188" s="3"/>
      <c r="AJO188" s="3"/>
      <c r="AJP188" s="3"/>
      <c r="AJQ188" s="3"/>
      <c r="AJR188" s="3"/>
      <c r="AJS188" s="3"/>
      <c r="AJT188" s="3"/>
      <c r="AJU188" s="3"/>
      <c r="AJV188" s="3"/>
      <c r="AJW188" s="3"/>
      <c r="AJX188" s="3"/>
      <c r="AJY188" s="3"/>
      <c r="AJZ188" s="3"/>
      <c r="AKA188" s="3"/>
      <c r="AKB188" s="3"/>
      <c r="AKC188" s="3"/>
      <c r="AKD188" s="3"/>
      <c r="AKE188" s="3"/>
      <c r="AKF188" s="3"/>
      <c r="AKG188" s="3"/>
      <c r="AKH188" s="3"/>
      <c r="AKI188" s="3"/>
      <c r="AKJ188" s="3"/>
      <c r="AKK188" s="3"/>
      <c r="AKL188" s="3"/>
      <c r="AKM188" s="3"/>
      <c r="AKN188" s="3"/>
      <c r="AKO188" s="3"/>
      <c r="AKP188" s="3"/>
      <c r="AKQ188" s="3"/>
      <c r="AKR188" s="3"/>
      <c r="AKS188" s="3"/>
      <c r="AKT188" s="3"/>
      <c r="AKU188" s="3"/>
      <c r="AKV188" s="3"/>
      <c r="AKW188" s="3"/>
      <c r="AKX188" s="3"/>
      <c r="AKY188" s="3"/>
      <c r="AKZ188" s="3"/>
      <c r="ALA188" s="3"/>
      <c r="ALB188" s="3"/>
      <c r="ALC188" s="3"/>
      <c r="ALD188" s="3"/>
      <c r="ALE188" s="3"/>
      <c r="ALF188" s="3"/>
      <c r="ALG188" s="3"/>
      <c r="ALH188" s="3"/>
      <c r="ALI188" s="3"/>
      <c r="ALJ188" s="3"/>
      <c r="ALK188" s="3"/>
      <c r="ALL188" s="3"/>
      <c r="ALM188" s="3"/>
      <c r="ALN188" s="3"/>
      <c r="ALO188" s="3"/>
      <c r="ALP188" s="3"/>
      <c r="ALQ188" s="3"/>
      <c r="ALR188" s="3"/>
      <c r="ALS188" s="3"/>
      <c r="ALT188" s="3"/>
      <c r="ALU188" s="3"/>
      <c r="ALV188" s="3"/>
      <c r="ALW188" s="3"/>
      <c r="ALX188" s="3"/>
      <c r="ALY188" s="3"/>
      <c r="ALZ188" s="3"/>
      <c r="AMA188" s="3"/>
      <c r="AMB188" s="3"/>
      <c r="AMC188" s="3"/>
      <c r="AMD188" s="3"/>
      <c r="AME188" s="3"/>
      <c r="AMF188" s="3"/>
      <c r="AMG188" s="3"/>
      <c r="AMH188" s="3"/>
      <c r="AMI188" s="3"/>
      <c r="AMJ188" s="3"/>
      <c r="AMK188" s="3"/>
      <c r="AML188" s="3"/>
      <c r="AMM188" s="3"/>
      <c r="AMN188" s="3"/>
      <c r="AMO188" s="3"/>
      <c r="AMP188" s="3"/>
      <c r="AMQ188" s="3"/>
    </row>
    <row r="189" spans="1:1031" s="85" customFormat="1" ht="13.5" customHeight="1">
      <c r="A189" s="3"/>
      <c r="B189" s="72">
        <v>280</v>
      </c>
      <c r="C189" s="87" t="s">
        <v>152</v>
      </c>
      <c r="D189" s="11">
        <v>0</v>
      </c>
      <c r="E189" s="11">
        <v>0</v>
      </c>
      <c r="F189" s="30">
        <f t="shared" si="191"/>
        <v>16923</v>
      </c>
      <c r="G189" s="11">
        <v>16923</v>
      </c>
      <c r="H189" s="11">
        <v>0</v>
      </c>
      <c r="I189" s="11">
        <v>16923</v>
      </c>
      <c r="J189" s="11">
        <v>16923</v>
      </c>
      <c r="K189" s="11">
        <v>0</v>
      </c>
      <c r="L189" s="11">
        <v>2436.6</v>
      </c>
      <c r="M189" s="11">
        <v>11096.22</v>
      </c>
      <c r="N189" s="11">
        <f>J189-M189</f>
        <v>5826.7800000000007</v>
      </c>
      <c r="O189" s="11">
        <f t="shared" si="208"/>
        <v>5826.7800000000007</v>
      </c>
      <c r="P189" s="11">
        <f>+I189-J189</f>
        <v>0</v>
      </c>
      <c r="Q189" s="30">
        <v>8659.6200000000008</v>
      </c>
      <c r="R189" s="11">
        <v>2436.6</v>
      </c>
      <c r="S189" s="12">
        <f t="shared" si="203"/>
        <v>65.56887076759439</v>
      </c>
      <c r="T189" s="12">
        <f t="shared" si="200"/>
        <v>65.56887076759439</v>
      </c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  <c r="IX189" s="3"/>
      <c r="IY189" s="3"/>
      <c r="IZ189" s="3"/>
      <c r="JA189" s="3"/>
      <c r="JB189" s="3"/>
      <c r="JC189" s="3"/>
      <c r="JD189" s="3"/>
      <c r="JE189" s="3"/>
      <c r="JF189" s="3"/>
      <c r="JG189" s="3"/>
      <c r="JH189" s="3"/>
      <c r="JI189" s="3"/>
      <c r="JJ189" s="3"/>
      <c r="JK189" s="3"/>
      <c r="JL189" s="3"/>
      <c r="JM189" s="3"/>
      <c r="JN189" s="3"/>
      <c r="JO189" s="3"/>
      <c r="JP189" s="3"/>
      <c r="JQ189" s="3"/>
      <c r="JR189" s="3"/>
      <c r="JS189" s="3"/>
      <c r="JT189" s="3"/>
      <c r="JU189" s="3"/>
      <c r="JV189" s="3"/>
      <c r="JW189" s="3"/>
      <c r="JX189" s="3"/>
      <c r="JY189" s="3"/>
      <c r="JZ189" s="3"/>
      <c r="KA189" s="3"/>
      <c r="KB189" s="3"/>
      <c r="KC189" s="3"/>
      <c r="KD189" s="3"/>
      <c r="KE189" s="3"/>
      <c r="KF189" s="3"/>
      <c r="KG189" s="3"/>
      <c r="KH189" s="3"/>
      <c r="KI189" s="3"/>
      <c r="KJ189" s="3"/>
      <c r="KK189" s="3"/>
      <c r="KL189" s="3"/>
      <c r="KM189" s="3"/>
      <c r="KN189" s="3"/>
      <c r="KO189" s="3"/>
      <c r="KP189" s="3"/>
      <c r="KQ189" s="3"/>
      <c r="KR189" s="3"/>
      <c r="KS189" s="3"/>
      <c r="KT189" s="3"/>
      <c r="KU189" s="3"/>
      <c r="KV189" s="3"/>
      <c r="KW189" s="3"/>
      <c r="KX189" s="3"/>
      <c r="KY189" s="3"/>
      <c r="KZ189" s="3"/>
      <c r="LA189" s="3"/>
      <c r="LB189" s="3"/>
      <c r="LC189" s="3"/>
      <c r="LD189" s="3"/>
      <c r="LE189" s="3"/>
      <c r="LF189" s="3"/>
      <c r="LG189" s="3"/>
      <c r="LH189" s="3"/>
      <c r="LI189" s="3"/>
      <c r="LJ189" s="3"/>
      <c r="LK189" s="3"/>
      <c r="LL189" s="3"/>
      <c r="LM189" s="3"/>
      <c r="LN189" s="3"/>
      <c r="LO189" s="3"/>
      <c r="LP189" s="3"/>
      <c r="LQ189" s="3"/>
      <c r="LR189" s="3"/>
      <c r="LS189" s="3"/>
      <c r="LT189" s="3"/>
      <c r="LU189" s="3"/>
      <c r="LV189" s="3"/>
      <c r="LW189" s="3"/>
      <c r="LX189" s="3"/>
      <c r="LY189" s="3"/>
      <c r="LZ189" s="3"/>
      <c r="MA189" s="3"/>
      <c r="MB189" s="3"/>
      <c r="MC189" s="3"/>
      <c r="MD189" s="3"/>
      <c r="ME189" s="3"/>
      <c r="MF189" s="3"/>
      <c r="MG189" s="3"/>
      <c r="MH189" s="3"/>
      <c r="MI189" s="3"/>
      <c r="MJ189" s="3"/>
      <c r="MK189" s="3"/>
      <c r="ML189" s="3"/>
      <c r="MM189" s="3"/>
      <c r="MN189" s="3"/>
      <c r="MO189" s="3"/>
      <c r="MP189" s="3"/>
      <c r="MQ189" s="3"/>
      <c r="MR189" s="3"/>
      <c r="MS189" s="3"/>
      <c r="MT189" s="3"/>
      <c r="MU189" s="3"/>
      <c r="MV189" s="3"/>
      <c r="MW189" s="3"/>
      <c r="MX189" s="3"/>
      <c r="MY189" s="3"/>
      <c r="MZ189" s="3"/>
      <c r="NA189" s="3"/>
      <c r="NB189" s="3"/>
      <c r="NC189" s="3"/>
      <c r="ND189" s="3"/>
      <c r="NE189" s="3"/>
      <c r="NF189" s="3"/>
      <c r="NG189" s="3"/>
      <c r="NH189" s="3"/>
      <c r="NI189" s="3"/>
      <c r="NJ189" s="3"/>
      <c r="NK189" s="3"/>
      <c r="NL189" s="3"/>
      <c r="NM189" s="3"/>
      <c r="NN189" s="3"/>
      <c r="NO189" s="3"/>
      <c r="NP189" s="3"/>
      <c r="NQ189" s="3"/>
      <c r="NR189" s="3"/>
      <c r="NS189" s="3"/>
      <c r="NT189" s="3"/>
      <c r="NU189" s="3"/>
      <c r="NV189" s="3"/>
      <c r="NW189" s="3"/>
      <c r="NX189" s="3"/>
      <c r="NY189" s="3"/>
      <c r="NZ189" s="3"/>
      <c r="OA189" s="3"/>
      <c r="OB189" s="3"/>
      <c r="OC189" s="3"/>
      <c r="OD189" s="3"/>
      <c r="OE189" s="3"/>
      <c r="OF189" s="3"/>
      <c r="OG189" s="3"/>
      <c r="OH189" s="3"/>
      <c r="OI189" s="3"/>
      <c r="OJ189" s="3"/>
      <c r="OK189" s="3"/>
      <c r="OL189" s="3"/>
      <c r="OM189" s="3"/>
      <c r="ON189" s="3"/>
      <c r="OO189" s="3"/>
      <c r="OP189" s="3"/>
      <c r="OQ189" s="3"/>
      <c r="OR189" s="3"/>
      <c r="OS189" s="3"/>
      <c r="OT189" s="3"/>
      <c r="OU189" s="3"/>
      <c r="OV189" s="3"/>
      <c r="OW189" s="3"/>
      <c r="OX189" s="3"/>
      <c r="OY189" s="3"/>
      <c r="OZ189" s="3"/>
      <c r="PA189" s="3"/>
      <c r="PB189" s="3"/>
      <c r="PC189" s="3"/>
      <c r="PD189" s="3"/>
      <c r="PE189" s="3"/>
      <c r="PF189" s="3"/>
      <c r="PG189" s="3"/>
      <c r="PH189" s="3"/>
      <c r="PI189" s="3"/>
      <c r="PJ189" s="3"/>
      <c r="PK189" s="3"/>
      <c r="PL189" s="3"/>
      <c r="PM189" s="3"/>
      <c r="PN189" s="3"/>
      <c r="PO189" s="3"/>
      <c r="PP189" s="3"/>
      <c r="PQ189" s="3"/>
      <c r="PR189" s="3"/>
      <c r="PS189" s="3"/>
      <c r="PT189" s="3"/>
      <c r="PU189" s="3"/>
      <c r="PV189" s="3"/>
      <c r="PW189" s="3"/>
      <c r="PX189" s="3"/>
      <c r="PY189" s="3"/>
      <c r="PZ189" s="3"/>
      <c r="QA189" s="3"/>
      <c r="QB189" s="3"/>
      <c r="QC189" s="3"/>
      <c r="QD189" s="3"/>
      <c r="QE189" s="3"/>
      <c r="QF189" s="3"/>
      <c r="QG189" s="3"/>
      <c r="QH189" s="3"/>
      <c r="QI189" s="3"/>
      <c r="QJ189" s="3"/>
      <c r="QK189" s="3"/>
      <c r="QL189" s="3"/>
      <c r="QM189" s="3"/>
      <c r="QN189" s="3"/>
      <c r="QO189" s="3"/>
      <c r="QP189" s="3"/>
      <c r="QQ189" s="3"/>
      <c r="QR189" s="3"/>
      <c r="QS189" s="3"/>
      <c r="QT189" s="3"/>
      <c r="QU189" s="3"/>
      <c r="QV189" s="3"/>
      <c r="QW189" s="3"/>
      <c r="QX189" s="3"/>
      <c r="QY189" s="3"/>
      <c r="QZ189" s="3"/>
      <c r="RA189" s="3"/>
      <c r="RB189" s="3"/>
      <c r="RC189" s="3"/>
      <c r="RD189" s="3"/>
      <c r="RE189" s="3"/>
      <c r="RF189" s="3"/>
      <c r="RG189" s="3"/>
      <c r="RH189" s="3"/>
      <c r="RI189" s="3"/>
      <c r="RJ189" s="3"/>
      <c r="RK189" s="3"/>
      <c r="RL189" s="3"/>
      <c r="RM189" s="3"/>
      <c r="RN189" s="3"/>
      <c r="RO189" s="3"/>
      <c r="RP189" s="3"/>
      <c r="RQ189" s="3"/>
      <c r="RR189" s="3"/>
      <c r="RS189" s="3"/>
      <c r="RT189" s="3"/>
      <c r="RU189" s="3"/>
      <c r="RV189" s="3"/>
      <c r="RW189" s="3"/>
      <c r="RX189" s="3"/>
      <c r="RY189" s="3"/>
      <c r="RZ189" s="3"/>
      <c r="SA189" s="3"/>
      <c r="SB189" s="3"/>
      <c r="SC189" s="3"/>
      <c r="SD189" s="3"/>
      <c r="SE189" s="3"/>
      <c r="SF189" s="3"/>
      <c r="SG189" s="3"/>
      <c r="SH189" s="3"/>
      <c r="SI189" s="3"/>
      <c r="SJ189" s="3"/>
      <c r="SK189" s="3"/>
      <c r="SL189" s="3"/>
      <c r="SM189" s="3"/>
      <c r="SN189" s="3"/>
      <c r="SO189" s="3"/>
      <c r="SP189" s="3"/>
      <c r="SQ189" s="3"/>
      <c r="SR189" s="3"/>
      <c r="SS189" s="3"/>
      <c r="ST189" s="3"/>
      <c r="SU189" s="3"/>
      <c r="SV189" s="3"/>
      <c r="SW189" s="3"/>
      <c r="SX189" s="3"/>
      <c r="SY189" s="3"/>
      <c r="SZ189" s="3"/>
      <c r="TA189" s="3"/>
      <c r="TB189" s="3"/>
      <c r="TC189" s="3"/>
      <c r="TD189" s="3"/>
      <c r="TE189" s="3"/>
      <c r="TF189" s="3"/>
      <c r="TG189" s="3"/>
      <c r="TH189" s="3"/>
      <c r="TI189" s="3"/>
      <c r="TJ189" s="3"/>
      <c r="TK189" s="3"/>
      <c r="TL189" s="3"/>
      <c r="TM189" s="3"/>
      <c r="TN189" s="3"/>
      <c r="TO189" s="3"/>
      <c r="TP189" s="3"/>
      <c r="TQ189" s="3"/>
      <c r="TR189" s="3"/>
      <c r="TS189" s="3"/>
      <c r="TT189" s="3"/>
      <c r="TU189" s="3"/>
      <c r="TV189" s="3"/>
      <c r="TW189" s="3"/>
      <c r="TX189" s="3"/>
      <c r="TY189" s="3"/>
      <c r="TZ189" s="3"/>
      <c r="UA189" s="3"/>
      <c r="UB189" s="3"/>
      <c r="UC189" s="3"/>
      <c r="UD189" s="3"/>
      <c r="UE189" s="3"/>
      <c r="UF189" s="3"/>
      <c r="UG189" s="3"/>
      <c r="UH189" s="3"/>
      <c r="UI189" s="3"/>
      <c r="UJ189" s="3"/>
      <c r="UK189" s="3"/>
      <c r="UL189" s="3"/>
      <c r="UM189" s="3"/>
      <c r="UN189" s="3"/>
      <c r="UO189" s="3"/>
      <c r="UP189" s="3"/>
      <c r="UQ189" s="3"/>
      <c r="UR189" s="3"/>
      <c r="US189" s="3"/>
      <c r="UT189" s="3"/>
      <c r="UU189" s="3"/>
      <c r="UV189" s="3"/>
      <c r="UW189" s="3"/>
      <c r="UX189" s="3"/>
      <c r="UY189" s="3"/>
      <c r="UZ189" s="3"/>
      <c r="VA189" s="3"/>
      <c r="VB189" s="3"/>
      <c r="VC189" s="3"/>
      <c r="VD189" s="3"/>
      <c r="VE189" s="3"/>
      <c r="VF189" s="3"/>
      <c r="VG189" s="3"/>
      <c r="VH189" s="3"/>
      <c r="VI189" s="3"/>
      <c r="VJ189" s="3"/>
      <c r="VK189" s="3"/>
      <c r="VL189" s="3"/>
      <c r="VM189" s="3"/>
      <c r="VN189" s="3"/>
      <c r="VO189" s="3"/>
      <c r="VP189" s="3"/>
      <c r="VQ189" s="3"/>
      <c r="VR189" s="3"/>
      <c r="VS189" s="3"/>
      <c r="VT189" s="3"/>
      <c r="VU189" s="3"/>
      <c r="VV189" s="3"/>
      <c r="VW189" s="3"/>
      <c r="VX189" s="3"/>
      <c r="VY189" s="3"/>
      <c r="VZ189" s="3"/>
      <c r="WA189" s="3"/>
      <c r="WB189" s="3"/>
      <c r="WC189" s="3"/>
      <c r="WD189" s="3"/>
      <c r="WE189" s="3"/>
      <c r="WF189" s="3"/>
      <c r="WG189" s="3"/>
      <c r="WH189" s="3"/>
      <c r="WI189" s="3"/>
      <c r="WJ189" s="3"/>
      <c r="WK189" s="3"/>
      <c r="WL189" s="3"/>
      <c r="WM189" s="3"/>
      <c r="WN189" s="3"/>
      <c r="WO189" s="3"/>
      <c r="WP189" s="3"/>
      <c r="WQ189" s="3"/>
      <c r="WR189" s="3"/>
      <c r="WS189" s="3"/>
      <c r="WT189" s="3"/>
      <c r="WU189" s="3"/>
      <c r="WV189" s="3"/>
      <c r="WW189" s="3"/>
      <c r="WX189" s="3"/>
      <c r="WY189" s="3"/>
      <c r="WZ189" s="3"/>
      <c r="XA189" s="3"/>
      <c r="XB189" s="3"/>
      <c r="XC189" s="3"/>
      <c r="XD189" s="3"/>
      <c r="XE189" s="3"/>
      <c r="XF189" s="3"/>
      <c r="XG189" s="3"/>
      <c r="XH189" s="3"/>
      <c r="XI189" s="3"/>
      <c r="XJ189" s="3"/>
      <c r="XK189" s="3"/>
      <c r="XL189" s="3"/>
      <c r="XM189" s="3"/>
      <c r="XN189" s="3"/>
      <c r="XO189" s="3"/>
      <c r="XP189" s="3"/>
      <c r="XQ189" s="3"/>
      <c r="XR189" s="3"/>
      <c r="XS189" s="3"/>
      <c r="XT189" s="3"/>
      <c r="XU189" s="3"/>
      <c r="XV189" s="3"/>
      <c r="XW189" s="3"/>
      <c r="XX189" s="3"/>
      <c r="XY189" s="3"/>
      <c r="XZ189" s="3"/>
      <c r="YA189" s="3"/>
      <c r="YB189" s="3"/>
      <c r="YC189" s="3"/>
      <c r="YD189" s="3"/>
      <c r="YE189" s="3"/>
      <c r="YF189" s="3"/>
      <c r="YG189" s="3"/>
      <c r="YH189" s="3"/>
      <c r="YI189" s="3"/>
      <c r="YJ189" s="3"/>
      <c r="YK189" s="3"/>
      <c r="YL189" s="3"/>
      <c r="YM189" s="3"/>
      <c r="YN189" s="3"/>
      <c r="YO189" s="3"/>
      <c r="YP189" s="3"/>
      <c r="YQ189" s="3"/>
      <c r="YR189" s="3"/>
      <c r="YS189" s="3"/>
      <c r="YT189" s="3"/>
      <c r="YU189" s="3"/>
      <c r="YV189" s="3"/>
      <c r="YW189" s="3"/>
      <c r="YX189" s="3"/>
      <c r="YY189" s="3"/>
      <c r="YZ189" s="3"/>
      <c r="ZA189" s="3"/>
      <c r="ZB189" s="3"/>
      <c r="ZC189" s="3"/>
      <c r="ZD189" s="3"/>
      <c r="ZE189" s="3"/>
      <c r="ZF189" s="3"/>
      <c r="ZG189" s="3"/>
      <c r="ZH189" s="3"/>
      <c r="ZI189" s="3"/>
      <c r="ZJ189" s="3"/>
      <c r="ZK189" s="3"/>
      <c r="ZL189" s="3"/>
      <c r="ZM189" s="3"/>
      <c r="ZN189" s="3"/>
      <c r="ZO189" s="3"/>
      <c r="ZP189" s="3"/>
      <c r="ZQ189" s="3"/>
      <c r="ZR189" s="3"/>
      <c r="ZS189" s="3"/>
      <c r="ZT189" s="3"/>
      <c r="ZU189" s="3"/>
      <c r="ZV189" s="3"/>
      <c r="ZW189" s="3"/>
      <c r="ZX189" s="3"/>
      <c r="ZY189" s="3"/>
      <c r="ZZ189" s="3"/>
      <c r="AAA189" s="3"/>
      <c r="AAB189" s="3"/>
      <c r="AAC189" s="3"/>
      <c r="AAD189" s="3"/>
      <c r="AAE189" s="3"/>
      <c r="AAF189" s="3"/>
      <c r="AAG189" s="3"/>
      <c r="AAH189" s="3"/>
      <c r="AAI189" s="3"/>
      <c r="AAJ189" s="3"/>
      <c r="AAK189" s="3"/>
      <c r="AAL189" s="3"/>
      <c r="AAM189" s="3"/>
      <c r="AAN189" s="3"/>
      <c r="AAO189" s="3"/>
      <c r="AAP189" s="3"/>
      <c r="AAQ189" s="3"/>
      <c r="AAR189" s="3"/>
      <c r="AAS189" s="3"/>
      <c r="AAT189" s="3"/>
      <c r="AAU189" s="3"/>
      <c r="AAV189" s="3"/>
      <c r="AAW189" s="3"/>
      <c r="AAX189" s="3"/>
      <c r="AAY189" s="3"/>
      <c r="AAZ189" s="3"/>
      <c r="ABA189" s="3"/>
      <c r="ABB189" s="3"/>
      <c r="ABC189" s="3"/>
      <c r="ABD189" s="3"/>
      <c r="ABE189" s="3"/>
      <c r="ABF189" s="3"/>
      <c r="ABG189" s="3"/>
      <c r="ABH189" s="3"/>
      <c r="ABI189" s="3"/>
      <c r="ABJ189" s="3"/>
      <c r="ABK189" s="3"/>
      <c r="ABL189" s="3"/>
      <c r="ABM189" s="3"/>
      <c r="ABN189" s="3"/>
      <c r="ABO189" s="3"/>
      <c r="ABP189" s="3"/>
      <c r="ABQ189" s="3"/>
      <c r="ABR189" s="3"/>
      <c r="ABS189" s="3"/>
      <c r="ABT189" s="3"/>
      <c r="ABU189" s="3"/>
      <c r="ABV189" s="3"/>
      <c r="ABW189" s="3"/>
      <c r="ABX189" s="3"/>
      <c r="ABY189" s="3"/>
      <c r="ABZ189" s="3"/>
      <c r="ACA189" s="3"/>
      <c r="ACB189" s="3"/>
      <c r="ACC189" s="3"/>
      <c r="ACD189" s="3"/>
      <c r="ACE189" s="3"/>
      <c r="ACF189" s="3"/>
      <c r="ACG189" s="3"/>
      <c r="ACH189" s="3"/>
      <c r="ACI189" s="3"/>
      <c r="ACJ189" s="3"/>
      <c r="ACK189" s="3"/>
      <c r="ACL189" s="3"/>
      <c r="ACM189" s="3"/>
      <c r="ACN189" s="3"/>
      <c r="ACO189" s="3"/>
      <c r="ACP189" s="3"/>
      <c r="ACQ189" s="3"/>
      <c r="ACR189" s="3"/>
      <c r="ACS189" s="3"/>
      <c r="ACT189" s="3"/>
      <c r="ACU189" s="3"/>
      <c r="ACV189" s="3"/>
      <c r="ACW189" s="3"/>
      <c r="ACX189" s="3"/>
      <c r="ACY189" s="3"/>
      <c r="ACZ189" s="3"/>
      <c r="ADA189" s="3"/>
      <c r="ADB189" s="3"/>
      <c r="ADC189" s="3"/>
      <c r="ADD189" s="3"/>
      <c r="ADE189" s="3"/>
      <c r="ADF189" s="3"/>
      <c r="ADG189" s="3"/>
      <c r="ADH189" s="3"/>
      <c r="ADI189" s="3"/>
      <c r="ADJ189" s="3"/>
      <c r="ADK189" s="3"/>
      <c r="ADL189" s="3"/>
      <c r="ADM189" s="3"/>
      <c r="ADN189" s="3"/>
      <c r="ADO189" s="3"/>
      <c r="ADP189" s="3"/>
      <c r="ADQ189" s="3"/>
      <c r="ADR189" s="3"/>
      <c r="ADS189" s="3"/>
      <c r="ADT189" s="3"/>
      <c r="ADU189" s="3"/>
      <c r="ADV189" s="3"/>
      <c r="ADW189" s="3"/>
      <c r="ADX189" s="3"/>
      <c r="ADY189" s="3"/>
      <c r="ADZ189" s="3"/>
      <c r="AEA189" s="3"/>
      <c r="AEB189" s="3"/>
      <c r="AEC189" s="3"/>
      <c r="AED189" s="3"/>
      <c r="AEE189" s="3"/>
      <c r="AEF189" s="3"/>
      <c r="AEG189" s="3"/>
      <c r="AEH189" s="3"/>
      <c r="AEI189" s="3"/>
      <c r="AEJ189" s="3"/>
      <c r="AEK189" s="3"/>
      <c r="AEL189" s="3"/>
      <c r="AEM189" s="3"/>
      <c r="AEN189" s="3"/>
      <c r="AEO189" s="3"/>
      <c r="AEP189" s="3"/>
      <c r="AEQ189" s="3"/>
      <c r="AER189" s="3"/>
      <c r="AES189" s="3"/>
      <c r="AET189" s="3"/>
      <c r="AEU189" s="3"/>
      <c r="AEV189" s="3"/>
      <c r="AEW189" s="3"/>
      <c r="AEX189" s="3"/>
      <c r="AEY189" s="3"/>
      <c r="AEZ189" s="3"/>
      <c r="AFA189" s="3"/>
      <c r="AFB189" s="3"/>
      <c r="AFC189" s="3"/>
      <c r="AFD189" s="3"/>
      <c r="AFE189" s="3"/>
      <c r="AFF189" s="3"/>
      <c r="AFG189" s="3"/>
      <c r="AFH189" s="3"/>
      <c r="AFI189" s="3"/>
      <c r="AFJ189" s="3"/>
      <c r="AFK189" s="3"/>
      <c r="AFL189" s="3"/>
      <c r="AFM189" s="3"/>
      <c r="AFN189" s="3"/>
      <c r="AFO189" s="3"/>
      <c r="AFP189" s="3"/>
      <c r="AFQ189" s="3"/>
      <c r="AFR189" s="3"/>
      <c r="AFS189" s="3"/>
      <c r="AFT189" s="3"/>
      <c r="AFU189" s="3"/>
      <c r="AFV189" s="3"/>
      <c r="AFW189" s="3"/>
      <c r="AFX189" s="3"/>
      <c r="AFY189" s="3"/>
      <c r="AFZ189" s="3"/>
      <c r="AGA189" s="3"/>
      <c r="AGB189" s="3"/>
      <c r="AGC189" s="3"/>
      <c r="AGD189" s="3"/>
      <c r="AGE189" s="3"/>
      <c r="AGF189" s="3"/>
      <c r="AGG189" s="3"/>
      <c r="AGH189" s="3"/>
      <c r="AGI189" s="3"/>
      <c r="AGJ189" s="3"/>
      <c r="AGK189" s="3"/>
      <c r="AGL189" s="3"/>
      <c r="AGM189" s="3"/>
      <c r="AGN189" s="3"/>
      <c r="AGO189" s="3"/>
      <c r="AGP189" s="3"/>
      <c r="AGQ189" s="3"/>
      <c r="AGR189" s="3"/>
      <c r="AGS189" s="3"/>
      <c r="AGT189" s="3"/>
      <c r="AGU189" s="3"/>
      <c r="AGV189" s="3"/>
      <c r="AGW189" s="3"/>
      <c r="AGX189" s="3"/>
      <c r="AGY189" s="3"/>
      <c r="AGZ189" s="3"/>
      <c r="AHA189" s="3"/>
      <c r="AHB189" s="3"/>
      <c r="AHC189" s="3"/>
      <c r="AHD189" s="3"/>
      <c r="AHE189" s="3"/>
      <c r="AHF189" s="3"/>
      <c r="AHG189" s="3"/>
      <c r="AHH189" s="3"/>
      <c r="AHI189" s="3"/>
      <c r="AHJ189" s="3"/>
      <c r="AHK189" s="3"/>
      <c r="AHL189" s="3"/>
      <c r="AHM189" s="3"/>
      <c r="AHN189" s="3"/>
      <c r="AHO189" s="3"/>
      <c r="AHP189" s="3"/>
      <c r="AHQ189" s="3"/>
      <c r="AHR189" s="3"/>
      <c r="AHS189" s="3"/>
      <c r="AHT189" s="3"/>
      <c r="AHU189" s="3"/>
      <c r="AHV189" s="3"/>
      <c r="AHW189" s="3"/>
      <c r="AHX189" s="3"/>
      <c r="AHY189" s="3"/>
      <c r="AHZ189" s="3"/>
      <c r="AIA189" s="3"/>
      <c r="AIB189" s="3"/>
      <c r="AIC189" s="3"/>
      <c r="AID189" s="3"/>
      <c r="AIE189" s="3"/>
      <c r="AIF189" s="3"/>
      <c r="AIG189" s="3"/>
      <c r="AIH189" s="3"/>
      <c r="AII189" s="3"/>
      <c r="AIJ189" s="3"/>
      <c r="AIK189" s="3"/>
      <c r="AIL189" s="3"/>
      <c r="AIM189" s="3"/>
      <c r="AIN189" s="3"/>
      <c r="AIO189" s="3"/>
      <c r="AIP189" s="3"/>
      <c r="AIQ189" s="3"/>
      <c r="AIR189" s="3"/>
      <c r="AIS189" s="3"/>
      <c r="AIT189" s="3"/>
      <c r="AIU189" s="3"/>
      <c r="AIV189" s="3"/>
      <c r="AIW189" s="3"/>
      <c r="AIX189" s="3"/>
      <c r="AIY189" s="3"/>
      <c r="AIZ189" s="3"/>
      <c r="AJA189" s="3"/>
      <c r="AJB189" s="3"/>
      <c r="AJC189" s="3"/>
      <c r="AJD189" s="3"/>
      <c r="AJE189" s="3"/>
      <c r="AJF189" s="3"/>
      <c r="AJG189" s="3"/>
      <c r="AJH189" s="3"/>
      <c r="AJI189" s="3"/>
      <c r="AJJ189" s="3"/>
      <c r="AJK189" s="3"/>
      <c r="AJL189" s="3"/>
      <c r="AJM189" s="3"/>
      <c r="AJN189" s="3"/>
      <c r="AJO189" s="3"/>
      <c r="AJP189" s="3"/>
      <c r="AJQ189" s="3"/>
      <c r="AJR189" s="3"/>
      <c r="AJS189" s="3"/>
      <c r="AJT189" s="3"/>
      <c r="AJU189" s="3"/>
      <c r="AJV189" s="3"/>
      <c r="AJW189" s="3"/>
      <c r="AJX189" s="3"/>
      <c r="AJY189" s="3"/>
      <c r="AJZ189" s="3"/>
      <c r="AKA189" s="3"/>
      <c r="AKB189" s="3"/>
      <c r="AKC189" s="3"/>
      <c r="AKD189" s="3"/>
      <c r="AKE189" s="3"/>
      <c r="AKF189" s="3"/>
      <c r="AKG189" s="3"/>
      <c r="AKH189" s="3"/>
      <c r="AKI189" s="3"/>
      <c r="AKJ189" s="3"/>
      <c r="AKK189" s="3"/>
      <c r="AKL189" s="3"/>
      <c r="AKM189" s="3"/>
      <c r="AKN189" s="3"/>
      <c r="AKO189" s="3"/>
      <c r="AKP189" s="3"/>
      <c r="AKQ189" s="3"/>
      <c r="AKR189" s="3"/>
      <c r="AKS189" s="3"/>
      <c r="AKT189" s="3"/>
      <c r="AKU189" s="3"/>
      <c r="AKV189" s="3"/>
      <c r="AKW189" s="3"/>
      <c r="AKX189" s="3"/>
      <c r="AKY189" s="3"/>
      <c r="AKZ189" s="3"/>
      <c r="ALA189" s="3"/>
      <c r="ALB189" s="3"/>
      <c r="ALC189" s="3"/>
      <c r="ALD189" s="3"/>
      <c r="ALE189" s="3"/>
      <c r="ALF189" s="3"/>
      <c r="ALG189" s="3"/>
      <c r="ALH189" s="3"/>
      <c r="ALI189" s="3"/>
      <c r="ALJ189" s="3"/>
      <c r="ALK189" s="3"/>
      <c r="ALL189" s="3"/>
      <c r="ALM189" s="3"/>
      <c r="ALN189" s="3"/>
      <c r="ALO189" s="3"/>
      <c r="ALP189" s="3"/>
      <c r="ALQ189" s="3"/>
      <c r="ALR189" s="3"/>
      <c r="ALS189" s="3"/>
      <c r="ALT189" s="3"/>
      <c r="ALU189" s="3"/>
      <c r="ALV189" s="3"/>
      <c r="ALW189" s="3"/>
      <c r="ALX189" s="3"/>
      <c r="ALY189" s="3"/>
      <c r="ALZ189" s="3"/>
      <c r="AMA189" s="3"/>
      <c r="AMB189" s="3"/>
      <c r="AMC189" s="3"/>
      <c r="AMD189" s="3"/>
      <c r="AME189" s="3"/>
      <c r="AMF189" s="3"/>
      <c r="AMG189" s="3"/>
      <c r="AMH189" s="3"/>
      <c r="AMI189" s="3"/>
      <c r="AMJ189" s="3"/>
      <c r="AMK189" s="3"/>
      <c r="AML189" s="3"/>
      <c r="AMM189" s="3"/>
      <c r="AMN189" s="3"/>
      <c r="AMO189" s="3"/>
      <c r="AMP189" s="3"/>
      <c r="AMQ189" s="3"/>
    </row>
    <row r="190" spans="1:1031" ht="13.5" customHeight="1">
      <c r="B190" s="72">
        <v>3</v>
      </c>
      <c r="C190" s="89" t="s">
        <v>183</v>
      </c>
      <c r="D190" s="11">
        <f>D191+D195+D197+D198+D199+D200+D201</f>
        <v>659264</v>
      </c>
      <c r="E190" s="11">
        <f t="shared" ref="E190:R190" si="209">E191+E195+E197+E198+E199+E200+E201</f>
        <v>0</v>
      </c>
      <c r="F190" s="11">
        <f t="shared" ref="F190" si="210">F191+F195+F197+F198+F199+F200+F201</f>
        <v>825233</v>
      </c>
      <c r="G190" s="11">
        <f t="shared" si="209"/>
        <v>-170358</v>
      </c>
      <c r="H190" s="11">
        <f t="shared" si="209"/>
        <v>995591</v>
      </c>
      <c r="I190" s="11">
        <f t="shared" si="209"/>
        <v>1484497</v>
      </c>
      <c r="J190" s="11">
        <f t="shared" si="209"/>
        <v>1484497</v>
      </c>
      <c r="K190" s="11">
        <f t="shared" si="209"/>
        <v>0</v>
      </c>
      <c r="L190" s="11">
        <f>L191+L195+L197+L198+L199+L200+L201</f>
        <v>267261.38</v>
      </c>
      <c r="M190" s="11">
        <f t="shared" si="209"/>
        <v>675929.19</v>
      </c>
      <c r="N190" s="11">
        <f t="shared" si="209"/>
        <v>808567.81</v>
      </c>
      <c r="O190" s="11">
        <f t="shared" si="209"/>
        <v>808567.81</v>
      </c>
      <c r="P190" s="11">
        <f t="shared" si="209"/>
        <v>0</v>
      </c>
      <c r="Q190" s="11">
        <f>Q191+Q195+Q197+Q198+Q199+Q200+Q201</f>
        <v>80772.929999999993</v>
      </c>
      <c r="R190" s="11">
        <f t="shared" si="209"/>
        <v>595156.26</v>
      </c>
      <c r="S190" s="12">
        <f t="shared" si="203"/>
        <v>45.532539978187891</v>
      </c>
      <c r="T190" s="12">
        <f t="shared" si="200"/>
        <v>45.532539978187891</v>
      </c>
    </row>
    <row r="191" spans="1:1031" ht="13.5" customHeight="1">
      <c r="B191" s="72">
        <v>300</v>
      </c>
      <c r="C191" s="89" t="s">
        <v>184</v>
      </c>
      <c r="D191" s="11">
        <f>+D192+D194</f>
        <v>0</v>
      </c>
      <c r="E191" s="11">
        <f t="shared" ref="E191:Q191" si="211">+E192+E194</f>
        <v>0</v>
      </c>
      <c r="F191" s="11">
        <f t="shared" ref="F191:K191" si="212">+F192+F194+F193</f>
        <v>218928</v>
      </c>
      <c r="G191" s="11">
        <f t="shared" si="212"/>
        <v>4286</v>
      </c>
      <c r="H191" s="11">
        <f t="shared" si="212"/>
        <v>214642</v>
      </c>
      <c r="I191" s="11">
        <f t="shared" si="212"/>
        <v>218928</v>
      </c>
      <c r="J191" s="11">
        <f t="shared" si="212"/>
        <v>218928</v>
      </c>
      <c r="K191" s="11">
        <f t="shared" si="212"/>
        <v>0</v>
      </c>
      <c r="L191" s="11">
        <f>+L192+L193+L194</f>
        <v>41263.480000000003</v>
      </c>
      <c r="M191" s="11">
        <f>+M192+M193+M194</f>
        <v>45549.29</v>
      </c>
      <c r="N191" s="11">
        <f>+N192+N194+N193</f>
        <v>173378.71</v>
      </c>
      <c r="O191" s="11">
        <f>+O192+O194+O193</f>
        <v>173378.71</v>
      </c>
      <c r="P191" s="11">
        <f t="shared" si="211"/>
        <v>0</v>
      </c>
      <c r="Q191" s="11">
        <f t="shared" si="211"/>
        <v>0</v>
      </c>
      <c r="R191" s="11">
        <f>+R192+R194+R193</f>
        <v>45549.29</v>
      </c>
      <c r="S191" s="12">
        <f t="shared" si="203"/>
        <v>20.805602755243733</v>
      </c>
      <c r="T191" s="12">
        <f t="shared" si="200"/>
        <v>20.805602755243733</v>
      </c>
    </row>
    <row r="192" spans="1:1031" ht="13.5" customHeight="1">
      <c r="B192" s="77">
        <v>301</v>
      </c>
      <c r="C192" s="90" t="s">
        <v>185</v>
      </c>
      <c r="D192" s="22">
        <v>0</v>
      </c>
      <c r="E192" s="22">
        <v>0</v>
      </c>
      <c r="F192" s="21">
        <f t="shared" ref="F192:F203" si="213">+G192+H192</f>
        <v>114554</v>
      </c>
      <c r="G192" s="22">
        <v>0</v>
      </c>
      <c r="H192" s="22">
        <v>114554</v>
      </c>
      <c r="I192" s="22">
        <v>114554</v>
      </c>
      <c r="J192" s="22">
        <v>114554</v>
      </c>
      <c r="K192" s="22">
        <v>0</v>
      </c>
      <c r="L192" s="22">
        <v>41263.480000000003</v>
      </c>
      <c r="M192" s="22">
        <v>41263.480000000003</v>
      </c>
      <c r="N192" s="22">
        <f t="shared" ref="N192:N194" si="214">J192-M192</f>
        <v>73290.51999999999</v>
      </c>
      <c r="O192" s="22">
        <f t="shared" ref="O192:O194" si="215">+N192+P192</f>
        <v>73290.51999999999</v>
      </c>
      <c r="P192" s="22">
        <f>+I192-J192</f>
        <v>0</v>
      </c>
      <c r="Q192" s="22">
        <v>0</v>
      </c>
      <c r="R192" s="22">
        <v>41263.480000000003</v>
      </c>
      <c r="S192" s="25">
        <f t="shared" ref="S192:S197" si="216">+M192/J192*100</f>
        <v>36.02098573598478</v>
      </c>
      <c r="T192" s="25">
        <f t="shared" ref="T192:T197" si="217">+M192/I192*100</f>
        <v>36.02098573598478</v>
      </c>
    </row>
    <row r="193" spans="2:20" ht="13.5" customHeight="1">
      <c r="B193" s="77">
        <v>302</v>
      </c>
      <c r="C193" s="90" t="s">
        <v>198</v>
      </c>
      <c r="D193" s="22">
        <v>0</v>
      </c>
      <c r="E193" s="22">
        <v>0</v>
      </c>
      <c r="F193" s="21">
        <f t="shared" si="213"/>
        <v>4286</v>
      </c>
      <c r="G193" s="22">
        <v>4286</v>
      </c>
      <c r="H193" s="22">
        <v>0</v>
      </c>
      <c r="I193" s="22">
        <v>4286</v>
      </c>
      <c r="J193" s="22">
        <v>4286</v>
      </c>
      <c r="K193" s="22">
        <v>0</v>
      </c>
      <c r="L193" s="22">
        <v>0</v>
      </c>
      <c r="M193" s="22">
        <v>4285.8100000000004</v>
      </c>
      <c r="N193" s="22">
        <v>0.19</v>
      </c>
      <c r="O193" s="22">
        <f t="shared" si="215"/>
        <v>0.19</v>
      </c>
      <c r="P193" s="22">
        <f>+I193-J193</f>
        <v>0</v>
      </c>
      <c r="Q193" s="22">
        <v>0</v>
      </c>
      <c r="R193" s="22">
        <v>4285.8100000000004</v>
      </c>
      <c r="S193" s="12">
        <f t="shared" si="216"/>
        <v>99.995566962202531</v>
      </c>
      <c r="T193" s="12">
        <f t="shared" si="217"/>
        <v>99.995566962202531</v>
      </c>
    </row>
    <row r="194" spans="2:20" ht="13.5" customHeight="1">
      <c r="B194" s="77">
        <v>308</v>
      </c>
      <c r="C194" s="90" t="s">
        <v>186</v>
      </c>
      <c r="D194" s="22">
        <v>0</v>
      </c>
      <c r="E194" s="22">
        <v>0</v>
      </c>
      <c r="F194" s="21">
        <f t="shared" si="213"/>
        <v>100088</v>
      </c>
      <c r="G194" s="22">
        <v>0</v>
      </c>
      <c r="H194" s="22">
        <v>100088</v>
      </c>
      <c r="I194" s="22">
        <v>100088</v>
      </c>
      <c r="J194" s="22">
        <v>100088</v>
      </c>
      <c r="K194" s="22">
        <v>0</v>
      </c>
      <c r="L194" s="22">
        <v>0</v>
      </c>
      <c r="M194" s="22">
        <v>0</v>
      </c>
      <c r="N194" s="22">
        <f t="shared" si="214"/>
        <v>100088</v>
      </c>
      <c r="O194" s="22">
        <f t="shared" si="215"/>
        <v>100088</v>
      </c>
      <c r="P194" s="22">
        <f>+I194-J194</f>
        <v>0</v>
      </c>
      <c r="Q194" s="22">
        <v>0</v>
      </c>
      <c r="R194" s="22">
        <v>0</v>
      </c>
      <c r="S194" s="25">
        <f t="shared" si="216"/>
        <v>0</v>
      </c>
      <c r="T194" s="25">
        <f t="shared" si="217"/>
        <v>0</v>
      </c>
    </row>
    <row r="195" spans="2:20" s="4" customFormat="1" ht="13.5" customHeight="1">
      <c r="B195" s="72">
        <v>310</v>
      </c>
      <c r="C195" s="87" t="s">
        <v>187</v>
      </c>
      <c r="D195" s="11">
        <f>+D196</f>
        <v>200000</v>
      </c>
      <c r="E195" s="11">
        <v>0</v>
      </c>
      <c r="F195" s="30">
        <f>+F196</f>
        <v>-93660</v>
      </c>
      <c r="G195" s="30">
        <f>+G196</f>
        <v>-93660</v>
      </c>
      <c r="H195" s="30">
        <f>+H196</f>
        <v>0</v>
      </c>
      <c r="I195" s="11">
        <f>+I196</f>
        <v>106340</v>
      </c>
      <c r="J195" s="11">
        <f t="shared" ref="J195:O195" si="218">+J196</f>
        <v>106340</v>
      </c>
      <c r="K195" s="11">
        <f t="shared" si="218"/>
        <v>0</v>
      </c>
      <c r="L195" s="11">
        <f t="shared" si="218"/>
        <v>0</v>
      </c>
      <c r="M195" s="11">
        <f t="shared" si="218"/>
        <v>0</v>
      </c>
      <c r="N195" s="11">
        <f t="shared" si="218"/>
        <v>106340</v>
      </c>
      <c r="O195" s="11">
        <f t="shared" si="218"/>
        <v>106340</v>
      </c>
      <c r="P195" s="11">
        <f>+I195-J195</f>
        <v>0</v>
      </c>
      <c r="Q195" s="30">
        <v>0</v>
      </c>
      <c r="R195" s="30">
        <v>0</v>
      </c>
      <c r="S195" s="12">
        <f t="shared" si="216"/>
        <v>0</v>
      </c>
      <c r="T195" s="12">
        <f t="shared" si="217"/>
        <v>0</v>
      </c>
    </row>
    <row r="196" spans="2:20" s="4" customFormat="1" ht="13.5" customHeight="1">
      <c r="B196" s="77">
        <v>314</v>
      </c>
      <c r="C196" s="88" t="s">
        <v>188</v>
      </c>
      <c r="D196" s="22">
        <v>200000</v>
      </c>
      <c r="E196" s="22">
        <v>0</v>
      </c>
      <c r="F196" s="21">
        <f t="shared" si="213"/>
        <v>-93660</v>
      </c>
      <c r="G196" s="21">
        <v>-93660</v>
      </c>
      <c r="H196" s="21">
        <v>0</v>
      </c>
      <c r="I196" s="22">
        <v>106340</v>
      </c>
      <c r="J196" s="22">
        <v>106340</v>
      </c>
      <c r="K196" s="21">
        <v>0</v>
      </c>
      <c r="L196" s="22">
        <v>0</v>
      </c>
      <c r="M196" s="22">
        <v>0</v>
      </c>
      <c r="N196" s="22">
        <f t="shared" ref="N196:N203" si="219">J196-M196</f>
        <v>106340</v>
      </c>
      <c r="O196" s="22">
        <f t="shared" ref="O196:O203" si="220">+N196+P196</f>
        <v>106340</v>
      </c>
      <c r="P196" s="22">
        <f t="shared" ref="P196:P203" si="221">+I196-J196</f>
        <v>0</v>
      </c>
      <c r="Q196" s="21">
        <v>0</v>
      </c>
      <c r="R196" s="21">
        <v>0</v>
      </c>
      <c r="S196" s="25">
        <f t="shared" si="216"/>
        <v>0</v>
      </c>
      <c r="T196" s="25">
        <f t="shared" si="217"/>
        <v>0</v>
      </c>
    </row>
    <row r="197" spans="2:20" s="4" customFormat="1" ht="13.5" customHeight="1">
      <c r="B197" s="72">
        <v>320</v>
      </c>
      <c r="C197" s="87" t="s">
        <v>189</v>
      </c>
      <c r="D197" s="11">
        <v>0</v>
      </c>
      <c r="E197" s="11">
        <v>0</v>
      </c>
      <c r="F197" s="30">
        <f t="shared" si="213"/>
        <v>55475</v>
      </c>
      <c r="G197" s="30">
        <v>-10000</v>
      </c>
      <c r="H197" s="30">
        <v>65475</v>
      </c>
      <c r="I197" s="11">
        <v>55475</v>
      </c>
      <c r="J197" s="11">
        <v>55475</v>
      </c>
      <c r="K197" s="30">
        <v>0</v>
      </c>
      <c r="L197" s="11">
        <v>1410.26</v>
      </c>
      <c r="M197" s="11">
        <v>1410.26</v>
      </c>
      <c r="N197" s="11">
        <f>J197-M197</f>
        <v>54064.74</v>
      </c>
      <c r="O197" s="11">
        <f t="shared" si="220"/>
        <v>54064.74</v>
      </c>
      <c r="P197" s="11">
        <f t="shared" si="221"/>
        <v>0</v>
      </c>
      <c r="Q197" s="30">
        <v>0</v>
      </c>
      <c r="R197" s="30">
        <v>1410.26</v>
      </c>
      <c r="S197" s="12">
        <f t="shared" si="216"/>
        <v>2.5421541234790448</v>
      </c>
      <c r="T197" s="12">
        <f t="shared" si="217"/>
        <v>2.5421541234790448</v>
      </c>
    </row>
    <row r="198" spans="2:20" s="4" customFormat="1" ht="13.5" customHeight="1">
      <c r="B198" s="72">
        <v>340</v>
      </c>
      <c r="C198" s="87" t="s">
        <v>157</v>
      </c>
      <c r="D198" s="11">
        <v>0</v>
      </c>
      <c r="E198" s="11">
        <v>0</v>
      </c>
      <c r="F198" s="30">
        <f t="shared" si="213"/>
        <v>1723</v>
      </c>
      <c r="G198" s="30">
        <v>1723</v>
      </c>
      <c r="H198" s="30">
        <v>0</v>
      </c>
      <c r="I198" s="11">
        <v>1723</v>
      </c>
      <c r="J198" s="11">
        <v>1723</v>
      </c>
      <c r="K198" s="30">
        <v>0</v>
      </c>
      <c r="L198" s="11">
        <v>0</v>
      </c>
      <c r="M198" s="11">
        <v>1230.5</v>
      </c>
      <c r="N198" s="11">
        <f t="shared" si="219"/>
        <v>492.5</v>
      </c>
      <c r="O198" s="11">
        <f t="shared" si="220"/>
        <v>492.5</v>
      </c>
      <c r="P198" s="11">
        <f t="shared" si="221"/>
        <v>0</v>
      </c>
      <c r="Q198" s="30">
        <v>1230.5</v>
      </c>
      <c r="R198" s="30">
        <v>0</v>
      </c>
      <c r="S198" s="12">
        <f t="shared" ref="S198:S201" si="222">+M198/J198*100</f>
        <v>71.416134648868251</v>
      </c>
      <c r="T198" s="12">
        <f t="shared" ref="T198:T201" si="223">+M198/I198*100</f>
        <v>71.416134648868251</v>
      </c>
    </row>
    <row r="199" spans="2:20" ht="13.5" customHeight="1">
      <c r="B199" s="72">
        <v>350</v>
      </c>
      <c r="C199" s="91" t="s">
        <v>158</v>
      </c>
      <c r="D199" s="11">
        <v>15000</v>
      </c>
      <c r="E199" s="11">
        <v>0</v>
      </c>
      <c r="F199" s="30">
        <f t="shared" si="213"/>
        <v>35000</v>
      </c>
      <c r="G199" s="30">
        <v>-5000</v>
      </c>
      <c r="H199" s="30">
        <v>40000</v>
      </c>
      <c r="I199" s="11">
        <v>50000</v>
      </c>
      <c r="J199" s="30">
        <v>50000</v>
      </c>
      <c r="K199" s="30">
        <v>0</v>
      </c>
      <c r="L199" s="11">
        <v>2526.33</v>
      </c>
      <c r="M199" s="11">
        <v>6012.61</v>
      </c>
      <c r="N199" s="11">
        <f t="shared" si="219"/>
        <v>43987.39</v>
      </c>
      <c r="O199" s="11">
        <f t="shared" si="220"/>
        <v>43987.39</v>
      </c>
      <c r="P199" s="11">
        <f t="shared" si="221"/>
        <v>0</v>
      </c>
      <c r="Q199" s="30">
        <v>1099.96</v>
      </c>
      <c r="R199" s="11">
        <v>4912.6499999999996</v>
      </c>
      <c r="S199" s="12">
        <f t="shared" si="222"/>
        <v>12.025219999999999</v>
      </c>
      <c r="T199" s="12">
        <f t="shared" si="223"/>
        <v>12.025219999999999</v>
      </c>
    </row>
    <row r="200" spans="2:20" s="92" customFormat="1" ht="13.5" customHeight="1">
      <c r="B200" s="75">
        <v>370</v>
      </c>
      <c r="C200" s="91" t="s">
        <v>159</v>
      </c>
      <c r="D200" s="11">
        <v>144264</v>
      </c>
      <c r="E200" s="11">
        <v>0</v>
      </c>
      <c r="F200" s="30">
        <f t="shared" si="213"/>
        <v>283323</v>
      </c>
      <c r="G200" s="30">
        <v>21957</v>
      </c>
      <c r="H200" s="30">
        <v>261366</v>
      </c>
      <c r="I200" s="11">
        <v>427587</v>
      </c>
      <c r="J200" s="32">
        <v>427587</v>
      </c>
      <c r="K200" s="30">
        <v>0</v>
      </c>
      <c r="L200" s="11">
        <v>17568.45</v>
      </c>
      <c r="M200" s="11">
        <v>234585.46</v>
      </c>
      <c r="N200" s="11">
        <f t="shared" si="219"/>
        <v>193001.54</v>
      </c>
      <c r="O200" s="11">
        <f t="shared" si="220"/>
        <v>193001.54</v>
      </c>
      <c r="P200" s="11">
        <f t="shared" si="221"/>
        <v>0</v>
      </c>
      <c r="Q200" s="30">
        <v>28883.38</v>
      </c>
      <c r="R200" s="32">
        <v>205702.08</v>
      </c>
      <c r="S200" s="12">
        <f t="shared" si="222"/>
        <v>54.86262678706322</v>
      </c>
      <c r="T200" s="12">
        <f t="shared" si="223"/>
        <v>54.86262678706322</v>
      </c>
    </row>
    <row r="201" spans="2:20" s="92" customFormat="1" ht="13.5" customHeight="1">
      <c r="B201" s="75">
        <v>380</v>
      </c>
      <c r="C201" s="18" t="s">
        <v>190</v>
      </c>
      <c r="D201" s="11">
        <v>300000</v>
      </c>
      <c r="E201" s="11">
        <v>0</v>
      </c>
      <c r="F201" s="30">
        <f t="shared" si="213"/>
        <v>324444</v>
      </c>
      <c r="G201" s="30">
        <v>-89664</v>
      </c>
      <c r="H201" s="30">
        <v>414108</v>
      </c>
      <c r="I201" s="11">
        <v>624444</v>
      </c>
      <c r="J201" s="32">
        <v>624444</v>
      </c>
      <c r="K201" s="30">
        <v>0</v>
      </c>
      <c r="L201" s="30">
        <v>204492.86</v>
      </c>
      <c r="M201" s="30">
        <v>387141.07</v>
      </c>
      <c r="N201" s="11">
        <f t="shared" si="219"/>
        <v>237302.93</v>
      </c>
      <c r="O201" s="11">
        <f t="shared" si="220"/>
        <v>237302.93</v>
      </c>
      <c r="P201" s="11">
        <f t="shared" si="221"/>
        <v>0</v>
      </c>
      <c r="Q201" s="30">
        <v>49559.09</v>
      </c>
      <c r="R201" s="32">
        <v>337581.98</v>
      </c>
      <c r="S201" s="12">
        <f t="shared" si="222"/>
        <v>61.997724375604534</v>
      </c>
      <c r="T201" s="12">
        <f t="shared" si="223"/>
        <v>61.997724375604534</v>
      </c>
    </row>
    <row r="202" spans="2:20" s="92" customFormat="1" ht="13.5" customHeight="1">
      <c r="B202" s="75">
        <v>500</v>
      </c>
      <c r="C202" s="91" t="s">
        <v>191</v>
      </c>
      <c r="D202" s="11">
        <f>+D203</f>
        <v>86010</v>
      </c>
      <c r="E202" s="11">
        <f t="shared" ref="E202:H202" si="224">+E203</f>
        <v>0</v>
      </c>
      <c r="F202" s="11">
        <f t="shared" si="224"/>
        <v>-86010</v>
      </c>
      <c r="G202" s="11">
        <f>+G203</f>
        <v>-86010</v>
      </c>
      <c r="H202" s="11">
        <f t="shared" si="224"/>
        <v>0</v>
      </c>
      <c r="I202" s="11">
        <f>+I203</f>
        <v>0</v>
      </c>
      <c r="J202" s="30">
        <v>0</v>
      </c>
      <c r="K202" s="30">
        <f>+K203</f>
        <v>0</v>
      </c>
      <c r="L202" s="11">
        <v>0</v>
      </c>
      <c r="M202" s="11">
        <v>0</v>
      </c>
      <c r="N202" s="11">
        <f>+N203</f>
        <v>0</v>
      </c>
      <c r="O202" s="11">
        <f t="shared" si="220"/>
        <v>0</v>
      </c>
      <c r="P202" s="11">
        <f>+P203</f>
        <v>0</v>
      </c>
      <c r="Q202" s="11">
        <f t="shared" ref="Q202:R202" si="225">+Q203</f>
        <v>0</v>
      </c>
      <c r="R202" s="11">
        <f t="shared" si="225"/>
        <v>0</v>
      </c>
      <c r="S202" s="12">
        <v>0</v>
      </c>
      <c r="T202" s="12">
        <v>0</v>
      </c>
    </row>
    <row r="203" spans="2:20" s="92" customFormat="1" ht="13.5" customHeight="1">
      <c r="B203" s="74">
        <v>511</v>
      </c>
      <c r="C203" s="27" t="s">
        <v>192</v>
      </c>
      <c r="D203" s="22">
        <v>86010</v>
      </c>
      <c r="E203" s="22">
        <v>0</v>
      </c>
      <c r="F203" s="21">
        <f t="shared" si="213"/>
        <v>-86010</v>
      </c>
      <c r="G203" s="21">
        <v>-86010</v>
      </c>
      <c r="H203" s="21">
        <v>0</v>
      </c>
      <c r="I203" s="22">
        <v>0</v>
      </c>
      <c r="J203" s="21">
        <v>0</v>
      </c>
      <c r="K203" s="21">
        <v>0</v>
      </c>
      <c r="L203" s="21">
        <v>0</v>
      </c>
      <c r="M203" s="21">
        <v>0</v>
      </c>
      <c r="N203" s="22">
        <f t="shared" si="219"/>
        <v>0</v>
      </c>
      <c r="O203" s="22">
        <f t="shared" si="220"/>
        <v>0</v>
      </c>
      <c r="P203" s="22">
        <f t="shared" si="221"/>
        <v>0</v>
      </c>
      <c r="Q203" s="21">
        <v>0</v>
      </c>
      <c r="R203" s="21">
        <v>0</v>
      </c>
      <c r="S203" s="25">
        <v>0</v>
      </c>
      <c r="T203" s="25">
        <v>0</v>
      </c>
    </row>
    <row r="204" spans="2:20" s="4" customFormat="1" ht="14.25" hidden="1" customHeight="1">
      <c r="B204" s="93">
        <v>519</v>
      </c>
      <c r="C204" s="94" t="s">
        <v>193</v>
      </c>
      <c r="D204" s="95">
        <v>0</v>
      </c>
      <c r="E204" s="95"/>
      <c r="F204" s="95"/>
      <c r="G204" s="95"/>
      <c r="H204" s="95"/>
      <c r="I204" s="95">
        <v>0</v>
      </c>
      <c r="J204" s="95">
        <v>0</v>
      </c>
      <c r="K204" s="95"/>
      <c r="L204" s="95">
        <v>0</v>
      </c>
      <c r="M204" s="95">
        <v>0</v>
      </c>
      <c r="N204" s="95"/>
      <c r="O204" s="95"/>
      <c r="P204" s="95"/>
      <c r="Q204" s="95">
        <v>0</v>
      </c>
      <c r="R204" s="95">
        <v>0</v>
      </c>
      <c r="S204" s="95">
        <v>0</v>
      </c>
      <c r="T204" s="96">
        <v>0</v>
      </c>
    </row>
    <row r="205" spans="2:20" s="4" customFormat="1" ht="18" hidden="1" customHeight="1">
      <c r="B205" s="93">
        <v>624</v>
      </c>
      <c r="C205" s="94" t="s">
        <v>194</v>
      </c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8"/>
    </row>
    <row r="206" spans="2:20" s="4" customFormat="1" ht="27" hidden="1" customHeight="1">
      <c r="B206" s="99">
        <v>629</v>
      </c>
      <c r="C206" s="100" t="s">
        <v>195</v>
      </c>
      <c r="D206" s="97"/>
      <c r="E206" s="97"/>
      <c r="F206" s="97"/>
      <c r="G206" s="97"/>
      <c r="H206" s="97"/>
      <c r="I206" s="97"/>
      <c r="J206" s="97"/>
      <c r="K206" s="97"/>
      <c r="L206" s="95"/>
      <c r="M206" s="97"/>
      <c r="N206" s="97"/>
      <c r="O206" s="97"/>
      <c r="P206" s="97"/>
      <c r="Q206" s="97"/>
      <c r="R206" s="97"/>
      <c r="S206" s="97"/>
      <c r="T206" s="98"/>
    </row>
    <row r="207" spans="2:20" s="4" customFormat="1" ht="36" hidden="1" customHeight="1">
      <c r="B207" s="101">
        <v>693</v>
      </c>
      <c r="C207" s="102" t="s">
        <v>165</v>
      </c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4"/>
    </row>
    <row r="208" spans="2:20">
      <c r="B208" s="105" t="s">
        <v>196</v>
      </c>
      <c r="C208" s="106"/>
      <c r="D208" s="106"/>
      <c r="E208" s="106"/>
      <c r="F208" s="106"/>
      <c r="G208" s="106"/>
      <c r="H208" s="106"/>
      <c r="I208" s="106"/>
      <c r="J208" s="106"/>
      <c r="K208" s="106"/>
      <c r="L208" s="7"/>
      <c r="M208" s="106"/>
      <c r="N208" s="7"/>
      <c r="O208" s="7"/>
      <c r="P208" s="7"/>
      <c r="Q208" s="106"/>
      <c r="R208" s="7"/>
    </row>
  </sheetData>
  <mergeCells count="23">
    <mergeCell ref="T6:T7"/>
    <mergeCell ref="N6:N7"/>
    <mergeCell ref="O6:O7"/>
    <mergeCell ref="P6:P7"/>
    <mergeCell ref="Q6:Q7"/>
    <mergeCell ref="R6:R7"/>
    <mergeCell ref="S6:S7"/>
    <mergeCell ref="M6:M7"/>
    <mergeCell ref="B1:T1"/>
    <mergeCell ref="B2:T2"/>
    <mergeCell ref="B3:T3"/>
    <mergeCell ref="B4:J4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rintOptions horizontalCentered="1"/>
  <pageMargins left="0.35433070866141736" right="0.35433070866141736" top="0.78740157480314965" bottom="0.59055118110236227" header="0.51181102362204722" footer="0.51181102362204722"/>
  <pageSetup scale="55" firstPageNumber="0" orientation="landscape" r:id="rId1"/>
  <ignoredErrors>
    <ignoredError sqref="B203 B25" numberStoredAsText="1"/>
    <ignoredError sqref="D208:T208 B1:T1 C194:C202 B154:C154 C132:C153 B193:C193 C162:C192 B161:C161 C155:C159 B9:G9 C10:F10 H36:I36 B3:T4 C2:T2 D14:F14 E13 E18 D27:F27 E20:E23 D38:E38 E34:E36 E39 B8:K8 M8:T8 G14:T14 H12:H13 D19:T19 H18 G27:T27 H20:H23 G33:T33 H28:H31 I38 H34:H35 C38:C129 D11:T11 H9:T10 C11:C24 S24:T24 H26:I26 K13:M13 K18 K20:K23 K31 K35 C26:C36 G17:I17 G15:I15 K15 G16:I16 K16 K17:M17 K26:M26 K36:L36 K39 K38 K12 P12 P15 P16 P18 P20:P23 P28:P31 P34:P35 P36 P39 P38 G32:L32 N32 P13:T13 P17:T17 P26:T26 P32:T32 B6:T7 B5:M5 O5:T5 S12:T12 S15:T15 S18:T18 S20:T23 S28:T31 S34:T35 S39:T39 S38:T38 R16:T16 K28 K29 K30 K34 E12 E15 E16 E17 D26:E26 D32:F33 D28:E31 G39:I39 F24 N24:P24 F163" formula="1"/>
    <ignoredError sqref="G40:T40 D40:F40 D121:T121 G74:H74 H73:I73 D164:T164 G49:T49 G48:P48 D157:T158 D155:R155 D162:R162 D170:T171 D168:R168 D198:E198 D192:E192 D202:R202 D49:F49 E41:E47 D201:E201 E199 G45:I46 H44:I44 G52:T52 H50:I50 G54:H54 H53 G56:T56 H55 G61:T61 H57:H60 G67:T67 H64:H66 G70:T70 H68:H69 H72 G76:T76 H75 G82:T83 H77:H81 G86:T86 H84:H85 G92:T92 H88:H91 G101:T101 H98:H100 G105:H105 H103:H104 G107:T107 H106 G115:T115 H110:H112 H117:H120 D132:T132 D122:E127 H122:H127 D128:E128 S129:T129 D135:E135 D133:E134 H133:H134 D137:E137 D136:E136 H136 D143:T143 D140:E140 H140 D141:E141 H141 D146:E147 D145:E145 H145 D149:T149 D148:E148 H148 D154:E154 H154 H161:R161 D167:E167 H167 D176:T176 D174:E175 H174:H175 D184:T184 D177:E183 H177:H183 D187:T187 D185:E186 H186:K186 D195:R195 H193:I193 D197:E197 D196:E196 H196:R196 H197 D200:E200 H200 H201 D191:F191 H191:T191 F159 I159:J159 D139:T139 D138:F138 H138:T138 D153:E153 D152:F152 H152:J152 H51 K51 K54 K53 K55 K57:K60 G62:H63 K62:L62 K64:L64 K69:T69 G71:H71 K71 K72 K74:L74 K75 K81 K84:K85 G87:H87 K87 K91:L91 G97:T97 G93:H96 K93:K96 K98:K100 G102:H102 K102:L102 K105:L105 K103:K104 K106 G108:H109 K108:K109 G113:H114 K113 K110:K112 G116:H116 K116:L116 K117:K120 K126:L126 K133:L134 K136 D142:E142 K142 K140:L140 K141 D144:E144 K144:T144 K146:T146 K145:T145 K148 K154 K153 K167 D169:E169 J169:R169 J175:K175 K182:L182 K197 K200 K201 G41:I43 K41:K43 G47:I47 K47:L47 K45:K46 K44 K50:L50 K73:L73 K128 D150:E151 K150:K151 K192 D194:E194 K194:L194 K193 N167:P167 P41:P43 P47 P45:P46 P44 P51:Q51 P50:T50 N54:P54 N53:P53 N55:P55 N58:P60 N62:T63 N64:Q64 N71:P71 N72:P72 N74:P74 N75:P75 N73:P73 N78:P79 N84:P85 N87:P87 N88:P91 N94:Q94 N98:P100 N102:T102 N105:Q105 N103:P103 N106:P106 N108:P109 N113:P114 N110:P112 N116:Q116 N117:P120 N122:P127 N128:P128 N133:P133 N135:Q135 N136:P136 N137:P137 N142:P142 N140:P140 N141:P141 K147 N147:Q147 N148:Q148 N150:P151 N154:Q154 N153:P153 D163:E163 N163:P163 D166:T166 D165:E165 N165:P165 D173:T173 D172:E172 N172:P172 N174:P175 N177:P183 N185:P186 D190:T190 D189:E189 N189:P189 N192:Q192 N194:Q194 N193:Q193 N197:Q197 N199:P199 N200:P200 N201:P201 N152:T152 N57 S41:T43 S45:T46 S44:T44 S51:T51 S54:T54 S53:T53 S55:T55 S58:T60 S57:T57 S64:T66 S71:T71 S72:T72 S74:T74 S75:T75 N80:P81 S80:T81 N77:P77 S77:T77 S84:T85 S87:T87 S88:T91 S93:T96 S98:T100 S105:T105 N104:P104 S104:T104 S106:T106 S108:T109 S113:T114 S110:T112 S116:T116 S117:T120 S122:T127 S128:T128 N134:P134 S134:T134 S135:T135 S136:T136 S137:T137 S142:T142 S147:T147 S148:T148 S153:T153 S154:T154 S163:T163 S165:T165 S167:T167 S172:T172 S174:T175 S177:T183 S185:T186 S189:T189 S198:T198 S199:T199 S200:T200 S201:T201 R48 N66:P66 N65:P65 R73 R78:T79 N93:P93 N95:P96 R103:T103 R133:T133 R140:T140 R141:T141 R150:T151 K63 K65:K66 K77 K78 K79 K80 K88:K90 K114 K122:K125 K127 J174:K174 K177 K178 K179 K180:K181 K183 H185:K185 D48:E48 D52:F52 D50:E51 D56:F56 D53:E55 D61:F61 D57:E60 D70:F70 D68:E69 D67:F67 D62:E66 D76:F76 D71:E75 D82:F83 D77:E81 D86:F86 D84:E85 D92:F92 D87:E91 D97:F97 D93:E96 D101:F101 D98:E100 D107:F107 D102:E106 D115:F115 D108:E114 D116:E120 G128:I128 G135:K135 G137:K137 G142:H142 G146:H147 G144:H144 G150:I151 G153:H153 D156:E156 G156:R156 G163:K163 G165:K165 G169:H169 G172:K172 D188:E188 G188:T188 G189:K189 G192:I192 G194:I194 G198:P198 G199:K199 M159:T159 L68:T68" formula="1" formulaRange="1"/>
    <ignoredError sqref="D204:T207 D203:E203 H203:R203" formulaRange="1"/>
    <ignoredError sqref="B155:B159 B162:B192 B132:B153 B194:B202 B38:B129 B10:B24 B26:B36" numberStoredAsText="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ANTAI</vt:lpstr>
      <vt:lpstr>ANTAI!__xlnm.Print_Area_1</vt:lpstr>
      <vt:lpstr>ANTAI!Área_de_impresión</vt:lpstr>
      <vt:lpstr>ANTAI!Títulos_a_imprimir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MORENO (DAEF)</dc:creator>
  <cp:lastModifiedBy>ERIC PEREZ</cp:lastModifiedBy>
  <cp:lastPrinted>2026-06-02T20:01:10Z</cp:lastPrinted>
  <dcterms:created xsi:type="dcterms:W3CDTF">2026-04-02T16:14:29Z</dcterms:created>
  <dcterms:modified xsi:type="dcterms:W3CDTF">2026-06-03T15:15:21Z</dcterms:modified>
</cp:coreProperties>
</file>