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INFORME - datos abiertos\INFORME\ABRIL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'!$A$7:$H$102</definedName>
    <definedName name="_xlnm.Print_Titles" localSheetId="0">'EJEC '!$6:$6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6" i="1" l="1"/>
  <c r="E56" i="1"/>
  <c r="F56" i="1"/>
  <c r="G56" i="1"/>
  <c r="H56" i="1"/>
  <c r="I56" i="1"/>
  <c r="J56" i="1"/>
  <c r="C56" i="1"/>
  <c r="D22" i="1"/>
  <c r="E22" i="1"/>
  <c r="F22" i="1"/>
  <c r="G22" i="1"/>
  <c r="H22" i="1"/>
  <c r="I22" i="1"/>
  <c r="J22" i="1"/>
  <c r="C22" i="1"/>
  <c r="C104" i="1" l="1"/>
  <c r="I11" i="1"/>
  <c r="I12" i="1"/>
  <c r="I13" i="1"/>
  <c r="I14" i="1"/>
  <c r="I15" i="1"/>
  <c r="I16" i="1"/>
  <c r="I17" i="1"/>
  <c r="I18" i="1"/>
  <c r="I19" i="1"/>
  <c r="I21" i="1"/>
  <c r="C10" i="1" l="1"/>
  <c r="C99" i="1"/>
  <c r="C9" i="1" l="1"/>
  <c r="L135" i="1"/>
  <c r="L132" i="1"/>
  <c r="K132" i="1"/>
  <c r="L134" i="1"/>
  <c r="K134" i="1"/>
  <c r="L130" i="1"/>
  <c r="K130" i="1"/>
  <c r="K128" i="1"/>
  <c r="L128" i="1"/>
  <c r="L127" i="1"/>
  <c r="K127" i="1"/>
  <c r="K106" i="1"/>
  <c r="L106" i="1"/>
  <c r="K107" i="1"/>
  <c r="L107" i="1"/>
  <c r="K108" i="1"/>
  <c r="L108" i="1"/>
  <c r="K109" i="1"/>
  <c r="L109" i="1"/>
  <c r="K110" i="1"/>
  <c r="L110" i="1"/>
  <c r="K111" i="1"/>
  <c r="L111" i="1"/>
  <c r="K112" i="1"/>
  <c r="L112" i="1"/>
  <c r="K113" i="1"/>
  <c r="L113" i="1"/>
  <c r="L105" i="1"/>
  <c r="K101" i="1"/>
  <c r="L101" i="1"/>
  <c r="K102" i="1"/>
  <c r="L102" i="1"/>
  <c r="K96" i="1"/>
  <c r="L96" i="1"/>
  <c r="L97" i="1"/>
  <c r="K98" i="1"/>
  <c r="L98" i="1"/>
  <c r="L95" i="1"/>
  <c r="K95" i="1"/>
  <c r="K58" i="1"/>
  <c r="L58" i="1"/>
  <c r="K59" i="1"/>
  <c r="L59" i="1"/>
  <c r="K60" i="1"/>
  <c r="L60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5" i="1"/>
  <c r="L75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1" i="1"/>
  <c r="L91" i="1"/>
  <c r="K92" i="1"/>
  <c r="L92" i="1"/>
  <c r="K93" i="1"/>
  <c r="L93" i="1"/>
  <c r="C94" i="1"/>
  <c r="D94" i="1"/>
  <c r="E94" i="1"/>
  <c r="F94" i="1"/>
  <c r="G94" i="1"/>
  <c r="H94" i="1"/>
  <c r="K18" i="1"/>
  <c r="L18" i="1"/>
  <c r="K19" i="1"/>
  <c r="L19" i="1"/>
  <c r="K20" i="1"/>
  <c r="L20" i="1"/>
  <c r="K21" i="1"/>
  <c r="L21" i="1"/>
  <c r="I104" i="1" l="1"/>
  <c r="C114" i="1"/>
  <c r="I133" i="1"/>
  <c r="C133" i="1"/>
  <c r="D126" i="1"/>
  <c r="E126" i="1"/>
  <c r="F126" i="1"/>
  <c r="G126" i="1"/>
  <c r="H126" i="1"/>
  <c r="C126" i="1"/>
  <c r="G114" i="1"/>
  <c r="H114" i="1"/>
  <c r="F114" i="1"/>
  <c r="D10" i="1"/>
  <c r="E10" i="1"/>
  <c r="F10" i="1"/>
  <c r="G10" i="1"/>
  <c r="H10" i="1"/>
  <c r="D104" i="1"/>
  <c r="E104" i="1"/>
  <c r="F104" i="1"/>
  <c r="G104" i="1"/>
  <c r="H104" i="1"/>
  <c r="D114" i="1"/>
  <c r="E114" i="1"/>
  <c r="D99" i="1"/>
  <c r="E99" i="1"/>
  <c r="F99" i="1"/>
  <c r="G99" i="1"/>
  <c r="H99" i="1"/>
  <c r="D133" i="1"/>
  <c r="E133" i="1"/>
  <c r="F133" i="1"/>
  <c r="G133" i="1"/>
  <c r="H133" i="1"/>
  <c r="D131" i="1"/>
  <c r="E131" i="1"/>
  <c r="F131" i="1"/>
  <c r="G131" i="1"/>
  <c r="H131" i="1"/>
  <c r="I131" i="1"/>
  <c r="C131" i="1"/>
  <c r="D129" i="1"/>
  <c r="E129" i="1"/>
  <c r="F129" i="1"/>
  <c r="G129" i="1"/>
  <c r="H129" i="1"/>
  <c r="I129" i="1"/>
  <c r="C129" i="1"/>
  <c r="I123" i="1"/>
  <c r="I115" i="1"/>
  <c r="I134" i="1"/>
  <c r="J132" i="1"/>
  <c r="J131" i="1" s="1"/>
  <c r="I132" i="1"/>
  <c r="I130" i="1"/>
  <c r="I128" i="1"/>
  <c r="J128" i="1"/>
  <c r="I135" i="1"/>
  <c r="I98" i="1"/>
  <c r="J98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L23" i="1"/>
  <c r="F103" i="1" l="1"/>
  <c r="E103" i="1"/>
  <c r="C103" i="1"/>
  <c r="H103" i="1"/>
  <c r="D103" i="1"/>
  <c r="G103" i="1"/>
  <c r="K103" i="1" s="1"/>
  <c r="J58" i="1"/>
  <c r="J59" i="1"/>
  <c r="J60" i="1"/>
  <c r="J61" i="1"/>
  <c r="J62" i="1"/>
  <c r="J63" i="1"/>
  <c r="J64" i="1"/>
  <c r="J65" i="1"/>
  <c r="J66" i="1"/>
  <c r="J67" i="1"/>
  <c r="J69" i="1"/>
  <c r="J70" i="1"/>
  <c r="J71" i="1"/>
  <c r="J73" i="1"/>
  <c r="J76" i="1"/>
  <c r="J77" i="1"/>
  <c r="J78" i="1"/>
  <c r="J79" i="1"/>
  <c r="J80" i="1"/>
  <c r="J81" i="1"/>
  <c r="J82" i="1"/>
  <c r="J84" i="1"/>
  <c r="J85" i="1"/>
  <c r="J86" i="1"/>
  <c r="J87" i="1"/>
  <c r="J88" i="1"/>
  <c r="J89" i="1"/>
  <c r="J90" i="1"/>
  <c r="J91" i="1"/>
  <c r="J92" i="1"/>
  <c r="J93" i="1"/>
  <c r="J57" i="1"/>
  <c r="I70" i="1"/>
  <c r="I71" i="1"/>
  <c r="I73" i="1"/>
  <c r="I76" i="1"/>
  <c r="I77" i="1"/>
  <c r="I78" i="1"/>
  <c r="I79" i="1"/>
  <c r="I80" i="1"/>
  <c r="I81" i="1"/>
  <c r="I82" i="1"/>
  <c r="I84" i="1"/>
  <c r="I85" i="1"/>
  <c r="I86" i="1"/>
  <c r="I87" i="1"/>
  <c r="I88" i="1"/>
  <c r="I89" i="1"/>
  <c r="I90" i="1"/>
  <c r="I91" i="1"/>
  <c r="I92" i="1"/>
  <c r="I93" i="1"/>
  <c r="I58" i="1"/>
  <c r="I59" i="1"/>
  <c r="I60" i="1"/>
  <c r="I61" i="1"/>
  <c r="I62" i="1"/>
  <c r="I63" i="1"/>
  <c r="I64" i="1"/>
  <c r="I65" i="1"/>
  <c r="I66" i="1"/>
  <c r="I67" i="1"/>
  <c r="I69" i="1"/>
  <c r="I57" i="1"/>
  <c r="J111" i="1"/>
  <c r="J113" i="1"/>
  <c r="I96" i="1"/>
  <c r="I95" i="1"/>
  <c r="J95" i="1"/>
  <c r="J96" i="1"/>
  <c r="J94" i="1" l="1"/>
  <c r="I94" i="1"/>
  <c r="C8" i="1"/>
  <c r="K94" i="1"/>
  <c r="L94" i="1"/>
  <c r="L13" i="1"/>
  <c r="K14" i="1"/>
  <c r="L14" i="1"/>
  <c r="K15" i="1"/>
  <c r="L15" i="1"/>
  <c r="K16" i="1"/>
  <c r="L16" i="1"/>
  <c r="K17" i="1"/>
  <c r="L17" i="1"/>
  <c r="L24" i="1"/>
  <c r="L25" i="1"/>
  <c r="K26" i="1"/>
  <c r="L26" i="1"/>
  <c r="K27" i="1"/>
  <c r="L27" i="1"/>
  <c r="K28" i="1"/>
  <c r="L28" i="1"/>
  <c r="H9" i="1" l="1"/>
  <c r="D9" i="1"/>
  <c r="D8" i="1" s="1"/>
  <c r="F9" i="1"/>
  <c r="F8" i="1" s="1"/>
  <c r="G9" i="1"/>
  <c r="E9" i="1"/>
  <c r="E8" i="1" s="1"/>
  <c r="K114" i="1"/>
  <c r="I100" i="1"/>
  <c r="K22" i="1"/>
  <c r="J135" i="1" l="1"/>
  <c r="I116" i="1"/>
  <c r="J116" i="1"/>
  <c r="I117" i="1"/>
  <c r="J117" i="1"/>
  <c r="I118" i="1"/>
  <c r="J118" i="1"/>
  <c r="I119" i="1"/>
  <c r="J119" i="1"/>
  <c r="I120" i="1"/>
  <c r="J120" i="1"/>
  <c r="I121" i="1"/>
  <c r="J121" i="1"/>
  <c r="I122" i="1"/>
  <c r="J122" i="1"/>
  <c r="J123" i="1"/>
  <c r="I124" i="1"/>
  <c r="J124" i="1"/>
  <c r="I125" i="1"/>
  <c r="J125" i="1"/>
  <c r="J106" i="1"/>
  <c r="J107" i="1"/>
  <c r="J108" i="1"/>
  <c r="J109" i="1"/>
  <c r="J110" i="1"/>
  <c r="I101" i="1"/>
  <c r="I99" i="1" s="1"/>
  <c r="J101" i="1"/>
  <c r="I102" i="1"/>
  <c r="J102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12" i="1"/>
  <c r="J13" i="1"/>
  <c r="J14" i="1"/>
  <c r="J15" i="1"/>
  <c r="J16" i="1"/>
  <c r="J17" i="1"/>
  <c r="J18" i="1"/>
  <c r="J19" i="1"/>
  <c r="J21" i="1"/>
  <c r="K47" i="1"/>
  <c r="L47" i="1"/>
  <c r="K48" i="1"/>
  <c r="L48" i="1"/>
  <c r="I114" i="1" l="1"/>
  <c r="K133" i="1"/>
  <c r="K131" i="1" l="1"/>
  <c r="J134" i="1" l="1"/>
  <c r="J133" i="1" s="1"/>
  <c r="J130" i="1"/>
  <c r="J129" i="1" s="1"/>
  <c r="J127" i="1"/>
  <c r="J126" i="1" s="1"/>
  <c r="J115" i="1"/>
  <c r="J114" i="1" s="1"/>
  <c r="J105" i="1"/>
  <c r="J104" i="1" s="1"/>
  <c r="I127" i="1"/>
  <c r="I126" i="1" s="1"/>
  <c r="H8" i="1" l="1"/>
  <c r="J103" i="1"/>
  <c r="J100" i="1"/>
  <c r="J99" i="1" s="1"/>
  <c r="G8" i="1" l="1"/>
  <c r="L8" i="1" l="1"/>
  <c r="K8" i="1"/>
  <c r="I10" i="1"/>
  <c r="K99" i="1"/>
  <c r="L125" i="1" l="1"/>
  <c r="L124" i="1"/>
  <c r="K123" i="1"/>
  <c r="L122" i="1"/>
  <c r="L121" i="1"/>
  <c r="L120" i="1"/>
  <c r="L119" i="1"/>
  <c r="K119" i="1"/>
  <c r="L118" i="1"/>
  <c r="L117" i="1"/>
  <c r="L116" i="1"/>
  <c r="K115" i="1"/>
  <c r="I103" i="1"/>
  <c r="L55" i="1"/>
  <c r="L54" i="1"/>
  <c r="L52" i="1"/>
  <c r="L51" i="1"/>
  <c r="L50" i="1"/>
  <c r="L49" i="1"/>
  <c r="K49" i="1"/>
  <c r="L46" i="1"/>
  <c r="L45" i="1"/>
  <c r="L44" i="1"/>
  <c r="K44" i="1"/>
  <c r="K43" i="1"/>
  <c r="L43" i="1"/>
  <c r="L42" i="1"/>
  <c r="L41" i="1"/>
  <c r="K40" i="1"/>
  <c r="L40" i="1"/>
  <c r="L39" i="1"/>
  <c r="L38" i="1"/>
  <c r="L37" i="1"/>
  <c r="L36" i="1"/>
  <c r="L35" i="1"/>
  <c r="K35" i="1"/>
  <c r="K34" i="1"/>
  <c r="L34" i="1"/>
  <c r="L33" i="1"/>
  <c r="L32" i="1"/>
  <c r="K31" i="1"/>
  <c r="K30" i="1"/>
  <c r="L30" i="1"/>
  <c r="L29" i="1"/>
  <c r="K23" i="1"/>
  <c r="I9" i="1"/>
  <c r="L12" i="1"/>
  <c r="J11" i="1"/>
  <c r="J10" i="1" s="1"/>
  <c r="I8" i="1" l="1"/>
  <c r="L10" i="1"/>
  <c r="L53" i="1"/>
  <c r="L56" i="1"/>
  <c r="J23" i="1"/>
  <c r="L31" i="1"/>
  <c r="L129" i="1"/>
  <c r="K104" i="1"/>
  <c r="L104" i="1"/>
  <c r="K126" i="1"/>
  <c r="K39" i="1"/>
  <c r="K11" i="1"/>
  <c r="K32" i="1"/>
  <c r="K36" i="1"/>
  <c r="K56" i="1"/>
  <c r="K57" i="1"/>
  <c r="K105" i="1"/>
  <c r="K116" i="1"/>
  <c r="K120" i="1"/>
  <c r="K124" i="1"/>
  <c r="L11" i="1"/>
  <c r="L57" i="1"/>
  <c r="L99" i="1"/>
  <c r="L115" i="1"/>
  <c r="K12" i="1"/>
  <c r="K29" i="1"/>
  <c r="K33" i="1"/>
  <c r="K37" i="1"/>
  <c r="K46" i="1"/>
  <c r="K121" i="1"/>
  <c r="L123" i="1"/>
  <c r="L131" i="1"/>
  <c r="L133" i="1"/>
  <c r="L114" i="1"/>
  <c r="J9" i="1" l="1"/>
  <c r="J8" i="1" s="1"/>
  <c r="L126" i="1"/>
  <c r="L9" i="1"/>
  <c r="K9" i="1"/>
  <c r="K10" i="1"/>
  <c r="L22" i="1"/>
  <c r="L103" i="1" l="1"/>
</calcChain>
</file>

<file path=xl/sharedStrings.xml><?xml version="1.0" encoding="utf-8"?>
<sst xmlns="http://schemas.openxmlformats.org/spreadsheetml/2006/main" count="158" uniqueCount="143">
  <si>
    <t>AUTORIDAD NACIONAL PARA LA INNOVACIÓN GUBERNAMENTAL</t>
  </si>
  <si>
    <t>(EN BALBOAS)</t>
  </si>
  <si>
    <t>AIG</t>
  </si>
  <si>
    <t>(1)</t>
  </si>
  <si>
    <t>(2)</t>
  </si>
  <si>
    <t>(3)</t>
  </si>
  <si>
    <t>(4)</t>
  </si>
  <si>
    <t>(5)</t>
  </si>
  <si>
    <t>(6)</t>
  </si>
  <si>
    <t>(7=3-5)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</si>
  <si>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</si>
  <si>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</si>
  <si>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</si>
  <si>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</si>
  <si>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</si>
  <si>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</si>
  <si>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</si>
  <si>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</si>
  <si>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</si>
  <si>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</si>
  <si>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</si>
  <si>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</si>
  <si>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</si>
  <si>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</si>
  <si>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  C   U   M   U   L   A   D   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</si>
  <si>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</si>
  <si>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</si>
  <si>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</si>
  <si>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</si>
  <si>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</si>
  <si>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</si>
  <si>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</si>
  <si>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</si>
  <si>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</si>
  <si>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</si>
  <si>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</si>
  <si>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</si>
  <si>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</si>
  <si>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</si>
  <si>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</si>
  <si>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</si>
  <si>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 xml:space="preserve">        101  DE EDIFICIOS Y LOCALES</t>
  </si>
  <si>
    <t xml:space="preserve">        102  DE EQUIPO ELECTRÓNICO</t>
  </si>
  <si>
    <t xml:space="preserve">        105  DE EQUIPO DE TRANSPORTE</t>
  </si>
  <si>
    <t xml:space="preserve">        106  DE TERRENOS</t>
  </si>
  <si>
    <t xml:space="preserve">        109  OTROS ALQUILERES</t>
  </si>
  <si>
    <t xml:space="preserve">        111  AGUA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</si>
  <si>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</si>
  <si>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</si>
  <si>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</si>
  <si>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</si>
  <si>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120  IMPRESIÓN, ENCUADERNACIÓN Y OTROS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</si>
  <si>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</si>
  <si>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</si>
  <si>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</si>
  <si>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</si>
  <si>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</si>
  <si>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</si>
  <si>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</si>
  <si>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</si>
  <si>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</si>
  <si>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</si>
  <si>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</si>
  <si>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</si>
  <si>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</si>
  <si>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</si>
  <si>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</si>
  <si>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</si>
  <si>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</si>
  <si>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199  MANTENIMIENTO Y REPARACIÓN</t>
  </si>
  <si>
    <t>*   2  MATERIALES Y SUMINISTROS</t>
  </si>
  <si>
    <t xml:space="preserve">        201  ALIMENTOS PARA CONSUMO HUMANO</t>
  </si>
  <si>
    <t xml:space="preserve">        203  BEBIDAS</t>
  </si>
  <si>
    <t xml:space="preserve">        211  ACABADO TEXTIL</t>
  </si>
  <si>
    <t xml:space="preserve">        212  CALZADO</t>
  </si>
  <si>
    <t xml:space="preserve">        214  PRENDAS DE VESTIR</t>
  </si>
  <si>
    <t xml:space="preserve">        221  DIÉSEL</t>
  </si>
  <si>
    <t xml:space="preserve">        223  GASOLINA</t>
  </si>
  <si>
    <t xml:space="preserve">        224  LUBRICANTES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</si>
  <si>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</si>
  <si>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</si>
  <si>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</si>
  <si>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243  PINTURAS, COLORANTES Y TINTES</t>
  </si>
  <si>
    <t xml:space="preserve">        244  PRODUCTOS MEDICINALES Y FARMAC</t>
  </si>
  <si>
    <t xml:space="preserve">        249  OTROS PRODUCTOS QUÍMICOS</t>
  </si>
  <si>
    <t xml:space="preserve">        255  MATERIAL ELÉCTRICO</t>
  </si>
  <si>
    <t xml:space="preserve">        261  ARTÍCULOS O PRODUCTOS PARA EVE</t>
  </si>
  <si>
    <t xml:space="preserve">        262  HERRAMIENTAS E INSTRUMENTOS</t>
  </si>
  <si>
    <t xml:space="preserve">        265  MATERIALES Y SUMINISTROS DE CO</t>
  </si>
  <si>
    <t xml:space="preserve">        269  OTROS PRODUCTOS VARIOS</t>
  </si>
  <si>
    <t xml:space="preserve">        271  ÚTILES DE COCINA Y COMEDOR</t>
  </si>
  <si>
    <t xml:space="preserve">        273  ÚTILES DE ASEO Y LIMPIEZA</t>
  </si>
  <si>
    <t xml:space="preserve">        275  ÚTILES Y MATERIALES DE OFICINA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</si>
  <si>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</si>
  <si>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</si>
  <si>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</si>
  <si>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293  COMBUSTIBLES Y LUBRICANTES</t>
  </si>
  <si>
    <t xml:space="preserve">        295  PRODUCTOS QUÍMICOS Y CONEXOS</t>
  </si>
  <si>
    <t xml:space="preserve">        296  MATERIALES PARA CONSTRUCCIÓN Y</t>
  </si>
  <si>
    <t xml:space="preserve">        297  PRODUCTOS VARIOS</t>
  </si>
  <si>
    <t xml:space="preserve">        298  ÚTILES Y MATERIALES DIVERSOS</t>
  </si>
  <si>
    <t xml:space="preserve">        299  REPUESTOS</t>
  </si>
  <si>
    <t>*   3  MAQUINARIA, EQUIPO Y SEMOVIENTE</t>
  </si>
  <si>
    <t xml:space="preserve">        301  MAQUINARIA Y EQUIPO DE COMUNIC</t>
  </si>
  <si>
    <t xml:space="preserve">        380  EQUIPO DE COMPUTACIÓN</t>
  </si>
  <si>
    <t>*   6  TRANSFERENCIAS CORRIENTES</t>
  </si>
  <si>
    <t xml:space="preserve">        612  INDEMNIZACIONES LABORALES</t>
  </si>
  <si>
    <t xml:space="preserve">        624  CAPACITACIÓN Y ESTUDIOS</t>
  </si>
  <si>
    <t xml:space="preserve">        641  GOBIERNO CENTRAL</t>
  </si>
  <si>
    <t>** 1  INVERSIÓN</t>
  </si>
  <si>
    <t xml:space="preserve">        004  PERSONAL TRANSITORIO PARA INVE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</si>
  <si>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</si>
  <si>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</si>
  <si>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</si>
  <si>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</si>
  <si>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</si>
  <si>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119  OTROS SERVICIOS BÁSICOS</t>
  </si>
  <si>
    <t xml:space="preserve">        171  CONSULTORÍAS</t>
  </si>
  <si>
    <t xml:space="preserve">        185  MANT. Y REP. DE EQUIPO DE COMP</t>
  </si>
  <si>
    <t>*   5  CONSTRUCCIONES POR CONTRATO</t>
  </si>
  <si>
    <t xml:space="preserve">        519  OTRAS EDIFICACIONES</t>
  </si>
  <si>
    <t>*   7  TRANSFERENCIAS CAPITAL</t>
  </si>
  <si>
    <t xml:space="preserve">        702  A INSTITUCIONES SIN FINES DE LUCRO</t>
  </si>
  <si>
    <t xml:space="preserve">        721  APORTES A ORGANISMOS INTERNACI</t>
  </si>
  <si>
    <t xml:space="preserve">        1543 TRANSPORTE DE OTRAS PERSONAS</t>
  </si>
  <si>
    <t xml:space="preserve">        193  IMPRESIÓN, ENCUADERNACIÓN Y OTROS</t>
  </si>
  <si>
    <t xml:space="preserve">        198  CONSULTORÍAS Y SERVICIOS ESPEC</t>
  </si>
  <si>
    <t xml:space="preserve">        292  TEXTILES Y VESTUARIO</t>
  </si>
  <si>
    <t xml:space="preserve">    096  XIII MES</t>
  </si>
  <si>
    <t xml:space="preserve">*   3  EQUIPOS </t>
  </si>
  <si>
    <t xml:space="preserve">        320  EQUIPO EDUCACIONAL Y RECREATIVO</t>
  </si>
  <si>
    <t xml:space="preserve">        091  SUELDOS</t>
  </si>
  <si>
    <t xml:space="preserve">        099  CONTRIBUCIONES A LA SEGURIDAD</t>
  </si>
  <si>
    <t xml:space="preserve">        254 MATERIAL DE FONTANERIA</t>
  </si>
  <si>
    <t xml:space="preserve">        256  MATERIAL METÁLICO</t>
  </si>
  <si>
    <t xml:space="preserve">        259 OTROS MATERIALES DE CONSTRUCCIÓN</t>
  </si>
  <si>
    <t xml:space="preserve">        370 MAQUINARIAS Y EQUIPOS VARIOS</t>
  </si>
  <si>
    <t xml:space="preserve">        096  XIII MES</t>
  </si>
  <si>
    <t xml:space="preserve">        242  INSECTICIDAS, FUMIGANTES Y OTROS</t>
  </si>
  <si>
    <t xml:space="preserve">        277  INSTRUMENTAL MÉDICO Y QUIRÚRGICO</t>
  </si>
  <si>
    <t xml:space="preserve">        340  EQUIPO DE OFICINA</t>
  </si>
  <si>
    <t xml:space="preserve">PERIODO: DEL 01 DE ENERO AL 30 DE ABRIL </t>
  </si>
  <si>
    <t>Cuadro de Ejecución Presupuestaria a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</si>
</sst>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;&quot; &quot;"/>
    <numFmt numFmtId="165" formatCode="#,##0;\-#,##0;&quot; &quot;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4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4" xfId="0" applyNumberFormat="1" applyFont="1" applyFill="1" applyBorder="1"/>
    <xf numFmtId="9" fontId="0" fillId="0" borderId="9" xfId="0" applyNumberFormat="1" applyFont="1" applyFill="1" applyBorder="1"/>
    <xf numFmtId="49" fontId="0" fillId="0" borderId="9" xfId="0" applyNumberFormat="1" applyFill="1" applyBorder="1" applyAlignment="1">
      <alignment horizontal="left"/>
    </xf>
    <xf numFmtId="49" fontId="5" fillId="0" borderId="0" xfId="1" applyNumberFormat="1" applyFont="1" applyFill="1" applyBorder="1" applyAlignment="1"/>
    <xf numFmtId="49" fontId="5" fillId="0" borderId="8" xfId="1" applyNumberFormat="1" applyFont="1" applyFill="1" applyBorder="1" applyAlignment="1">
      <alignment horizontal="left"/>
    </xf>
    <xf numFmtId="4" fontId="5" fillId="0" borderId="10" xfId="1" applyNumberFormat="1" applyFont="1" applyFill="1" applyBorder="1" applyAlignment="1">
      <alignment horizontal="left"/>
    </xf>
    <xf numFmtId="4" fontId="5" fillId="0" borderId="11" xfId="1" applyNumberFormat="1" applyFont="1" applyFill="1" applyBorder="1" applyAlignment="1">
      <alignment horizontal="left"/>
    </xf>
    <xf numFmtId="4" fontId="5" fillId="0" borderId="3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>
      <alignment horizontal="left"/>
    </xf>
    <xf numFmtId="0" fontId="2" fillId="0" borderId="0" xfId="0" applyFont="1" applyFill="1"/>
    <xf numFmtId="0" fontId="0" fillId="0" borderId="11" xfId="0" applyFont="1" applyBorder="1"/>
    <xf numFmtId="49" fontId="5" fillId="0" borderId="12" xfId="1" applyNumberFormat="1" applyFont="1" applyFill="1" applyBorder="1" applyAlignment="1">
      <alignment horizontal="left"/>
    </xf>
    <xf numFmtId="0" fontId="0" fillId="0" borderId="12" xfId="0" applyFont="1" applyBorder="1"/>
    <xf numFmtId="0" fontId="0" fillId="0" borderId="7" xfId="0" applyFont="1" applyBorder="1"/>
    <xf numFmtId="49" fontId="0" fillId="0" borderId="7" xfId="0" applyNumberFormat="1" applyFill="1" applyBorder="1" applyAlignment="1">
      <alignment horizontal="left"/>
    </xf>
    <xf numFmtId="9" fontId="0" fillId="0" borderId="7" xfId="0" applyNumberFormat="1" applyFont="1" applyFill="1" applyBorder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4" xfId="1" applyNumberFormat="1" applyFont="1" applyFill="1" applyBorder="1"/>
    <xf numFmtId="4" fontId="3" fillId="0" borderId="7" xfId="1" applyNumberFormat="1" applyFont="1" applyFill="1" applyBorder="1"/>
    <xf numFmtId="4" fontId="0" fillId="0" borderId="9" xfId="0" applyNumberFormat="1" applyFont="1" applyFill="1" applyBorder="1"/>
    <xf numFmtId="4" fontId="3" fillId="0" borderId="4" xfId="1" applyNumberFormat="1" applyFont="1" applyFill="1" applyBorder="1"/>
    <xf numFmtId="4" fontId="0" fillId="0" borderId="7" xfId="0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" fontId="3" fillId="2" borderId="7" xfId="1" applyNumberFormat="1" applyFont="1" applyFill="1" applyBorder="1"/>
    <xf numFmtId="9" fontId="2" fillId="2" borderId="7" xfId="0" applyNumberFormat="1" applyFont="1" applyFill="1" applyBorder="1"/>
    <xf numFmtId="4" fontId="1" fillId="3" borderId="1" xfId="0" applyNumberFormat="1" applyFont="1" applyFill="1" applyBorder="1" applyAlignment="1">
      <alignment horizontal="center" wrapText="1"/>
    </xf>
    <xf numFmtId="9" fontId="1" fillId="3" borderId="1" xfId="0" applyNumberFormat="1" applyFont="1" applyFill="1" applyBorder="1" applyAlignment="1">
      <alignment horizontal="center" wrapText="1"/>
    </xf>
    <xf numFmtId="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10" fontId="0" fillId="0" borderId="0" xfId="2" applyNumberFormat="1" applyFont="1" applyFill="1"/>
    <xf numFmtId="10" fontId="2" fillId="0" borderId="0" xfId="2" applyNumberFormat="1" applyFont="1" applyFill="1"/>
    <xf numFmtId="49" fontId="5" fillId="0" borderId="11" xfId="1" applyNumberFormat="1" applyFont="1" applyFill="1" applyBorder="1" applyAlignment="1">
      <alignment horizontal="left"/>
    </xf>
    <xf numFmtId="49" fontId="5" fillId="0" borderId="10" xfId="1" applyNumberFormat="1" applyFont="1" applyFill="1" applyBorder="1" applyAlignment="1"/>
    <xf numFmtId="49" fontId="5" fillId="0" borderId="11" xfId="1" applyNumberFormat="1" applyFont="1" applyFill="1" applyBorder="1" applyAlignment="1"/>
    <xf numFmtId="49" fontId="4" fillId="0" borderId="9" xfId="1" applyNumberFormat="1" applyFill="1" applyBorder="1" applyAlignment="1">
      <alignment horizontal="left"/>
    </xf>
    <xf numFmtId="4" fontId="4" fillId="0" borderId="9" xfId="1" applyNumberFormat="1" applyFill="1" applyBorder="1"/>
    <xf numFmtId="9" fontId="0" fillId="0" borderId="0" xfId="2" applyFont="1" applyFill="1"/>
    <xf numFmtId="49" fontId="4" fillId="0" borderId="9" xfId="1" applyNumberFormat="1" applyFill="1" applyBorder="1" applyAlignment="1">
      <alignment horizontal="left"/>
    </xf>
    <xf numFmtId="49" fontId="4" fillId="0" borderId="9" xfId="1" applyNumberFormat="1" applyFill="1" applyBorder="1" applyAlignment="1">
      <alignment horizontal="left"/>
    </xf>
    <xf numFmtId="4" fontId="4" fillId="0" borderId="9" xfId="1" applyNumberFormat="1" applyFill="1" applyBorder="1"/>
    <xf numFmtId="49" fontId="4" fillId="0" borderId="9" xfId="1" applyNumberFormat="1" applyFill="1" applyBorder="1" applyAlignment="1">
      <alignment horizontal="left"/>
    </xf>
    <xf numFmtId="49" fontId="4" fillId="0" borderId="7" xfId="1" applyNumberFormat="1" applyFill="1" applyBorder="1" applyAlignment="1">
      <alignment horizontal="left"/>
    </xf>
    <xf numFmtId="4" fontId="4" fillId="0" borderId="9" xfId="1" applyNumberFormat="1" applyFill="1" applyBorder="1"/>
    <xf numFmtId="4" fontId="4" fillId="0" borderId="13" xfId="1" applyNumberFormat="1" applyFill="1" applyBorder="1"/>
    <xf numFmtId="49" fontId="4" fillId="0" borderId="9" xfId="1" applyNumberFormat="1" applyFill="1" applyBorder="1" applyAlignment="1">
      <alignment horizontal="left"/>
    </xf>
    <xf numFmtId="49" fontId="4" fillId="0" borderId="9" xfId="1" applyNumberFormat="1" applyFill="1" applyBorder="1" applyAlignment="1">
      <alignment horizontal="left"/>
    </xf>
    <xf numFmtId="164" fontId="4" fillId="0" borderId="9" xfId="1" applyNumberFormat="1" applyFill="1" applyBorder="1"/>
    <xf numFmtId="165" fontId="4" fillId="0" borderId="9" xfId="1" applyNumberFormat="1" applyFill="1" applyBorder="1"/>
    <xf numFmtId="164" fontId="4" fillId="0" borderId="7" xfId="1" applyNumberFormat="1" applyFill="1" applyBorder="1"/>
    <xf numFmtId="165" fontId="4" fillId="0" borderId="7" xfId="1" applyNumberFormat="1" applyFill="1" applyBorder="1"/>
    <xf numFmtId="9" fontId="0" fillId="0" borderId="0" xfId="2" applyFont="1"/>
    <xf numFmtId="49" fontId="4" fillId="0" borderId="8" xfId="1" applyNumberFormat="1" applyFill="1" applyBorder="1" applyAlignment="1">
      <alignment horizontal="left"/>
    </xf>
    <xf numFmtId="49" fontId="4" fillId="0" borderId="14" xfId="1" applyNumberFormat="1" applyFill="1" applyBorder="1" applyAlignment="1">
      <alignment horizontal="left"/>
    </xf>
    <xf numFmtId="49" fontId="4" fillId="0" borderId="11" xfId="1" applyNumberFormat="1" applyFill="1" applyBorder="1" applyAlignment="1"/>
    <xf numFmtId="49" fontId="4" fillId="0" borderId="3" xfId="1" applyNumberFormat="1" applyFill="1" applyBorder="1" applyAlignment="1"/>
    <xf numFmtId="164" fontId="0" fillId="0" borderId="9" xfId="0" applyNumberFormat="1" applyFill="1" applyBorder="1"/>
    <xf numFmtId="165" fontId="0" fillId="0" borderId="9" xfId="0" applyNumberFormat="1" applyFill="1" applyBorder="1"/>
    <xf numFmtId="164" fontId="0" fillId="0" borderId="12" xfId="0" applyNumberFormat="1" applyFill="1" applyBorder="1"/>
    <xf numFmtId="165" fontId="0" fillId="0" borderId="12" xfId="0" applyNumberFormat="1" applyFill="1" applyBorder="1"/>
    <xf numFmtId="164" fontId="0" fillId="0" borderId="7" xfId="0" applyNumberFormat="1" applyFill="1" applyBorder="1"/>
    <xf numFmtId="165" fontId="0" fillId="0" borderId="7" xfId="0" applyNumberFormat="1" applyFill="1" applyBorder="1"/>
    <xf numFmtId="49" fontId="5" fillId="0" borderId="8" xfId="1" applyNumberFormat="1" applyFont="1" applyFill="1" applyBorder="1" applyAlignment="1"/>
    <xf numFmtId="49" fontId="5" fillId="0" borderId="0" xfId="1" applyNumberFormat="1" applyFont="1" applyFill="1" applyBorder="1" applyAlignment="1"/>
    <xf numFmtId="49" fontId="3" fillId="0" borderId="4" xfId="1" applyNumberFormat="1" applyFont="1" applyFill="1" applyBorder="1" applyAlignment="1">
      <alignment horizontal="left"/>
    </xf>
    <xf numFmtId="49" fontId="3" fillId="0" borderId="5" xfId="1" applyNumberFormat="1" applyFont="1" applyFill="1" applyBorder="1" applyAlignment="1">
      <alignment horizontal="left"/>
    </xf>
    <xf numFmtId="49" fontId="3" fillId="0" borderId="6" xfId="1" applyNumberFormat="1" applyFont="1" applyFill="1" applyBorder="1" applyAlignment="1">
      <alignment horizontal="left"/>
    </xf>
    <xf numFmtId="49" fontId="3" fillId="2" borderId="5" xfId="1" applyNumberFormat="1" applyFont="1" applyFill="1" applyBorder="1" applyAlignment="1">
      <alignment horizontal="left"/>
    </xf>
    <xf numFmtId="49" fontId="3" fillId="2" borderId="6" xfId="1" applyNumberFormat="1" applyFont="1" applyFill="1" applyBorder="1" applyAlignment="1">
      <alignment horizontal="left"/>
    </xf>
    <xf numFmtId="49" fontId="0" fillId="0" borderId="8" xfId="0" applyNumberFormat="1" applyFill="1" applyBorder="1" applyAlignment="1">
      <alignment horizontal="left"/>
    </xf>
    <xf numFmtId="49" fontId="0" fillId="0" borderId="11" xfId="0" applyNumberForma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4" fontId="1" fillId="3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right"/>
    </xf>
    <xf numFmtId="0" fontId="1" fillId="3" borderId="1" xfId="0" applyFont="1" applyFill="1" applyBorder="1" applyAlignment="1">
      <alignment horizontal="center"/>
    </xf>
    <xf numFmtId="9" fontId="1" fillId="3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5"/>
  <sheetViews>
    <sheetView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3" sqref="A3:L3"/>
    </sheetView>
  </sheetViews>
  <sheetFormatPr baseColWidth="10" defaultColWidth="11.33203125" defaultRowHeight="14.4" x14ac:dyDescent="0.3"/>
  <cols>
    <col min="1" max="1" width="16.6640625" style="1" customWidth="1"/>
    <col min="2" max="2" width="31.109375" style="1" customWidth="1"/>
    <col min="3" max="5" width="12.6640625" style="1" bestFit="1" customWidth="1"/>
    <col min="6" max="6" width="13.44140625" style="1" bestFit="1" customWidth="1"/>
    <col min="7" max="9" width="12.6640625" style="1" bestFit="1" customWidth="1"/>
    <col min="10" max="10" width="12.6640625" style="1" customWidth="1"/>
    <col min="11" max="11" width="9.5546875" style="26" customWidth="1"/>
    <col min="12" max="12" width="8.21875" style="26" customWidth="1"/>
    <col min="13" max="14" width="11.33203125" style="3" customWidth="1"/>
    <col min="15" max="15" width="11.33203125" style="1" customWidth="1"/>
    <col min="16" max="16384" width="11.33203125" style="1"/>
  </cols>
  <sheetData>
    <row r="1" spans="1:19" x14ac:dyDescent="0.3">
      <c r="A1" s="84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</row>
    <row r="2" spans="1:19" x14ac:dyDescent="0.3">
      <c r="A2" s="84" t="s">
        <v>142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1:19" x14ac:dyDescent="0.3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9" x14ac:dyDescent="0.3">
      <c r="A4" s="2" t="s">
        <v>2</v>
      </c>
      <c r="F4" s="87" t="s">
        <v>141</v>
      </c>
      <c r="G4" s="87"/>
      <c r="H4" s="87"/>
      <c r="I4" s="87"/>
      <c r="J4" s="87"/>
      <c r="K4" s="87"/>
      <c r="L4" s="87"/>
    </row>
    <row r="5" spans="1:19" ht="15" thickBot="1" x14ac:dyDescent="0.35">
      <c r="A5" s="2"/>
      <c r="B5" s="2"/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5" t="s">
        <v>11</v>
      </c>
      <c r="L5" s="25" t="s">
        <v>12</v>
      </c>
    </row>
    <row r="6" spans="1:19" ht="30" thickTop="1" thickBot="1" x14ac:dyDescent="0.35">
      <c r="A6" s="88" t="s">
        <v>13</v>
      </c>
      <c r="B6" s="88"/>
      <c r="C6" s="85" t="s">
        <v>14</v>
      </c>
      <c r="D6" s="85"/>
      <c r="E6" s="85" t="s">
        <v>15</v>
      </c>
      <c r="F6" s="37" t="s">
        <v>16</v>
      </c>
      <c r="G6" s="37" t="s">
        <v>17</v>
      </c>
      <c r="H6" s="37" t="s">
        <v>18</v>
      </c>
      <c r="I6" s="86" t="s">
        <v>19</v>
      </c>
      <c r="J6" s="86"/>
      <c r="K6" s="38" t="s">
        <v>20</v>
      </c>
      <c r="L6" s="38" t="s">
        <v>21</v>
      </c>
      <c r="O6" s="3"/>
      <c r="P6" s="3"/>
      <c r="Q6" s="3"/>
      <c r="R6" s="3"/>
      <c r="S6" s="3"/>
    </row>
    <row r="7" spans="1:19" s="5" customFormat="1" ht="15.6" thickTop="1" thickBot="1" x14ac:dyDescent="0.35">
      <c r="A7" s="88"/>
      <c r="B7" s="88"/>
      <c r="C7" s="39" t="s">
        <v>22</v>
      </c>
      <c r="D7" s="39" t="s">
        <v>23</v>
      </c>
      <c r="E7" s="85"/>
      <c r="F7" s="85" t="s">
        <v>24</v>
      </c>
      <c r="G7" s="85"/>
      <c r="H7" s="85"/>
      <c r="I7" s="40" t="s">
        <v>25</v>
      </c>
      <c r="J7" s="40" t="s">
        <v>26</v>
      </c>
      <c r="K7" s="89" t="s">
        <v>17</v>
      </c>
      <c r="L7" s="89"/>
      <c r="M7" s="4"/>
      <c r="N7" s="4"/>
      <c r="O7" s="4"/>
      <c r="P7" s="4"/>
      <c r="Q7" s="4"/>
      <c r="R7" s="4"/>
      <c r="S7" s="4"/>
    </row>
    <row r="8" spans="1:19" ht="15" thickTop="1" x14ac:dyDescent="0.3">
      <c r="A8" s="82" t="s">
        <v>27</v>
      </c>
      <c r="B8" s="83"/>
      <c r="C8" s="35">
        <f t="shared" ref="C8:J8" si="0">C9+C103</f>
        <v>25230396</v>
      </c>
      <c r="D8" s="35">
        <f t="shared" si="0"/>
        <v>28563730</v>
      </c>
      <c r="E8" s="35">
        <f t="shared" si="0"/>
        <v>21428109</v>
      </c>
      <c r="F8" s="35">
        <f t="shared" si="0"/>
        <v>7786923.7999999998</v>
      </c>
      <c r="G8" s="35">
        <f t="shared" si="0"/>
        <v>1813191.8699999999</v>
      </c>
      <c r="H8" s="35">
        <f t="shared" si="0"/>
        <v>1033433.0700000001</v>
      </c>
      <c r="I8" s="35">
        <f t="shared" si="0"/>
        <v>19477819.349999998</v>
      </c>
      <c r="J8" s="35">
        <f t="shared" si="0"/>
        <v>20776087.359999999</v>
      </c>
      <c r="K8" s="36">
        <f>G8/E8</f>
        <v>8.4617446644498578E-2</v>
      </c>
      <c r="L8" s="36">
        <f>G8/D8</f>
        <v>6.3478819817999951E-2</v>
      </c>
      <c r="M8" s="62"/>
      <c r="N8" s="62"/>
      <c r="O8" s="3"/>
      <c r="P8" s="3"/>
      <c r="Q8" s="3"/>
      <c r="R8" s="3"/>
      <c r="S8" s="3"/>
    </row>
    <row r="9" spans="1:19" s="8" customFormat="1" x14ac:dyDescent="0.3">
      <c r="A9" s="78" t="s">
        <v>28</v>
      </c>
      <c r="B9" s="79"/>
      <c r="C9" s="27">
        <f>C10+C22+C56+C99+C94</f>
        <v>7325590</v>
      </c>
      <c r="D9" s="27">
        <f t="shared" ref="D9:J9" si="1">D10+D22+D56+D99+D94</f>
        <v>7325590</v>
      </c>
      <c r="E9" s="27">
        <f t="shared" si="1"/>
        <v>4179946</v>
      </c>
      <c r="F9" s="27">
        <f t="shared" si="1"/>
        <v>1992171.0899999996</v>
      </c>
      <c r="G9" s="27">
        <f t="shared" si="1"/>
        <v>1281451.0399999998</v>
      </c>
      <c r="H9" s="27">
        <f t="shared" si="1"/>
        <v>692879.93</v>
      </c>
      <c r="I9" s="27">
        <f t="shared" si="1"/>
        <v>2897444.6599999997</v>
      </c>
      <c r="J9" s="27">
        <f t="shared" si="1"/>
        <v>5332701.0100000007</v>
      </c>
      <c r="K9" s="6">
        <f>G9/E9</f>
        <v>0.30657119493888196</v>
      </c>
      <c r="L9" s="6">
        <f t="shared" ref="L9" si="2">G9/D9</f>
        <v>0.17492803173532778</v>
      </c>
      <c r="M9" s="48"/>
      <c r="N9" s="48"/>
      <c r="O9" s="7"/>
      <c r="P9" s="7"/>
      <c r="Q9" s="7"/>
      <c r="R9" s="7"/>
      <c r="S9" s="7"/>
    </row>
    <row r="10" spans="1:19" s="8" customFormat="1" x14ac:dyDescent="0.3">
      <c r="A10" s="76" t="s">
        <v>29</v>
      </c>
      <c r="B10" s="77"/>
      <c r="C10" s="28">
        <f>SUM(C11:C21)</f>
        <v>3986657</v>
      </c>
      <c r="D10" s="28">
        <f t="shared" ref="D10:H10" si="3">SUM(D11:D21)</f>
        <v>4036752</v>
      </c>
      <c r="E10" s="28">
        <f t="shared" si="3"/>
        <v>1915349</v>
      </c>
      <c r="F10" s="28">
        <f t="shared" si="3"/>
        <v>1195340.1599999997</v>
      </c>
      <c r="G10" s="28">
        <f t="shared" si="3"/>
        <v>1195340.1599999997</v>
      </c>
      <c r="H10" s="28">
        <f t="shared" si="3"/>
        <v>622509.74</v>
      </c>
      <c r="I10" s="28">
        <f t="shared" ref="I10:J10" si="4">SUM(I11:I21)</f>
        <v>720008.54000000015</v>
      </c>
      <c r="J10" s="28">
        <f t="shared" si="4"/>
        <v>2841411.5400000005</v>
      </c>
      <c r="K10" s="9">
        <f t="shared" ref="K10" si="5">G10/E10</f>
        <v>0.62408478037161874</v>
      </c>
      <c r="L10" s="9">
        <f>G10/D10</f>
        <v>0.29611434143093252</v>
      </c>
      <c r="M10" s="48"/>
      <c r="N10" s="7"/>
      <c r="O10" s="7"/>
      <c r="P10" s="7"/>
      <c r="Q10" s="7"/>
      <c r="R10" s="7"/>
      <c r="S10" s="7"/>
    </row>
    <row r="11" spans="1:19" s="8" customFormat="1" x14ac:dyDescent="0.3">
      <c r="A11" s="73" t="s">
        <v>30</v>
      </c>
      <c r="B11" s="74"/>
      <c r="C11" s="67">
        <v>3130800</v>
      </c>
      <c r="D11" s="67">
        <v>3088910</v>
      </c>
      <c r="E11" s="67">
        <v>1523510</v>
      </c>
      <c r="F11" s="67">
        <v>885286.64999999991</v>
      </c>
      <c r="G11" s="67">
        <v>885286.64999999991</v>
      </c>
      <c r="H11" s="67">
        <v>547496.18999999994</v>
      </c>
      <c r="I11" s="29">
        <f>E11-G11</f>
        <v>638223.35000000009</v>
      </c>
      <c r="J11" s="29">
        <f>D11-F11</f>
        <v>2203623.35</v>
      </c>
      <c r="K11" s="10">
        <f>G11/E11</f>
        <v>0.58108358330434318</v>
      </c>
      <c r="L11" s="10">
        <f>G11/D11</f>
        <v>0.2866016329384799</v>
      </c>
      <c r="M11" s="7"/>
      <c r="N11" s="7"/>
      <c r="O11" s="7"/>
      <c r="P11" s="7"/>
      <c r="Q11" s="7"/>
      <c r="R11" s="7"/>
      <c r="S11" s="7"/>
    </row>
    <row r="12" spans="1:19" s="8" customFormat="1" x14ac:dyDescent="0.3">
      <c r="A12" s="73" t="s">
        <v>31</v>
      </c>
      <c r="B12" s="74"/>
      <c r="C12" s="67">
        <v>222000</v>
      </c>
      <c r="D12" s="67">
        <v>222000</v>
      </c>
      <c r="E12" s="67">
        <v>83450</v>
      </c>
      <c r="F12" s="67">
        <v>65833.33</v>
      </c>
      <c r="G12" s="67">
        <v>65833.33</v>
      </c>
      <c r="H12" s="67">
        <v>27000</v>
      </c>
      <c r="I12" s="29">
        <f t="shared" ref="I12:I21" si="6">E12-G12</f>
        <v>17616.669999999998</v>
      </c>
      <c r="J12" s="29">
        <f t="shared" ref="J12:J21" si="7">D12-F12</f>
        <v>156166.66999999998</v>
      </c>
      <c r="K12" s="10">
        <f t="shared" ref="K12:K57" si="8">G12/E12</f>
        <v>0.78889550629119232</v>
      </c>
      <c r="L12" s="10">
        <f t="shared" ref="L12:L57" si="9">G12/D12</f>
        <v>0.29654653153153154</v>
      </c>
      <c r="M12" s="7"/>
      <c r="N12" s="7"/>
      <c r="O12" s="7"/>
      <c r="P12" s="7"/>
      <c r="Q12" s="7"/>
      <c r="R12" s="7"/>
      <c r="S12" s="7"/>
    </row>
    <row r="13" spans="1:19" s="8" customFormat="1" x14ac:dyDescent="0.3">
      <c r="A13" s="73" t="s">
        <v>32</v>
      </c>
      <c r="B13" s="74"/>
      <c r="C13" s="67">
        <v>70400</v>
      </c>
      <c r="D13" s="67">
        <v>70400</v>
      </c>
      <c r="E13" s="67">
        <v>26768</v>
      </c>
      <c r="F13" s="68">
        <v>0</v>
      </c>
      <c r="G13" s="68">
        <v>0</v>
      </c>
      <c r="H13" s="68">
        <v>0</v>
      </c>
      <c r="I13" s="29">
        <f t="shared" si="6"/>
        <v>26768</v>
      </c>
      <c r="J13" s="29">
        <f t="shared" si="7"/>
        <v>70400</v>
      </c>
      <c r="K13" s="10">
        <v>0</v>
      </c>
      <c r="L13" s="10">
        <f t="shared" ref="L13:L17" si="10">G13/D13</f>
        <v>0</v>
      </c>
      <c r="M13" s="7"/>
      <c r="N13" s="7"/>
      <c r="O13" s="7"/>
      <c r="P13" s="7"/>
      <c r="Q13" s="7"/>
      <c r="R13" s="7"/>
      <c r="S13" s="7"/>
    </row>
    <row r="14" spans="1:19" s="8" customFormat="1" x14ac:dyDescent="0.3">
      <c r="A14" s="73" t="s">
        <v>33</v>
      </c>
      <c r="B14" s="74"/>
      <c r="C14" s="67">
        <v>435781</v>
      </c>
      <c r="D14" s="67">
        <v>435781</v>
      </c>
      <c r="E14" s="67">
        <v>145616</v>
      </c>
      <c r="F14" s="67">
        <v>116512.23999999999</v>
      </c>
      <c r="G14" s="67">
        <v>116512.23999999999</v>
      </c>
      <c r="H14" s="67">
        <v>32820.839999999997</v>
      </c>
      <c r="I14" s="29">
        <f t="shared" si="6"/>
        <v>29103.760000000009</v>
      </c>
      <c r="J14" s="29">
        <f t="shared" si="7"/>
        <v>319268.76</v>
      </c>
      <c r="K14" s="10">
        <f t="shared" ref="K14:K17" si="11">G14/E14</f>
        <v>0.80013350181298748</v>
      </c>
      <c r="L14" s="10">
        <f t="shared" si="10"/>
        <v>0.26736420357932078</v>
      </c>
      <c r="M14" s="7"/>
      <c r="N14" s="7"/>
      <c r="O14" s="7"/>
      <c r="P14" s="7"/>
      <c r="Q14" s="7"/>
      <c r="R14" s="7"/>
      <c r="S14" s="7"/>
    </row>
    <row r="15" spans="1:19" s="8" customFormat="1" x14ac:dyDescent="0.3">
      <c r="A15" s="73" t="s">
        <v>34</v>
      </c>
      <c r="B15" s="74"/>
      <c r="C15" s="67">
        <v>49104</v>
      </c>
      <c r="D15" s="67">
        <v>49104</v>
      </c>
      <c r="E15" s="67">
        <v>16372</v>
      </c>
      <c r="F15" s="67">
        <v>13279.35</v>
      </c>
      <c r="G15" s="67">
        <v>13279.35</v>
      </c>
      <c r="H15" s="67">
        <v>5592.79</v>
      </c>
      <c r="I15" s="29">
        <f t="shared" si="6"/>
        <v>3092.6499999999996</v>
      </c>
      <c r="J15" s="29">
        <f t="shared" si="7"/>
        <v>35824.65</v>
      </c>
      <c r="K15" s="10">
        <f t="shared" si="11"/>
        <v>0.81110127046176406</v>
      </c>
      <c r="L15" s="10">
        <f t="shared" si="10"/>
        <v>0.2704331622678397</v>
      </c>
      <c r="M15" s="7"/>
      <c r="N15" s="7"/>
      <c r="O15" s="7"/>
      <c r="P15" s="7"/>
      <c r="Q15" s="7"/>
      <c r="R15" s="7"/>
      <c r="S15" s="7"/>
    </row>
    <row r="16" spans="1:19" s="8" customFormat="1" x14ac:dyDescent="0.3">
      <c r="A16" s="73" t="s">
        <v>35</v>
      </c>
      <c r="B16" s="74"/>
      <c r="C16" s="67">
        <v>68748</v>
      </c>
      <c r="D16" s="67">
        <v>68748</v>
      </c>
      <c r="E16" s="67">
        <v>24370</v>
      </c>
      <c r="F16" s="67">
        <v>19973.649999999998</v>
      </c>
      <c r="G16" s="67">
        <v>19973.649999999998</v>
      </c>
      <c r="H16" s="67">
        <v>8367.01</v>
      </c>
      <c r="I16" s="29">
        <f t="shared" si="6"/>
        <v>4396.3500000000022</v>
      </c>
      <c r="J16" s="29">
        <f t="shared" si="7"/>
        <v>48774.350000000006</v>
      </c>
      <c r="K16" s="10">
        <f t="shared" si="11"/>
        <v>0.81959991793188336</v>
      </c>
      <c r="L16" s="10">
        <f t="shared" si="10"/>
        <v>0.29053427008785709</v>
      </c>
      <c r="M16" s="7"/>
      <c r="N16" s="7"/>
      <c r="O16" s="7"/>
      <c r="P16" s="7"/>
      <c r="Q16" s="7"/>
      <c r="R16" s="7"/>
      <c r="S16" s="7"/>
    </row>
    <row r="17" spans="1:19" s="8" customFormat="1" x14ac:dyDescent="0.3">
      <c r="A17" s="73" t="s">
        <v>36</v>
      </c>
      <c r="B17" s="74"/>
      <c r="C17" s="67">
        <v>9824</v>
      </c>
      <c r="D17" s="67">
        <v>9824</v>
      </c>
      <c r="E17" s="67">
        <v>3278</v>
      </c>
      <c r="F17" s="67">
        <v>2475.6300000000006</v>
      </c>
      <c r="G17" s="67">
        <v>2475.6300000000006</v>
      </c>
      <c r="H17" s="67">
        <v>1232.9100000000001</v>
      </c>
      <c r="I17" s="29">
        <f t="shared" si="6"/>
        <v>802.36999999999944</v>
      </c>
      <c r="J17" s="29">
        <f t="shared" si="7"/>
        <v>7348.369999999999</v>
      </c>
      <c r="K17" s="10">
        <f t="shared" si="11"/>
        <v>0.75522574740695558</v>
      </c>
      <c r="L17" s="10">
        <f t="shared" si="10"/>
        <v>0.25199816775244305</v>
      </c>
      <c r="M17" s="7"/>
      <c r="N17" s="7"/>
      <c r="O17" s="7"/>
      <c r="P17" s="7"/>
      <c r="Q17" s="7"/>
      <c r="R17" s="7"/>
      <c r="S17" s="7"/>
    </row>
    <row r="18" spans="1:19" s="8" customFormat="1" x14ac:dyDescent="0.3">
      <c r="A18" s="73" t="s">
        <v>37</v>
      </c>
      <c r="B18" s="74"/>
      <c r="C18" s="68">
        <v>0</v>
      </c>
      <c r="D18" s="67">
        <v>69816</v>
      </c>
      <c r="E18" s="67">
        <v>69816</v>
      </c>
      <c r="F18" s="67">
        <v>69815</v>
      </c>
      <c r="G18" s="67">
        <v>69815</v>
      </c>
      <c r="H18" s="68">
        <v>0</v>
      </c>
      <c r="I18" s="29">
        <f t="shared" si="6"/>
        <v>1</v>
      </c>
      <c r="J18" s="29">
        <f t="shared" si="7"/>
        <v>1</v>
      </c>
      <c r="K18" s="10">
        <f t="shared" ref="K18:K21" si="12">G18/E18</f>
        <v>0.99998567663572824</v>
      </c>
      <c r="L18" s="10">
        <f t="shared" ref="L18:L21" si="13">G18/D18</f>
        <v>0.99998567663572824</v>
      </c>
      <c r="M18" s="7"/>
      <c r="N18" s="7"/>
      <c r="O18" s="7"/>
      <c r="P18" s="7"/>
      <c r="Q18" s="7"/>
      <c r="R18" s="7"/>
      <c r="S18" s="7"/>
    </row>
    <row r="19" spans="1:19" s="8" customFormat="1" x14ac:dyDescent="0.3">
      <c r="A19" s="11" t="s">
        <v>38</v>
      </c>
      <c r="B19" s="12"/>
      <c r="C19" s="68">
        <v>0</v>
      </c>
      <c r="D19" s="67">
        <v>9134</v>
      </c>
      <c r="E19" s="67">
        <v>9134</v>
      </c>
      <c r="F19" s="67">
        <v>9133.33</v>
      </c>
      <c r="G19" s="67">
        <v>9133.33</v>
      </c>
      <c r="H19" s="68">
        <v>0</v>
      </c>
      <c r="I19" s="29">
        <f t="shared" si="6"/>
        <v>0.67000000000007276</v>
      </c>
      <c r="J19" s="29">
        <f t="shared" si="7"/>
        <v>0.67000000000007276</v>
      </c>
      <c r="K19" s="10">
        <f t="shared" si="12"/>
        <v>0.99992664768994965</v>
      </c>
      <c r="L19" s="10">
        <f t="shared" si="13"/>
        <v>0.99992664768994965</v>
      </c>
      <c r="M19" s="7"/>
      <c r="N19" s="7"/>
      <c r="O19" s="7"/>
      <c r="P19" s="7"/>
      <c r="Q19" s="7"/>
      <c r="R19" s="7"/>
      <c r="S19" s="7"/>
    </row>
    <row r="20" spans="1:19" s="8" customFormat="1" x14ac:dyDescent="0.3">
      <c r="A20" s="80" t="s">
        <v>128</v>
      </c>
      <c r="B20" s="81"/>
      <c r="C20" s="68">
        <v>0</v>
      </c>
      <c r="D20" s="67">
        <v>506</v>
      </c>
      <c r="E20" s="67">
        <v>506</v>
      </c>
      <c r="F20" s="67">
        <v>505.7</v>
      </c>
      <c r="G20" s="67">
        <v>505.7</v>
      </c>
      <c r="H20" s="68">
        <v>0</v>
      </c>
      <c r="I20" s="29"/>
      <c r="J20" s="29"/>
      <c r="K20" s="10">
        <f t="shared" si="12"/>
        <v>0.99940711462450593</v>
      </c>
      <c r="L20" s="10">
        <f t="shared" si="13"/>
        <v>0.99940711462450593</v>
      </c>
      <c r="M20" s="7"/>
      <c r="N20" s="7"/>
      <c r="O20" s="7"/>
      <c r="P20" s="7"/>
      <c r="Q20" s="7"/>
      <c r="R20" s="7"/>
      <c r="S20" s="7"/>
    </row>
    <row r="21" spans="1:19" s="8" customFormat="1" x14ac:dyDescent="0.3">
      <c r="A21" s="73" t="s">
        <v>39</v>
      </c>
      <c r="B21" s="74"/>
      <c r="C21" s="68">
        <v>0</v>
      </c>
      <c r="D21" s="67">
        <v>12529</v>
      </c>
      <c r="E21" s="67">
        <v>12529</v>
      </c>
      <c r="F21" s="67">
        <v>12525.279999999999</v>
      </c>
      <c r="G21" s="67">
        <v>12525.279999999999</v>
      </c>
      <c r="H21" s="68">
        <v>0</v>
      </c>
      <c r="I21" s="29">
        <f t="shared" si="6"/>
        <v>3.7200000000011642</v>
      </c>
      <c r="J21" s="29">
        <f t="shared" si="7"/>
        <v>3.7200000000011642</v>
      </c>
      <c r="K21" s="10">
        <f t="shared" si="12"/>
        <v>0.99970308883390524</v>
      </c>
      <c r="L21" s="10">
        <f t="shared" si="13"/>
        <v>0.99970308883390524</v>
      </c>
      <c r="M21" s="7"/>
      <c r="N21" s="7"/>
      <c r="O21" s="7"/>
      <c r="P21" s="7"/>
      <c r="Q21" s="7"/>
      <c r="R21" s="7"/>
      <c r="S21" s="7"/>
    </row>
    <row r="22" spans="1:19" s="8" customFormat="1" x14ac:dyDescent="0.3">
      <c r="A22" s="76" t="s">
        <v>40</v>
      </c>
      <c r="B22" s="77"/>
      <c r="C22" s="30">
        <f>SUM(C23:C55)</f>
        <v>3046407</v>
      </c>
      <c r="D22" s="30">
        <f t="shared" ref="D22:J22" si="14">SUM(D23:D55)</f>
        <v>3063008</v>
      </c>
      <c r="E22" s="30">
        <f t="shared" si="14"/>
        <v>2126101</v>
      </c>
      <c r="F22" s="30">
        <f t="shared" si="14"/>
        <v>777895.66999999993</v>
      </c>
      <c r="G22" s="30">
        <f t="shared" si="14"/>
        <v>73980.87</v>
      </c>
      <c r="H22" s="30">
        <f t="shared" si="14"/>
        <v>62115.38</v>
      </c>
      <c r="I22" s="30">
        <f t="shared" si="14"/>
        <v>2052120.13</v>
      </c>
      <c r="J22" s="30">
        <f t="shared" si="14"/>
        <v>2285112.33</v>
      </c>
      <c r="K22" s="9">
        <f>G22/E22</f>
        <v>3.4796498378957534E-2</v>
      </c>
      <c r="L22" s="9">
        <f t="shared" si="9"/>
        <v>2.4153012332974642E-2</v>
      </c>
      <c r="M22" s="7"/>
      <c r="N22" s="7"/>
      <c r="O22" s="7"/>
      <c r="P22" s="7"/>
      <c r="Q22" s="7"/>
      <c r="R22" s="7"/>
      <c r="S22" s="7"/>
    </row>
    <row r="23" spans="1:19" s="8" customFormat="1" x14ac:dyDescent="0.3">
      <c r="A23" s="46" t="s">
        <v>41</v>
      </c>
      <c r="B23" s="44"/>
      <c r="C23" s="47">
        <v>677930</v>
      </c>
      <c r="D23" s="58">
        <v>639530</v>
      </c>
      <c r="E23" s="58">
        <v>555850</v>
      </c>
      <c r="F23" s="59">
        <v>6254.72</v>
      </c>
      <c r="G23" s="59">
        <v>6254.72</v>
      </c>
      <c r="H23" s="59">
        <v>0</v>
      </c>
      <c r="I23" s="29">
        <f t="shared" ref="I23" si="15">E23-G23</f>
        <v>549595.28</v>
      </c>
      <c r="J23" s="29">
        <f t="shared" ref="J23" si="16">D23-F23</f>
        <v>633275.28</v>
      </c>
      <c r="K23" s="10">
        <f t="shared" si="8"/>
        <v>1.1252532157956284E-2</v>
      </c>
      <c r="L23" s="10">
        <f t="shared" si="9"/>
        <v>9.7801823213922723E-3</v>
      </c>
      <c r="M23" s="7"/>
      <c r="N23" s="7"/>
      <c r="O23" s="7"/>
      <c r="P23" s="7"/>
      <c r="Q23" s="7"/>
      <c r="R23" s="7"/>
      <c r="S23" s="7"/>
    </row>
    <row r="24" spans="1:19" s="8" customFormat="1" x14ac:dyDescent="0.3">
      <c r="A24" s="46" t="s">
        <v>42</v>
      </c>
      <c r="B24" s="45"/>
      <c r="C24" s="47">
        <v>2500</v>
      </c>
      <c r="D24" s="58">
        <v>2500</v>
      </c>
      <c r="E24" s="58">
        <v>2500</v>
      </c>
      <c r="F24" s="59">
        <v>0</v>
      </c>
      <c r="G24" s="59">
        <v>0</v>
      </c>
      <c r="H24" s="59">
        <v>0</v>
      </c>
      <c r="I24" s="29">
        <f t="shared" ref="I24:I55" si="17">E24-G24</f>
        <v>2500</v>
      </c>
      <c r="J24" s="29">
        <f t="shared" ref="J24:J55" si="18">D24-F24</f>
        <v>2500</v>
      </c>
      <c r="K24" s="10">
        <v>0</v>
      </c>
      <c r="L24" s="10">
        <f t="shared" ref="L24:L28" si="19">G24/D24</f>
        <v>0</v>
      </c>
      <c r="M24" s="7"/>
      <c r="N24" s="7"/>
      <c r="O24" s="7"/>
      <c r="P24" s="7"/>
      <c r="Q24" s="7"/>
      <c r="R24" s="7"/>
      <c r="S24" s="7"/>
    </row>
    <row r="25" spans="1:19" s="8" customFormat="1" x14ac:dyDescent="0.3">
      <c r="A25" s="46" t="s">
        <v>43</v>
      </c>
      <c r="B25" s="45"/>
      <c r="C25" s="47">
        <v>11500</v>
      </c>
      <c r="D25" s="58">
        <v>11500</v>
      </c>
      <c r="E25" s="58">
        <v>8750</v>
      </c>
      <c r="F25" s="59">
        <v>0</v>
      </c>
      <c r="G25" s="59">
        <v>0</v>
      </c>
      <c r="H25" s="59">
        <v>0</v>
      </c>
      <c r="I25" s="29">
        <f t="shared" si="17"/>
        <v>8750</v>
      </c>
      <c r="J25" s="29">
        <f t="shared" si="18"/>
        <v>11500</v>
      </c>
      <c r="K25" s="10">
        <v>0</v>
      </c>
      <c r="L25" s="10">
        <f t="shared" si="19"/>
        <v>0</v>
      </c>
      <c r="M25" s="7"/>
      <c r="N25" s="7"/>
      <c r="O25" s="7"/>
      <c r="P25" s="7"/>
      <c r="Q25" s="7"/>
      <c r="R25" s="7"/>
      <c r="S25" s="7"/>
    </row>
    <row r="26" spans="1:19" s="8" customFormat="1" x14ac:dyDescent="0.3">
      <c r="A26" s="46" t="s">
        <v>44</v>
      </c>
      <c r="B26" s="45"/>
      <c r="C26" s="47">
        <v>43008</v>
      </c>
      <c r="D26" s="58">
        <v>43008</v>
      </c>
      <c r="E26" s="58">
        <v>14336</v>
      </c>
      <c r="F26" s="59">
        <v>0</v>
      </c>
      <c r="G26" s="59">
        <v>0</v>
      </c>
      <c r="H26" s="59">
        <v>0</v>
      </c>
      <c r="I26" s="29">
        <f t="shared" si="17"/>
        <v>14336</v>
      </c>
      <c r="J26" s="29">
        <f t="shared" si="18"/>
        <v>43008</v>
      </c>
      <c r="K26" s="10">
        <f t="shared" ref="K26:K28" si="20">G26/E26</f>
        <v>0</v>
      </c>
      <c r="L26" s="10">
        <f t="shared" si="19"/>
        <v>0</v>
      </c>
      <c r="M26" s="7"/>
      <c r="N26" s="7"/>
      <c r="O26" s="7"/>
      <c r="P26" s="7"/>
      <c r="Q26" s="7"/>
      <c r="R26" s="7"/>
      <c r="S26" s="7"/>
    </row>
    <row r="27" spans="1:19" s="8" customFormat="1" x14ac:dyDescent="0.3">
      <c r="A27" s="46" t="s">
        <v>45</v>
      </c>
      <c r="B27" s="45"/>
      <c r="C27" s="47">
        <v>17300</v>
      </c>
      <c r="D27" s="58">
        <v>12210</v>
      </c>
      <c r="E27" s="58">
        <v>9010</v>
      </c>
      <c r="F27" s="59">
        <v>3203.58</v>
      </c>
      <c r="G27" s="59">
        <v>0</v>
      </c>
      <c r="H27" s="59">
        <v>0</v>
      </c>
      <c r="I27" s="29">
        <f t="shared" si="17"/>
        <v>9010</v>
      </c>
      <c r="J27" s="29">
        <f t="shared" si="18"/>
        <v>9006.42</v>
      </c>
      <c r="K27" s="10">
        <f t="shared" si="20"/>
        <v>0</v>
      </c>
      <c r="L27" s="10">
        <f t="shared" si="19"/>
        <v>0</v>
      </c>
      <c r="M27" s="7"/>
      <c r="N27" s="7"/>
      <c r="O27" s="7"/>
      <c r="P27" s="7"/>
      <c r="Q27" s="7"/>
      <c r="R27" s="7"/>
      <c r="S27" s="7"/>
    </row>
    <row r="28" spans="1:19" s="8" customFormat="1" x14ac:dyDescent="0.3">
      <c r="A28" s="63" t="s">
        <v>46</v>
      </c>
      <c r="B28" s="45"/>
      <c r="C28" s="47">
        <v>850</v>
      </c>
      <c r="D28" s="58">
        <v>850</v>
      </c>
      <c r="E28" s="58">
        <v>284</v>
      </c>
      <c r="F28" s="59">
        <v>0</v>
      </c>
      <c r="G28" s="59">
        <v>0</v>
      </c>
      <c r="H28" s="59">
        <v>0</v>
      </c>
      <c r="I28" s="29">
        <f t="shared" si="17"/>
        <v>284</v>
      </c>
      <c r="J28" s="29">
        <f t="shared" si="18"/>
        <v>850</v>
      </c>
      <c r="K28" s="10">
        <f t="shared" si="20"/>
        <v>0</v>
      </c>
      <c r="L28" s="10">
        <f t="shared" si="19"/>
        <v>0</v>
      </c>
      <c r="M28" s="7"/>
      <c r="N28" s="7"/>
      <c r="O28" s="7"/>
      <c r="P28" s="7"/>
      <c r="Q28" s="7"/>
      <c r="R28" s="7"/>
      <c r="S28" s="7"/>
    </row>
    <row r="29" spans="1:19" s="8" customFormat="1" x14ac:dyDescent="0.3">
      <c r="A29" s="46" t="s">
        <v>47</v>
      </c>
      <c r="B29" s="45"/>
      <c r="C29" s="47">
        <v>93000</v>
      </c>
      <c r="D29" s="58">
        <v>93000</v>
      </c>
      <c r="E29" s="58">
        <v>31000</v>
      </c>
      <c r="F29" s="59">
        <v>3873.81</v>
      </c>
      <c r="G29" s="59">
        <v>3873.81</v>
      </c>
      <c r="H29" s="59">
        <v>3873.81</v>
      </c>
      <c r="I29" s="29">
        <f t="shared" si="17"/>
        <v>27126.19</v>
      </c>
      <c r="J29" s="29">
        <f t="shared" si="18"/>
        <v>89126.19</v>
      </c>
      <c r="K29" s="10">
        <f t="shared" si="8"/>
        <v>0.1249616129032258</v>
      </c>
      <c r="L29" s="10">
        <f t="shared" si="9"/>
        <v>4.1653870967741938E-2</v>
      </c>
      <c r="M29" s="7"/>
      <c r="N29" s="7"/>
      <c r="O29" s="7"/>
      <c r="P29" s="7"/>
      <c r="Q29" s="7"/>
      <c r="R29" s="7"/>
      <c r="S29" s="7"/>
    </row>
    <row r="30" spans="1:19" s="8" customFormat="1" x14ac:dyDescent="0.3">
      <c r="A30" s="46" t="s">
        <v>48</v>
      </c>
      <c r="B30" s="45"/>
      <c r="C30" s="47">
        <v>13200</v>
      </c>
      <c r="D30" s="58">
        <v>13200</v>
      </c>
      <c r="E30" s="58">
        <v>4400</v>
      </c>
      <c r="F30" s="59">
        <v>897.85</v>
      </c>
      <c r="G30" s="59">
        <v>897.85</v>
      </c>
      <c r="H30" s="59">
        <v>897.85</v>
      </c>
      <c r="I30" s="29">
        <f t="shared" si="17"/>
        <v>3502.15</v>
      </c>
      <c r="J30" s="29">
        <f t="shared" si="18"/>
        <v>12302.15</v>
      </c>
      <c r="K30" s="10">
        <f t="shared" si="8"/>
        <v>0.2040568181818182</v>
      </c>
      <c r="L30" s="10">
        <f t="shared" si="9"/>
        <v>6.8018939393939395E-2</v>
      </c>
      <c r="M30" s="7"/>
      <c r="N30" s="7"/>
      <c r="O30" s="7"/>
      <c r="P30" s="7"/>
      <c r="Q30" s="7"/>
      <c r="R30" s="7"/>
      <c r="S30" s="7"/>
    </row>
    <row r="31" spans="1:19" s="8" customFormat="1" x14ac:dyDescent="0.3">
      <c r="A31" s="46" t="s">
        <v>49</v>
      </c>
      <c r="B31" s="45"/>
      <c r="C31" s="47">
        <v>252700</v>
      </c>
      <c r="D31" s="58">
        <v>252700</v>
      </c>
      <c r="E31" s="58">
        <v>252700</v>
      </c>
      <c r="F31" s="58">
        <v>249786.63</v>
      </c>
      <c r="G31" s="59">
        <v>0</v>
      </c>
      <c r="H31" s="59">
        <v>0</v>
      </c>
      <c r="I31" s="29">
        <f t="shared" si="17"/>
        <v>252700</v>
      </c>
      <c r="J31" s="29">
        <f t="shared" si="18"/>
        <v>2913.3699999999953</v>
      </c>
      <c r="K31" s="10">
        <f t="shared" si="8"/>
        <v>0</v>
      </c>
      <c r="L31" s="10">
        <f t="shared" si="9"/>
        <v>0</v>
      </c>
      <c r="M31" s="7"/>
      <c r="N31" s="7"/>
      <c r="O31" s="7"/>
      <c r="P31" s="7"/>
      <c r="Q31" s="7"/>
      <c r="R31" s="7"/>
      <c r="S31" s="7"/>
    </row>
    <row r="32" spans="1:19" s="8" customFormat="1" x14ac:dyDescent="0.3">
      <c r="A32" s="46" t="s">
        <v>50</v>
      </c>
      <c r="B32" s="45"/>
      <c r="C32" s="47">
        <v>32504</v>
      </c>
      <c r="D32" s="58">
        <v>32504</v>
      </c>
      <c r="E32" s="58">
        <v>22504</v>
      </c>
      <c r="F32" s="58">
        <v>9599.0299999999988</v>
      </c>
      <c r="G32" s="59">
        <v>0</v>
      </c>
      <c r="H32" s="59">
        <v>0</v>
      </c>
      <c r="I32" s="29">
        <f t="shared" si="17"/>
        <v>22504</v>
      </c>
      <c r="J32" s="29">
        <f t="shared" si="18"/>
        <v>22904.97</v>
      </c>
      <c r="K32" s="10">
        <f t="shared" si="8"/>
        <v>0</v>
      </c>
      <c r="L32" s="10">
        <f t="shared" si="9"/>
        <v>0</v>
      </c>
      <c r="M32" s="7"/>
      <c r="N32" s="7"/>
      <c r="O32" s="7"/>
      <c r="P32" s="7"/>
      <c r="Q32" s="7"/>
      <c r="R32" s="7"/>
      <c r="S32" s="7"/>
    </row>
    <row r="33" spans="1:19" s="8" customFormat="1" x14ac:dyDescent="0.3">
      <c r="A33" s="46" t="s">
        <v>51</v>
      </c>
      <c r="B33" s="45"/>
      <c r="C33" s="47">
        <v>15324</v>
      </c>
      <c r="D33" s="58">
        <v>15123</v>
      </c>
      <c r="E33" s="58">
        <v>8799</v>
      </c>
      <c r="F33" s="59">
        <v>4909.16</v>
      </c>
      <c r="G33" s="59">
        <v>4761.5</v>
      </c>
      <c r="H33" s="59">
        <v>0</v>
      </c>
      <c r="I33" s="29">
        <f t="shared" si="17"/>
        <v>4037.5</v>
      </c>
      <c r="J33" s="29">
        <f t="shared" si="18"/>
        <v>10213.84</v>
      </c>
      <c r="K33" s="10">
        <f t="shared" si="8"/>
        <v>0.54114103875440389</v>
      </c>
      <c r="L33" s="10">
        <f t="shared" si="9"/>
        <v>0.31485155061826359</v>
      </c>
      <c r="M33" s="7"/>
      <c r="N33" s="7"/>
      <c r="O33" s="7"/>
      <c r="P33" s="7"/>
      <c r="Q33" s="7"/>
      <c r="R33" s="7"/>
      <c r="S33" s="7"/>
    </row>
    <row r="34" spans="1:19" s="8" customFormat="1" x14ac:dyDescent="0.3">
      <c r="A34" s="46" t="s">
        <v>52</v>
      </c>
      <c r="B34" s="45"/>
      <c r="C34" s="47">
        <v>24000</v>
      </c>
      <c r="D34" s="58">
        <v>24000</v>
      </c>
      <c r="E34" s="58">
        <v>13000</v>
      </c>
      <c r="F34" s="59">
        <v>0</v>
      </c>
      <c r="G34" s="59">
        <v>0</v>
      </c>
      <c r="H34" s="59">
        <v>0</v>
      </c>
      <c r="I34" s="29">
        <f t="shared" si="17"/>
        <v>13000</v>
      </c>
      <c r="J34" s="29">
        <f t="shared" si="18"/>
        <v>24000</v>
      </c>
      <c r="K34" s="10">
        <f t="shared" si="8"/>
        <v>0</v>
      </c>
      <c r="L34" s="10">
        <f t="shared" si="9"/>
        <v>0</v>
      </c>
      <c r="M34" s="7"/>
      <c r="N34" s="7"/>
      <c r="O34" s="7"/>
      <c r="P34" s="7"/>
      <c r="Q34" s="7"/>
      <c r="R34" s="7"/>
      <c r="S34" s="7"/>
    </row>
    <row r="35" spans="1:19" s="8" customFormat="1" x14ac:dyDescent="0.3">
      <c r="A35" s="46" t="s">
        <v>53</v>
      </c>
      <c r="B35" s="45"/>
      <c r="C35" s="47">
        <v>53000</v>
      </c>
      <c r="D35" s="58">
        <v>53000</v>
      </c>
      <c r="E35" s="58">
        <v>17500</v>
      </c>
      <c r="F35" s="59">
        <v>0</v>
      </c>
      <c r="G35" s="59">
        <v>0</v>
      </c>
      <c r="H35" s="59">
        <v>0</v>
      </c>
      <c r="I35" s="29">
        <f t="shared" si="17"/>
        <v>17500</v>
      </c>
      <c r="J35" s="29">
        <f t="shared" si="18"/>
        <v>53000</v>
      </c>
      <c r="K35" s="10">
        <f t="shared" si="8"/>
        <v>0</v>
      </c>
      <c r="L35" s="10">
        <f t="shared" si="9"/>
        <v>0</v>
      </c>
      <c r="M35" s="7"/>
      <c r="N35" s="7"/>
      <c r="O35" s="7"/>
      <c r="P35" s="7"/>
      <c r="Q35" s="7"/>
      <c r="R35" s="7"/>
      <c r="S35" s="7"/>
    </row>
    <row r="36" spans="1:19" s="8" customFormat="1" x14ac:dyDescent="0.3">
      <c r="A36" s="46" t="s">
        <v>54</v>
      </c>
      <c r="B36" s="45"/>
      <c r="C36" s="58">
        <v>41071</v>
      </c>
      <c r="D36" s="58">
        <v>45071</v>
      </c>
      <c r="E36" s="58">
        <v>23300</v>
      </c>
      <c r="F36" s="59">
        <v>7387</v>
      </c>
      <c r="G36" s="59">
        <v>7387</v>
      </c>
      <c r="H36" s="59">
        <v>7387</v>
      </c>
      <c r="I36" s="29">
        <f t="shared" si="17"/>
        <v>15913</v>
      </c>
      <c r="J36" s="29">
        <f t="shared" si="18"/>
        <v>37684</v>
      </c>
      <c r="K36" s="10">
        <f t="shared" si="8"/>
        <v>0.31703862660944204</v>
      </c>
      <c r="L36" s="10">
        <f t="shared" si="9"/>
        <v>0.16389696257016706</v>
      </c>
      <c r="M36" s="7"/>
      <c r="N36" s="7"/>
      <c r="O36" s="7"/>
      <c r="P36" s="7"/>
      <c r="Q36" s="7"/>
      <c r="R36" s="7"/>
      <c r="S36" s="7"/>
    </row>
    <row r="37" spans="1:19" s="8" customFormat="1" x14ac:dyDescent="0.3">
      <c r="A37" s="46" t="s">
        <v>55</v>
      </c>
      <c r="B37" s="45"/>
      <c r="C37" s="58">
        <v>46000</v>
      </c>
      <c r="D37" s="58">
        <v>46000</v>
      </c>
      <c r="E37" s="58">
        <v>24000</v>
      </c>
      <c r="F37" s="59">
        <v>12200</v>
      </c>
      <c r="G37" s="59">
        <v>12200</v>
      </c>
      <c r="H37" s="59">
        <v>12200</v>
      </c>
      <c r="I37" s="29">
        <f t="shared" si="17"/>
        <v>11800</v>
      </c>
      <c r="J37" s="29">
        <f t="shared" si="18"/>
        <v>33800</v>
      </c>
      <c r="K37" s="10">
        <f t="shared" si="8"/>
        <v>0.5083333333333333</v>
      </c>
      <c r="L37" s="10">
        <f t="shared" si="9"/>
        <v>0.26521739130434785</v>
      </c>
      <c r="M37" s="7"/>
      <c r="N37" s="7"/>
      <c r="O37" s="7"/>
      <c r="P37" s="7"/>
      <c r="Q37" s="7"/>
      <c r="R37" s="7"/>
      <c r="S37" s="7"/>
    </row>
    <row r="38" spans="1:19" s="8" customFormat="1" x14ac:dyDescent="0.3">
      <c r="A38" s="46" t="s">
        <v>56</v>
      </c>
      <c r="B38" s="45"/>
      <c r="C38" s="59">
        <v>0</v>
      </c>
      <c r="D38" s="58">
        <v>2234</v>
      </c>
      <c r="E38" s="58">
        <v>2117</v>
      </c>
      <c r="F38" s="59">
        <v>0</v>
      </c>
      <c r="G38" s="59">
        <v>0</v>
      </c>
      <c r="H38" s="59">
        <v>0</v>
      </c>
      <c r="I38" s="29">
        <f t="shared" si="17"/>
        <v>2117</v>
      </c>
      <c r="J38" s="29">
        <f t="shared" si="18"/>
        <v>2234</v>
      </c>
      <c r="K38" s="10">
        <v>0</v>
      </c>
      <c r="L38" s="10">
        <f t="shared" si="9"/>
        <v>0</v>
      </c>
      <c r="M38" s="7"/>
      <c r="N38" s="7"/>
      <c r="O38" s="7"/>
      <c r="P38" s="7"/>
      <c r="Q38" s="7"/>
      <c r="R38" s="7"/>
      <c r="S38" s="7"/>
    </row>
    <row r="39" spans="1:19" s="8" customFormat="1" x14ac:dyDescent="0.3">
      <c r="A39" s="46" t="s">
        <v>57</v>
      </c>
      <c r="B39" s="45"/>
      <c r="C39" s="58">
        <v>6100</v>
      </c>
      <c r="D39" s="58">
        <v>7800</v>
      </c>
      <c r="E39" s="58">
        <v>4150</v>
      </c>
      <c r="F39" s="58">
        <v>625.17000000000007</v>
      </c>
      <c r="G39" s="58">
        <v>625.17000000000007</v>
      </c>
      <c r="H39" s="58">
        <v>625.17000000000007</v>
      </c>
      <c r="I39" s="29">
        <f t="shared" si="17"/>
        <v>3524.83</v>
      </c>
      <c r="J39" s="29">
        <f t="shared" si="18"/>
        <v>7174.83</v>
      </c>
      <c r="K39" s="10">
        <f t="shared" si="8"/>
        <v>0.15064337349397591</v>
      </c>
      <c r="L39" s="10">
        <f t="shared" si="9"/>
        <v>8.0150000000000013E-2</v>
      </c>
      <c r="M39" s="7"/>
      <c r="N39" s="7"/>
      <c r="O39" s="7"/>
      <c r="P39" s="7"/>
      <c r="Q39" s="7"/>
      <c r="R39" s="7"/>
      <c r="S39" s="7"/>
    </row>
    <row r="40" spans="1:19" s="8" customFormat="1" x14ac:dyDescent="0.3">
      <c r="A40" s="46" t="s">
        <v>58</v>
      </c>
      <c r="B40" s="45"/>
      <c r="C40" s="58">
        <v>30500</v>
      </c>
      <c r="D40" s="58">
        <v>32500</v>
      </c>
      <c r="E40" s="58">
        <v>15750</v>
      </c>
      <c r="F40" s="59">
        <v>2952.7000000000003</v>
      </c>
      <c r="G40" s="59">
        <v>2952.7000000000003</v>
      </c>
      <c r="H40" s="59">
        <v>2952.7000000000003</v>
      </c>
      <c r="I40" s="29">
        <f t="shared" si="17"/>
        <v>12797.3</v>
      </c>
      <c r="J40" s="29">
        <f t="shared" si="18"/>
        <v>29547.3</v>
      </c>
      <c r="K40" s="10">
        <f t="shared" si="8"/>
        <v>0.1874730158730159</v>
      </c>
      <c r="L40" s="10">
        <f t="shared" si="9"/>
        <v>9.0852307692307704E-2</v>
      </c>
      <c r="M40" s="7"/>
      <c r="N40" s="7"/>
      <c r="O40" s="7"/>
      <c r="P40" s="7"/>
      <c r="Q40" s="7"/>
      <c r="R40" s="7"/>
      <c r="S40" s="7"/>
    </row>
    <row r="41" spans="1:19" s="8" customFormat="1" x14ac:dyDescent="0.3">
      <c r="A41" s="46" t="s">
        <v>124</v>
      </c>
      <c r="B41" s="45"/>
      <c r="C41" s="59">
        <v>0</v>
      </c>
      <c r="D41" s="58">
        <v>3520</v>
      </c>
      <c r="E41" s="58">
        <v>3510</v>
      </c>
      <c r="F41" s="59">
        <v>2141.5100000000002</v>
      </c>
      <c r="G41" s="59">
        <v>0</v>
      </c>
      <c r="H41" s="59">
        <v>0</v>
      </c>
      <c r="I41" s="29">
        <f t="shared" si="17"/>
        <v>3510</v>
      </c>
      <c r="J41" s="29">
        <f t="shared" si="18"/>
        <v>1378.4899999999998</v>
      </c>
      <c r="K41" s="10">
        <v>0</v>
      </c>
      <c r="L41" s="10">
        <f t="shared" si="9"/>
        <v>0</v>
      </c>
      <c r="M41" s="7"/>
      <c r="N41" s="7"/>
      <c r="O41" s="7"/>
      <c r="P41" s="7"/>
      <c r="Q41" s="7"/>
      <c r="R41" s="7"/>
      <c r="S41" s="7"/>
    </row>
    <row r="42" spans="1:19" s="8" customFormat="1" x14ac:dyDescent="0.3">
      <c r="A42" s="46" t="s">
        <v>60</v>
      </c>
      <c r="B42" s="45"/>
      <c r="C42" s="58">
        <v>12000</v>
      </c>
      <c r="D42" s="58">
        <v>4716</v>
      </c>
      <c r="E42" s="58">
        <v>4716</v>
      </c>
      <c r="F42" s="59">
        <v>0</v>
      </c>
      <c r="G42" s="59">
        <v>0</v>
      </c>
      <c r="H42" s="59">
        <v>0</v>
      </c>
      <c r="I42" s="29">
        <f t="shared" si="17"/>
        <v>4716</v>
      </c>
      <c r="J42" s="29">
        <f t="shared" si="18"/>
        <v>4716</v>
      </c>
      <c r="K42" s="10">
        <v>0</v>
      </c>
      <c r="L42" s="10">
        <f t="shared" si="9"/>
        <v>0</v>
      </c>
      <c r="M42" s="7"/>
      <c r="N42" s="7"/>
      <c r="O42" s="7"/>
      <c r="P42" s="7"/>
      <c r="Q42" s="7"/>
      <c r="R42" s="7"/>
      <c r="S42" s="7"/>
    </row>
    <row r="43" spans="1:19" s="8" customFormat="1" x14ac:dyDescent="0.3">
      <c r="A43" s="46" t="s">
        <v>61</v>
      </c>
      <c r="B43" s="45"/>
      <c r="C43" s="58">
        <v>126109</v>
      </c>
      <c r="D43" s="58">
        <v>118116</v>
      </c>
      <c r="E43" s="58">
        <v>92307</v>
      </c>
      <c r="F43" s="59">
        <v>81425.509999999995</v>
      </c>
      <c r="G43" s="59">
        <v>18352.140000000003</v>
      </c>
      <c r="H43" s="59">
        <v>18154.72</v>
      </c>
      <c r="I43" s="29">
        <f t="shared" si="17"/>
        <v>73954.86</v>
      </c>
      <c r="J43" s="29">
        <f t="shared" si="18"/>
        <v>36690.490000000005</v>
      </c>
      <c r="K43" s="10">
        <f t="shared" si="8"/>
        <v>0.19881634112255844</v>
      </c>
      <c r="L43" s="10">
        <f t="shared" si="9"/>
        <v>0.15537386975515596</v>
      </c>
      <c r="M43" s="7"/>
      <c r="N43" s="7"/>
      <c r="O43" s="7"/>
      <c r="P43" s="7"/>
      <c r="Q43" s="7"/>
      <c r="R43" s="7"/>
      <c r="S43" s="7"/>
    </row>
    <row r="44" spans="1:19" s="8" customFormat="1" x14ac:dyDescent="0.3">
      <c r="A44" s="46" t="s">
        <v>62</v>
      </c>
      <c r="B44" s="45"/>
      <c r="C44" s="58">
        <v>21500</v>
      </c>
      <c r="D44" s="58">
        <v>25237</v>
      </c>
      <c r="E44" s="58">
        <v>10000</v>
      </c>
      <c r="F44" s="59">
        <v>3293.52</v>
      </c>
      <c r="G44" s="59">
        <v>3079.52</v>
      </c>
      <c r="H44" s="59">
        <v>2503</v>
      </c>
      <c r="I44" s="29">
        <f t="shared" si="17"/>
        <v>6920.48</v>
      </c>
      <c r="J44" s="29">
        <f t="shared" si="18"/>
        <v>21943.48</v>
      </c>
      <c r="K44" s="10">
        <f t="shared" si="8"/>
        <v>0.307952</v>
      </c>
      <c r="L44" s="10">
        <f t="shared" si="9"/>
        <v>0.12202401236280065</v>
      </c>
      <c r="M44" s="7"/>
      <c r="N44" s="7"/>
      <c r="O44" s="7"/>
      <c r="P44" s="7"/>
      <c r="Q44" s="7"/>
      <c r="R44" s="7"/>
      <c r="S44" s="7"/>
    </row>
    <row r="45" spans="1:19" s="8" customFormat="1" x14ac:dyDescent="0.3">
      <c r="A45" s="46" t="s">
        <v>117</v>
      </c>
      <c r="B45" s="45"/>
      <c r="C45" s="58">
        <v>200000</v>
      </c>
      <c r="D45" s="58">
        <v>200000</v>
      </c>
      <c r="E45" s="58">
        <v>186345</v>
      </c>
      <c r="F45" s="58">
        <v>105270</v>
      </c>
      <c r="G45" s="59">
        <v>0</v>
      </c>
      <c r="H45" s="59">
        <v>0</v>
      </c>
      <c r="I45" s="29">
        <f t="shared" si="17"/>
        <v>186345</v>
      </c>
      <c r="J45" s="29">
        <f t="shared" si="18"/>
        <v>94730</v>
      </c>
      <c r="K45" s="10">
        <v>0</v>
      </c>
      <c r="L45" s="10">
        <f t="shared" si="9"/>
        <v>0</v>
      </c>
      <c r="M45" s="7"/>
      <c r="N45" s="7"/>
      <c r="O45" s="7"/>
      <c r="P45" s="7"/>
      <c r="Q45" s="7"/>
      <c r="R45" s="7"/>
      <c r="S45" s="7"/>
    </row>
    <row r="46" spans="1:19" s="8" customFormat="1" x14ac:dyDescent="0.3">
      <c r="A46" s="46" t="s">
        <v>63</v>
      </c>
      <c r="B46" s="45"/>
      <c r="C46" s="58">
        <v>142800</v>
      </c>
      <c r="D46" s="58">
        <v>142800</v>
      </c>
      <c r="E46" s="58">
        <v>47600</v>
      </c>
      <c r="F46" s="59">
        <v>0</v>
      </c>
      <c r="G46" s="59">
        <v>0</v>
      </c>
      <c r="H46" s="59">
        <v>0</v>
      </c>
      <c r="I46" s="29">
        <f t="shared" si="17"/>
        <v>47600</v>
      </c>
      <c r="J46" s="29">
        <f t="shared" si="18"/>
        <v>142800</v>
      </c>
      <c r="K46" s="10">
        <f t="shared" si="8"/>
        <v>0</v>
      </c>
      <c r="L46" s="10">
        <f t="shared" si="9"/>
        <v>0</v>
      </c>
      <c r="M46" s="7"/>
      <c r="N46" s="7"/>
      <c r="O46" s="7"/>
      <c r="P46" s="7"/>
      <c r="Q46" s="7"/>
      <c r="R46" s="7"/>
      <c r="S46" s="7"/>
    </row>
    <row r="47" spans="1:19" s="8" customFormat="1" x14ac:dyDescent="0.3">
      <c r="A47" s="46" t="s">
        <v>64</v>
      </c>
      <c r="B47" s="45"/>
      <c r="C47" s="47">
        <v>103008</v>
      </c>
      <c r="D47" s="58">
        <v>86340</v>
      </c>
      <c r="E47" s="58">
        <v>19668</v>
      </c>
      <c r="F47" s="58">
        <v>786.45</v>
      </c>
      <c r="G47" s="59">
        <v>0</v>
      </c>
      <c r="H47" s="59">
        <v>0</v>
      </c>
      <c r="I47" s="29">
        <f t="shared" si="17"/>
        <v>19668</v>
      </c>
      <c r="J47" s="29">
        <f t="shared" si="18"/>
        <v>85553.55</v>
      </c>
      <c r="K47" s="10">
        <f t="shared" ref="K47:K48" si="21">G47/E47</f>
        <v>0</v>
      </c>
      <c r="L47" s="10">
        <f t="shared" ref="L47:L48" si="22">G47/D47</f>
        <v>0</v>
      </c>
      <c r="M47" s="7"/>
      <c r="N47" s="7"/>
      <c r="O47" s="7"/>
      <c r="P47" s="7"/>
      <c r="Q47" s="7"/>
      <c r="R47" s="7"/>
      <c r="S47" s="7"/>
    </row>
    <row r="48" spans="1:19" s="8" customFormat="1" x14ac:dyDescent="0.3">
      <c r="A48" s="46" t="s">
        <v>65</v>
      </c>
      <c r="B48" s="45"/>
      <c r="C48" s="47">
        <v>18000</v>
      </c>
      <c r="D48" s="58">
        <v>18500</v>
      </c>
      <c r="E48" s="58">
        <v>6600</v>
      </c>
      <c r="F48" s="58">
        <v>566.46</v>
      </c>
      <c r="G48" s="58">
        <v>566.46</v>
      </c>
      <c r="H48" s="58">
        <v>491.13</v>
      </c>
      <c r="I48" s="29">
        <f t="shared" si="17"/>
        <v>6033.54</v>
      </c>
      <c r="J48" s="29">
        <f t="shared" si="18"/>
        <v>17933.54</v>
      </c>
      <c r="K48" s="10">
        <f t="shared" si="21"/>
        <v>8.5827272727272738E-2</v>
      </c>
      <c r="L48" s="10">
        <f t="shared" si="22"/>
        <v>3.0619459459459462E-2</v>
      </c>
      <c r="M48" s="7"/>
      <c r="N48" s="7"/>
      <c r="O48" s="7"/>
      <c r="P48" s="7"/>
      <c r="Q48" s="7"/>
      <c r="R48" s="7"/>
      <c r="S48" s="7"/>
    </row>
    <row r="49" spans="1:19" s="8" customFormat="1" x14ac:dyDescent="0.3">
      <c r="A49" s="46" t="s">
        <v>118</v>
      </c>
      <c r="B49" s="45"/>
      <c r="C49" s="47">
        <v>1062503</v>
      </c>
      <c r="D49" s="58">
        <v>857114</v>
      </c>
      <c r="E49" s="58">
        <v>465856</v>
      </c>
      <c r="F49" s="59">
        <v>120772.93</v>
      </c>
      <c r="G49" s="59">
        <v>4233.32</v>
      </c>
      <c r="H49" s="59">
        <v>4233.32</v>
      </c>
      <c r="I49" s="29">
        <f t="shared" si="17"/>
        <v>461622.68</v>
      </c>
      <c r="J49" s="29">
        <f t="shared" si="18"/>
        <v>736341.07000000007</v>
      </c>
      <c r="K49" s="10">
        <f t="shared" si="8"/>
        <v>9.0871857397994225E-3</v>
      </c>
      <c r="L49" s="10">
        <f t="shared" si="9"/>
        <v>4.9390396143336821E-3</v>
      </c>
      <c r="M49" s="7"/>
      <c r="N49" s="7"/>
      <c r="O49" s="7"/>
      <c r="P49" s="7"/>
      <c r="Q49" s="7"/>
      <c r="R49" s="7"/>
      <c r="S49" s="7"/>
    </row>
    <row r="50" spans="1:19" s="8" customFormat="1" x14ac:dyDescent="0.3">
      <c r="A50" s="46" t="s">
        <v>125</v>
      </c>
      <c r="B50" s="45"/>
      <c r="C50" s="47">
        <v>0</v>
      </c>
      <c r="D50" s="58">
        <v>771</v>
      </c>
      <c r="E50" s="58">
        <v>771</v>
      </c>
      <c r="F50" s="58">
        <v>770.94</v>
      </c>
      <c r="G50" s="58">
        <v>770.94</v>
      </c>
      <c r="H50" s="58">
        <v>770.94</v>
      </c>
      <c r="I50" s="29">
        <f t="shared" si="17"/>
        <v>5.999999999994543E-2</v>
      </c>
      <c r="J50" s="29">
        <f t="shared" si="18"/>
        <v>5.999999999994543E-2</v>
      </c>
      <c r="K50" s="10">
        <v>0</v>
      </c>
      <c r="L50" s="10">
        <f t="shared" si="9"/>
        <v>0.99992217898832692</v>
      </c>
      <c r="M50" s="7"/>
      <c r="N50" s="7"/>
      <c r="O50" s="7"/>
      <c r="P50" s="7"/>
      <c r="Q50" s="7"/>
      <c r="R50" s="7"/>
      <c r="S50" s="7"/>
    </row>
    <row r="51" spans="1:19" s="8" customFormat="1" x14ac:dyDescent="0.3">
      <c r="A51" s="46" t="s">
        <v>66</v>
      </c>
      <c r="B51" s="45"/>
      <c r="C51" s="47">
        <v>0</v>
      </c>
      <c r="D51" s="58">
        <v>4944</v>
      </c>
      <c r="E51" s="58">
        <v>4744</v>
      </c>
      <c r="F51" s="58">
        <v>4144</v>
      </c>
      <c r="G51" s="58">
        <v>4144</v>
      </c>
      <c r="H51" s="58">
        <v>4144</v>
      </c>
      <c r="I51" s="29">
        <f t="shared" si="17"/>
        <v>600</v>
      </c>
      <c r="J51" s="29">
        <f t="shared" si="18"/>
        <v>800</v>
      </c>
      <c r="K51" s="10">
        <v>0</v>
      </c>
      <c r="L51" s="10">
        <f t="shared" si="9"/>
        <v>0.8381877022653722</v>
      </c>
      <c r="M51" s="7"/>
      <c r="N51" s="7"/>
      <c r="O51" s="7"/>
      <c r="P51" s="7"/>
      <c r="Q51" s="7"/>
      <c r="R51" s="7"/>
      <c r="S51" s="7"/>
    </row>
    <row r="52" spans="1:19" s="8" customFormat="1" x14ac:dyDescent="0.3">
      <c r="A52" s="46" t="s">
        <v>67</v>
      </c>
      <c r="B52" s="45"/>
      <c r="C52" s="47">
        <v>0</v>
      </c>
      <c r="D52" s="58">
        <v>2264</v>
      </c>
      <c r="E52" s="58">
        <v>2078</v>
      </c>
      <c r="F52" s="59">
        <v>1733.1</v>
      </c>
      <c r="G52" s="59">
        <v>1733.1</v>
      </c>
      <c r="H52" s="59">
        <v>1733.1</v>
      </c>
      <c r="I52" s="29">
        <f t="shared" si="17"/>
        <v>344.90000000000009</v>
      </c>
      <c r="J52" s="29">
        <f t="shared" si="18"/>
        <v>530.90000000000009</v>
      </c>
      <c r="K52" s="10">
        <v>0</v>
      </c>
      <c r="L52" s="10">
        <f t="shared" si="9"/>
        <v>0.76550353356890455</v>
      </c>
      <c r="M52" s="7"/>
      <c r="N52" s="7"/>
      <c r="O52" s="7"/>
      <c r="P52" s="7"/>
      <c r="Q52" s="7"/>
      <c r="R52" s="7"/>
      <c r="S52" s="7"/>
    </row>
    <row r="53" spans="1:19" s="8" customFormat="1" x14ac:dyDescent="0.3">
      <c r="A53" s="46" t="s">
        <v>68</v>
      </c>
      <c r="B53" s="45"/>
      <c r="C53" s="47">
        <v>0</v>
      </c>
      <c r="D53" s="58">
        <v>2132</v>
      </c>
      <c r="E53" s="58">
        <v>2132</v>
      </c>
      <c r="F53" s="58">
        <v>2022.78</v>
      </c>
      <c r="G53" s="58">
        <v>2022.78</v>
      </c>
      <c r="H53" s="58">
        <v>2022.78</v>
      </c>
      <c r="I53" s="29">
        <f t="shared" si="17"/>
        <v>109.22000000000003</v>
      </c>
      <c r="J53" s="29">
        <f t="shared" si="18"/>
        <v>109.22000000000003</v>
      </c>
      <c r="K53" s="10">
        <v>0</v>
      </c>
      <c r="L53" s="10">
        <f t="shared" si="9"/>
        <v>0.94877110694183864</v>
      </c>
      <c r="M53" s="7"/>
      <c r="N53" s="7"/>
      <c r="O53" s="7"/>
      <c r="P53" s="7"/>
      <c r="Q53" s="7"/>
      <c r="R53" s="7"/>
      <c r="S53" s="7"/>
    </row>
    <row r="54" spans="1:19" s="8" customFormat="1" x14ac:dyDescent="0.3">
      <c r="A54" s="46" t="s">
        <v>126</v>
      </c>
      <c r="B54" s="45"/>
      <c r="C54" s="47">
        <v>0</v>
      </c>
      <c r="D54" s="58">
        <v>165657</v>
      </c>
      <c r="E54" s="58">
        <v>165657</v>
      </c>
      <c r="F54" s="58">
        <v>138993.32999999999</v>
      </c>
      <c r="G54" s="59">
        <v>0</v>
      </c>
      <c r="H54" s="59">
        <v>0</v>
      </c>
      <c r="I54" s="29">
        <f t="shared" si="17"/>
        <v>165657</v>
      </c>
      <c r="J54" s="29">
        <f t="shared" si="18"/>
        <v>26663.670000000013</v>
      </c>
      <c r="K54" s="10">
        <v>0</v>
      </c>
      <c r="L54" s="10">
        <f t="shared" si="9"/>
        <v>0</v>
      </c>
      <c r="M54" s="7"/>
      <c r="N54" s="7"/>
      <c r="O54" s="7"/>
      <c r="P54" s="7"/>
      <c r="Q54" s="7"/>
      <c r="R54" s="7"/>
      <c r="S54" s="7"/>
    </row>
    <row r="55" spans="1:19" s="8" customFormat="1" x14ac:dyDescent="0.3">
      <c r="A55" s="46" t="s">
        <v>69</v>
      </c>
      <c r="B55" s="45"/>
      <c r="C55" s="47">
        <v>0</v>
      </c>
      <c r="D55" s="58">
        <v>104167</v>
      </c>
      <c r="E55" s="58">
        <v>104167</v>
      </c>
      <c r="F55" s="59">
        <v>14285.49</v>
      </c>
      <c r="G55" s="59">
        <v>125.86</v>
      </c>
      <c r="H55" s="59">
        <v>125.86</v>
      </c>
      <c r="I55" s="29">
        <f t="shared" si="17"/>
        <v>104041.14</v>
      </c>
      <c r="J55" s="29">
        <f t="shared" si="18"/>
        <v>89881.51</v>
      </c>
      <c r="K55" s="10">
        <v>0</v>
      </c>
      <c r="L55" s="10">
        <f t="shared" si="9"/>
        <v>1.2082521335931725E-3</v>
      </c>
      <c r="M55" s="7"/>
      <c r="N55" s="7"/>
      <c r="O55" s="7"/>
      <c r="P55" s="7"/>
      <c r="Q55" s="7"/>
      <c r="R55" s="7"/>
      <c r="S55" s="7"/>
    </row>
    <row r="56" spans="1:19" s="8" customFormat="1" x14ac:dyDescent="0.3">
      <c r="A56" s="76" t="s">
        <v>70</v>
      </c>
      <c r="B56" s="77"/>
      <c r="C56" s="30">
        <f>SUM(C57:C93)</f>
        <v>171226</v>
      </c>
      <c r="D56" s="30">
        <f t="shared" ref="D56:J56" si="23">SUM(D57:D93)</f>
        <v>173932</v>
      </c>
      <c r="E56" s="30">
        <f t="shared" si="23"/>
        <v>68881</v>
      </c>
      <c r="F56" s="30">
        <f t="shared" si="23"/>
        <v>14900.070000000002</v>
      </c>
      <c r="G56" s="30">
        <f t="shared" si="23"/>
        <v>11783.62</v>
      </c>
      <c r="H56" s="30">
        <f t="shared" si="23"/>
        <v>8254.8100000000013</v>
      </c>
      <c r="I56" s="30">
        <f t="shared" si="23"/>
        <v>56047.380000000005</v>
      </c>
      <c r="J56" s="30">
        <f t="shared" si="23"/>
        <v>158469.32999999999</v>
      </c>
      <c r="K56" s="9">
        <f t="shared" si="8"/>
        <v>0.1710721389062296</v>
      </c>
      <c r="L56" s="9">
        <f t="shared" si="9"/>
        <v>6.774843042108411E-2</v>
      </c>
      <c r="M56" s="7"/>
      <c r="N56" s="7"/>
      <c r="O56" s="7"/>
      <c r="P56" s="7"/>
      <c r="Q56" s="7"/>
      <c r="R56" s="7"/>
      <c r="S56" s="7"/>
    </row>
    <row r="57" spans="1:19" s="8" customFormat="1" x14ac:dyDescent="0.3">
      <c r="A57" s="64" t="s">
        <v>71</v>
      </c>
      <c r="B57" s="14"/>
      <c r="C57" s="67">
        <v>10808</v>
      </c>
      <c r="D57" s="67">
        <v>10493</v>
      </c>
      <c r="E57" s="67">
        <v>4285</v>
      </c>
      <c r="F57" s="67">
        <v>1387.56</v>
      </c>
      <c r="G57" s="67">
        <v>1338.1200000000001</v>
      </c>
      <c r="H57" s="67">
        <v>627.05999999999995</v>
      </c>
      <c r="I57" s="29">
        <f>E57-G57</f>
        <v>2946.88</v>
      </c>
      <c r="J57" s="29">
        <f>D57-F57</f>
        <v>9105.44</v>
      </c>
      <c r="K57" s="10">
        <f t="shared" si="8"/>
        <v>0.31228004667444575</v>
      </c>
      <c r="L57" s="10">
        <f t="shared" si="9"/>
        <v>0.12752501667778521</v>
      </c>
      <c r="M57" s="7"/>
      <c r="N57" s="7"/>
      <c r="O57" s="7"/>
      <c r="P57" s="7"/>
      <c r="Q57" s="7"/>
      <c r="R57" s="7"/>
      <c r="S57" s="7"/>
    </row>
    <row r="58" spans="1:19" s="8" customFormat="1" x14ac:dyDescent="0.3">
      <c r="A58" s="63" t="s">
        <v>72</v>
      </c>
      <c r="B58" s="15"/>
      <c r="C58" s="67">
        <v>3600</v>
      </c>
      <c r="D58" s="67">
        <v>4115</v>
      </c>
      <c r="E58" s="67">
        <v>2115</v>
      </c>
      <c r="F58" s="67">
        <v>1275</v>
      </c>
      <c r="G58" s="67">
        <v>756.45</v>
      </c>
      <c r="H58" s="67">
        <v>495</v>
      </c>
      <c r="I58" s="29">
        <f t="shared" ref="I58:I93" si="24">E58-G58</f>
        <v>1358.55</v>
      </c>
      <c r="J58" s="29">
        <f t="shared" ref="J58:J93" si="25">D58-F58</f>
        <v>2840</v>
      </c>
      <c r="K58" s="10">
        <f t="shared" ref="K58:K93" si="26">G58/E58</f>
        <v>0.35765957446808511</v>
      </c>
      <c r="L58" s="10">
        <f t="shared" ref="L58:L93" si="27">G58/D58</f>
        <v>0.18382746051032808</v>
      </c>
      <c r="M58" s="7"/>
      <c r="N58" s="7"/>
      <c r="O58" s="7"/>
      <c r="P58" s="7"/>
      <c r="Q58" s="7"/>
      <c r="R58" s="7"/>
      <c r="S58" s="7"/>
    </row>
    <row r="59" spans="1:19" s="8" customFormat="1" x14ac:dyDescent="0.3">
      <c r="A59" s="63" t="s">
        <v>73</v>
      </c>
      <c r="B59" s="15"/>
      <c r="C59" s="67">
        <v>500</v>
      </c>
      <c r="D59" s="67">
        <v>500</v>
      </c>
      <c r="E59" s="67">
        <v>250</v>
      </c>
      <c r="F59" s="68">
        <v>0</v>
      </c>
      <c r="G59" s="68">
        <v>0</v>
      </c>
      <c r="H59" s="68">
        <v>0</v>
      </c>
      <c r="I59" s="29">
        <f t="shared" si="24"/>
        <v>250</v>
      </c>
      <c r="J59" s="29">
        <f t="shared" si="25"/>
        <v>500</v>
      </c>
      <c r="K59" s="10">
        <f t="shared" si="26"/>
        <v>0</v>
      </c>
      <c r="L59" s="10">
        <f t="shared" si="27"/>
        <v>0</v>
      </c>
      <c r="M59" s="7"/>
      <c r="N59" s="7"/>
      <c r="O59" s="7"/>
      <c r="P59" s="7"/>
      <c r="Q59" s="7"/>
      <c r="R59" s="7"/>
      <c r="S59" s="7"/>
    </row>
    <row r="60" spans="1:19" s="8" customFormat="1" x14ac:dyDescent="0.3">
      <c r="A60" s="63" t="s">
        <v>74</v>
      </c>
      <c r="B60" s="15"/>
      <c r="C60" s="67">
        <v>320</v>
      </c>
      <c r="D60" s="67">
        <v>320</v>
      </c>
      <c r="E60" s="67">
        <v>320</v>
      </c>
      <c r="F60" s="68">
        <v>0</v>
      </c>
      <c r="G60" s="68">
        <v>0</v>
      </c>
      <c r="H60" s="68">
        <v>0</v>
      </c>
      <c r="I60" s="29">
        <f t="shared" si="24"/>
        <v>320</v>
      </c>
      <c r="J60" s="29">
        <f t="shared" si="25"/>
        <v>320</v>
      </c>
      <c r="K60" s="10">
        <f t="shared" si="26"/>
        <v>0</v>
      </c>
      <c r="L60" s="10">
        <f t="shared" si="27"/>
        <v>0</v>
      </c>
      <c r="M60" s="7"/>
      <c r="N60" s="7"/>
      <c r="O60" s="7"/>
      <c r="P60" s="7"/>
      <c r="Q60" s="7"/>
      <c r="R60" s="7"/>
      <c r="S60" s="7"/>
    </row>
    <row r="61" spans="1:19" s="8" customFormat="1" x14ac:dyDescent="0.3">
      <c r="A61" s="63" t="s">
        <v>75</v>
      </c>
      <c r="B61" s="15"/>
      <c r="C61" s="67">
        <v>10000</v>
      </c>
      <c r="D61" s="67">
        <v>10000</v>
      </c>
      <c r="E61" s="67">
        <v>1000</v>
      </c>
      <c r="F61" s="67">
        <v>372.36</v>
      </c>
      <c r="G61" s="68">
        <v>0</v>
      </c>
      <c r="H61" s="68">
        <v>0</v>
      </c>
      <c r="I61" s="29">
        <f t="shared" si="24"/>
        <v>1000</v>
      </c>
      <c r="J61" s="29">
        <f t="shared" si="25"/>
        <v>9627.64</v>
      </c>
      <c r="K61" s="10">
        <f t="shared" si="26"/>
        <v>0</v>
      </c>
      <c r="L61" s="10">
        <f t="shared" si="27"/>
        <v>0</v>
      </c>
      <c r="M61" s="7"/>
      <c r="N61" s="7"/>
      <c r="O61" s="7"/>
      <c r="P61" s="7"/>
      <c r="Q61" s="7"/>
      <c r="R61" s="7"/>
      <c r="S61" s="7"/>
    </row>
    <row r="62" spans="1:19" s="8" customFormat="1" x14ac:dyDescent="0.3">
      <c r="A62" s="63" t="s">
        <v>76</v>
      </c>
      <c r="B62" s="15"/>
      <c r="C62" s="67">
        <v>15000</v>
      </c>
      <c r="D62" s="67">
        <v>16200</v>
      </c>
      <c r="E62" s="67">
        <v>5000</v>
      </c>
      <c r="F62" s="68">
        <v>0</v>
      </c>
      <c r="G62" s="68">
        <v>0</v>
      </c>
      <c r="H62" s="68">
        <v>0</v>
      </c>
      <c r="I62" s="29">
        <f t="shared" si="24"/>
        <v>5000</v>
      </c>
      <c r="J62" s="29">
        <f t="shared" si="25"/>
        <v>16200</v>
      </c>
      <c r="K62" s="10">
        <f t="shared" si="26"/>
        <v>0</v>
      </c>
      <c r="L62" s="10">
        <f t="shared" si="27"/>
        <v>0</v>
      </c>
      <c r="M62" s="7"/>
      <c r="N62" s="7"/>
      <c r="O62" s="7"/>
      <c r="P62" s="7"/>
      <c r="Q62" s="7"/>
      <c r="R62" s="7"/>
      <c r="S62" s="7"/>
    </row>
    <row r="63" spans="1:19" s="8" customFormat="1" x14ac:dyDescent="0.3">
      <c r="A63" s="63" t="s">
        <v>77</v>
      </c>
      <c r="B63" s="15"/>
      <c r="C63" s="67">
        <v>10000</v>
      </c>
      <c r="D63" s="67">
        <v>10600</v>
      </c>
      <c r="E63" s="67">
        <v>3332</v>
      </c>
      <c r="F63" s="68">
        <v>0</v>
      </c>
      <c r="G63" s="68">
        <v>0</v>
      </c>
      <c r="H63" s="68">
        <v>0</v>
      </c>
      <c r="I63" s="29">
        <f t="shared" si="24"/>
        <v>3332</v>
      </c>
      <c r="J63" s="29">
        <f t="shared" si="25"/>
        <v>10600</v>
      </c>
      <c r="K63" s="10">
        <f t="shared" si="26"/>
        <v>0</v>
      </c>
      <c r="L63" s="10">
        <f t="shared" si="27"/>
        <v>0</v>
      </c>
      <c r="M63" s="7"/>
      <c r="N63" s="7"/>
      <c r="O63" s="7"/>
      <c r="P63" s="7"/>
      <c r="Q63" s="7"/>
      <c r="R63" s="7"/>
      <c r="S63" s="7"/>
    </row>
    <row r="64" spans="1:19" s="8" customFormat="1" x14ac:dyDescent="0.3">
      <c r="A64" s="63" t="s">
        <v>78</v>
      </c>
      <c r="B64" s="15"/>
      <c r="C64" s="67">
        <v>800</v>
      </c>
      <c r="D64" s="67">
        <v>800</v>
      </c>
      <c r="E64" s="67">
        <v>400</v>
      </c>
      <c r="F64" s="68">
        <v>0</v>
      </c>
      <c r="G64" s="68">
        <v>0</v>
      </c>
      <c r="H64" s="68">
        <v>0</v>
      </c>
      <c r="I64" s="29">
        <f t="shared" si="24"/>
        <v>400</v>
      </c>
      <c r="J64" s="29">
        <f t="shared" si="25"/>
        <v>800</v>
      </c>
      <c r="K64" s="10">
        <f t="shared" si="26"/>
        <v>0</v>
      </c>
      <c r="L64" s="10">
        <f t="shared" si="27"/>
        <v>0</v>
      </c>
      <c r="M64" s="7"/>
      <c r="N64" s="7"/>
      <c r="O64" s="7"/>
      <c r="P64" s="7"/>
      <c r="Q64" s="7"/>
      <c r="R64" s="7"/>
      <c r="S64" s="7"/>
    </row>
    <row r="65" spans="1:19" s="8" customFormat="1" x14ac:dyDescent="0.3">
      <c r="A65" s="63" t="s">
        <v>79</v>
      </c>
      <c r="B65" s="15"/>
      <c r="C65" s="67">
        <v>8500</v>
      </c>
      <c r="D65" s="67">
        <v>5700</v>
      </c>
      <c r="E65" s="67">
        <v>3700</v>
      </c>
      <c r="F65" s="68">
        <v>710.1</v>
      </c>
      <c r="G65" s="68">
        <v>222.1</v>
      </c>
      <c r="H65" s="68">
        <v>71.099999999999994</v>
      </c>
      <c r="I65" s="29">
        <f t="shared" si="24"/>
        <v>3477.9</v>
      </c>
      <c r="J65" s="29">
        <f t="shared" si="25"/>
        <v>4989.8999999999996</v>
      </c>
      <c r="K65" s="10">
        <f t="shared" si="26"/>
        <v>6.0027027027027023E-2</v>
      </c>
      <c r="L65" s="10">
        <f t="shared" si="27"/>
        <v>3.8964912280701751E-2</v>
      </c>
      <c r="M65" s="7"/>
      <c r="N65" s="7"/>
      <c r="O65" s="7"/>
      <c r="P65" s="7"/>
      <c r="Q65" s="7"/>
      <c r="R65" s="7"/>
      <c r="S65" s="7"/>
    </row>
    <row r="66" spans="1:19" s="8" customFormat="1" x14ac:dyDescent="0.3">
      <c r="A66" s="63" t="s">
        <v>80</v>
      </c>
      <c r="B66" s="15"/>
      <c r="C66" s="67">
        <v>6000</v>
      </c>
      <c r="D66" s="67">
        <v>6000</v>
      </c>
      <c r="E66" s="67">
        <v>3000</v>
      </c>
      <c r="F66" s="67">
        <v>680.13</v>
      </c>
      <c r="G66" s="67">
        <v>680.13</v>
      </c>
      <c r="H66" s="67">
        <v>132.68</v>
      </c>
      <c r="I66" s="29">
        <f t="shared" si="24"/>
        <v>2319.87</v>
      </c>
      <c r="J66" s="29">
        <f t="shared" si="25"/>
        <v>5319.87</v>
      </c>
      <c r="K66" s="10">
        <f t="shared" si="26"/>
        <v>0.22670999999999999</v>
      </c>
      <c r="L66" s="10">
        <f t="shared" si="27"/>
        <v>0.113355</v>
      </c>
      <c r="M66" s="7"/>
      <c r="N66" s="7"/>
      <c r="O66" s="7"/>
      <c r="P66" s="7"/>
      <c r="Q66" s="7"/>
      <c r="R66" s="7"/>
      <c r="S66" s="7"/>
    </row>
    <row r="67" spans="1:19" s="8" customFormat="1" x14ac:dyDescent="0.3">
      <c r="A67" s="63" t="s">
        <v>81</v>
      </c>
      <c r="B67" s="15"/>
      <c r="C67" s="67">
        <v>2000</v>
      </c>
      <c r="D67" s="67">
        <v>2000</v>
      </c>
      <c r="E67" s="67">
        <v>1600</v>
      </c>
      <c r="F67" s="67">
        <v>348.18</v>
      </c>
      <c r="G67" s="67">
        <v>348.18</v>
      </c>
      <c r="H67" s="67">
        <v>348.18</v>
      </c>
      <c r="I67" s="29">
        <f t="shared" si="24"/>
        <v>1251.82</v>
      </c>
      <c r="J67" s="29">
        <f t="shared" si="25"/>
        <v>1651.82</v>
      </c>
      <c r="K67" s="10">
        <f t="shared" si="26"/>
        <v>0.21761250000000001</v>
      </c>
      <c r="L67" s="10">
        <f t="shared" si="27"/>
        <v>0.17408999999999999</v>
      </c>
      <c r="M67" s="7"/>
      <c r="N67" s="7"/>
      <c r="O67" s="7"/>
      <c r="P67" s="7"/>
      <c r="Q67" s="7"/>
      <c r="R67" s="7"/>
      <c r="S67" s="7"/>
    </row>
    <row r="68" spans="1:19" s="8" customFormat="1" x14ac:dyDescent="0.3">
      <c r="A68" s="11" t="s">
        <v>138</v>
      </c>
      <c r="B68" s="15"/>
      <c r="C68" s="68">
        <v>0</v>
      </c>
      <c r="D68" s="67">
        <v>10</v>
      </c>
      <c r="E68" s="67">
        <v>0</v>
      </c>
      <c r="F68" s="68">
        <v>0</v>
      </c>
      <c r="G68" s="68">
        <v>0</v>
      </c>
      <c r="H68" s="68">
        <v>0</v>
      </c>
      <c r="I68" s="29"/>
      <c r="J68" s="29"/>
      <c r="K68" s="10">
        <v>0</v>
      </c>
      <c r="L68" s="10">
        <f t="shared" si="27"/>
        <v>0</v>
      </c>
      <c r="M68" s="7"/>
      <c r="N68" s="7"/>
      <c r="O68" s="7"/>
      <c r="P68" s="7"/>
      <c r="Q68" s="7"/>
      <c r="R68" s="7"/>
      <c r="S68" s="7"/>
    </row>
    <row r="69" spans="1:19" s="8" customFormat="1" x14ac:dyDescent="0.3">
      <c r="A69" s="63" t="s">
        <v>82</v>
      </c>
      <c r="B69" s="15"/>
      <c r="C69" s="67">
        <v>700</v>
      </c>
      <c r="D69" s="67">
        <v>700</v>
      </c>
      <c r="E69" s="67">
        <v>700</v>
      </c>
      <c r="F69" s="68">
        <v>0</v>
      </c>
      <c r="G69" s="68">
        <v>0</v>
      </c>
      <c r="H69" s="68">
        <v>0</v>
      </c>
      <c r="I69" s="29">
        <f t="shared" si="24"/>
        <v>700</v>
      </c>
      <c r="J69" s="29">
        <f t="shared" si="25"/>
        <v>700</v>
      </c>
      <c r="K69" s="10">
        <f t="shared" si="26"/>
        <v>0</v>
      </c>
      <c r="L69" s="10">
        <f t="shared" si="27"/>
        <v>0</v>
      </c>
      <c r="M69" s="7"/>
      <c r="N69" s="7"/>
      <c r="O69" s="7"/>
      <c r="P69" s="7"/>
      <c r="Q69" s="7"/>
      <c r="R69" s="7"/>
      <c r="S69" s="7"/>
    </row>
    <row r="70" spans="1:19" s="8" customFormat="1" x14ac:dyDescent="0.3">
      <c r="A70" s="63" t="s">
        <v>83</v>
      </c>
      <c r="B70" s="15"/>
      <c r="C70" s="67">
        <v>500</v>
      </c>
      <c r="D70" s="67">
        <v>500</v>
      </c>
      <c r="E70" s="67">
        <v>500</v>
      </c>
      <c r="F70" s="68">
        <v>0</v>
      </c>
      <c r="G70" s="68">
        <v>0</v>
      </c>
      <c r="H70" s="68">
        <v>0</v>
      </c>
      <c r="I70" s="29">
        <f t="shared" si="24"/>
        <v>500</v>
      </c>
      <c r="J70" s="29">
        <f t="shared" si="25"/>
        <v>500</v>
      </c>
      <c r="K70" s="10">
        <f t="shared" si="26"/>
        <v>0</v>
      </c>
      <c r="L70" s="10">
        <f t="shared" si="27"/>
        <v>0</v>
      </c>
      <c r="M70" s="7"/>
      <c r="N70" s="7"/>
      <c r="O70" s="7"/>
      <c r="P70" s="7"/>
      <c r="Q70" s="7"/>
      <c r="R70" s="7"/>
      <c r="S70" s="7"/>
    </row>
    <row r="71" spans="1:19" s="8" customFormat="1" x14ac:dyDescent="0.3">
      <c r="A71" s="63" t="s">
        <v>84</v>
      </c>
      <c r="B71" s="15"/>
      <c r="C71" s="67">
        <v>2004</v>
      </c>
      <c r="D71" s="67">
        <v>4049</v>
      </c>
      <c r="E71" s="67">
        <v>2150</v>
      </c>
      <c r="F71" s="67">
        <v>749.64</v>
      </c>
      <c r="G71" s="67">
        <v>749.64</v>
      </c>
      <c r="H71" s="67">
        <v>169.49</v>
      </c>
      <c r="I71" s="29">
        <f t="shared" si="24"/>
        <v>1400.3600000000001</v>
      </c>
      <c r="J71" s="29">
        <f t="shared" si="25"/>
        <v>3299.36</v>
      </c>
      <c r="K71" s="10">
        <f t="shared" si="26"/>
        <v>0.34866976744186046</v>
      </c>
      <c r="L71" s="10">
        <f t="shared" si="27"/>
        <v>0.1851420103729316</v>
      </c>
      <c r="M71" s="7"/>
      <c r="N71" s="7"/>
      <c r="O71" s="7"/>
      <c r="P71" s="7"/>
      <c r="Q71" s="7"/>
      <c r="R71" s="7"/>
      <c r="S71" s="7"/>
    </row>
    <row r="72" spans="1:19" s="8" customFormat="1" x14ac:dyDescent="0.3">
      <c r="A72" s="63" t="s">
        <v>133</v>
      </c>
      <c r="B72" s="15"/>
      <c r="C72" s="68">
        <v>0</v>
      </c>
      <c r="D72" s="67">
        <v>500</v>
      </c>
      <c r="E72" s="67">
        <v>500</v>
      </c>
      <c r="F72" s="67">
        <v>434.57</v>
      </c>
      <c r="G72" s="68">
        <v>0</v>
      </c>
      <c r="H72" s="68">
        <v>0</v>
      </c>
      <c r="I72" s="29"/>
      <c r="J72" s="29"/>
      <c r="K72" s="10">
        <f t="shared" si="26"/>
        <v>0</v>
      </c>
      <c r="L72" s="10">
        <f t="shared" si="27"/>
        <v>0</v>
      </c>
      <c r="M72" s="7"/>
      <c r="N72" s="7"/>
      <c r="O72" s="7"/>
      <c r="P72" s="7"/>
      <c r="Q72" s="7"/>
      <c r="R72" s="7"/>
      <c r="S72" s="7"/>
    </row>
    <row r="73" spans="1:19" s="8" customFormat="1" x14ac:dyDescent="0.3">
      <c r="A73" s="63" t="s">
        <v>85</v>
      </c>
      <c r="B73" s="15"/>
      <c r="C73" s="67">
        <v>1000</v>
      </c>
      <c r="D73" s="67">
        <v>1050</v>
      </c>
      <c r="E73" s="67">
        <v>500</v>
      </c>
      <c r="F73" s="67">
        <v>53.5</v>
      </c>
      <c r="G73" s="68">
        <v>0</v>
      </c>
      <c r="H73" s="68">
        <v>0</v>
      </c>
      <c r="I73" s="29">
        <f t="shared" si="24"/>
        <v>500</v>
      </c>
      <c r="J73" s="29">
        <f t="shared" si="25"/>
        <v>996.5</v>
      </c>
      <c r="K73" s="10">
        <f t="shared" si="26"/>
        <v>0</v>
      </c>
      <c r="L73" s="10">
        <f t="shared" si="27"/>
        <v>0</v>
      </c>
      <c r="M73" s="7"/>
      <c r="N73" s="7"/>
      <c r="O73" s="7"/>
      <c r="P73" s="7"/>
      <c r="Q73" s="7"/>
      <c r="R73" s="7"/>
      <c r="S73" s="7"/>
    </row>
    <row r="74" spans="1:19" s="8" customFormat="1" x14ac:dyDescent="0.3">
      <c r="A74" s="63" t="s">
        <v>134</v>
      </c>
      <c r="B74" s="15"/>
      <c r="C74" s="68">
        <v>0</v>
      </c>
      <c r="D74" s="67">
        <v>50</v>
      </c>
      <c r="E74" s="67">
        <v>50</v>
      </c>
      <c r="F74" s="68">
        <v>0</v>
      </c>
      <c r="G74" s="68">
        <v>0</v>
      </c>
      <c r="H74" s="68">
        <v>0</v>
      </c>
      <c r="I74" s="29"/>
      <c r="J74" s="29"/>
      <c r="K74" s="10">
        <f t="shared" si="26"/>
        <v>0</v>
      </c>
      <c r="L74" s="10">
        <f t="shared" si="27"/>
        <v>0</v>
      </c>
      <c r="M74" s="7"/>
      <c r="N74" s="7"/>
      <c r="O74" s="7"/>
      <c r="P74" s="7"/>
      <c r="Q74" s="7"/>
      <c r="R74" s="7"/>
      <c r="S74" s="7"/>
    </row>
    <row r="75" spans="1:19" s="8" customFormat="1" x14ac:dyDescent="0.3">
      <c r="A75" s="63" t="s">
        <v>135</v>
      </c>
      <c r="B75" s="15"/>
      <c r="C75" s="67">
        <v>500</v>
      </c>
      <c r="D75" s="67">
        <v>535</v>
      </c>
      <c r="E75" s="67">
        <v>500</v>
      </c>
      <c r="F75" s="67">
        <v>167.83</v>
      </c>
      <c r="G75" s="68">
        <v>0</v>
      </c>
      <c r="H75" s="68">
        <v>0</v>
      </c>
      <c r="I75" s="29"/>
      <c r="J75" s="29"/>
      <c r="K75" s="10">
        <f t="shared" si="26"/>
        <v>0</v>
      </c>
      <c r="L75" s="10">
        <f t="shared" si="27"/>
        <v>0</v>
      </c>
      <c r="M75" s="7"/>
      <c r="N75" s="7"/>
      <c r="O75" s="7"/>
      <c r="P75" s="7"/>
      <c r="Q75" s="7"/>
      <c r="R75" s="7"/>
      <c r="S75" s="7"/>
    </row>
    <row r="76" spans="1:19" s="8" customFormat="1" x14ac:dyDescent="0.3">
      <c r="A76" s="63" t="s">
        <v>86</v>
      </c>
      <c r="B76" s="15"/>
      <c r="C76" s="67">
        <v>2500</v>
      </c>
      <c r="D76" s="67">
        <v>2500</v>
      </c>
      <c r="E76" s="67">
        <v>1500</v>
      </c>
      <c r="F76" s="68">
        <v>0</v>
      </c>
      <c r="G76" s="68">
        <v>0</v>
      </c>
      <c r="H76" s="68">
        <v>0</v>
      </c>
      <c r="I76" s="29">
        <f t="shared" si="24"/>
        <v>1500</v>
      </c>
      <c r="J76" s="29">
        <f t="shared" si="25"/>
        <v>2500</v>
      </c>
      <c r="K76" s="10">
        <f t="shared" si="26"/>
        <v>0</v>
      </c>
      <c r="L76" s="10">
        <f t="shared" si="27"/>
        <v>0</v>
      </c>
      <c r="M76" s="7"/>
      <c r="N76" s="7"/>
      <c r="O76" s="7"/>
      <c r="P76" s="7"/>
      <c r="Q76" s="7"/>
      <c r="R76" s="7"/>
      <c r="S76" s="7"/>
    </row>
    <row r="77" spans="1:19" s="8" customFormat="1" x14ac:dyDescent="0.3">
      <c r="A77" s="63" t="s">
        <v>87</v>
      </c>
      <c r="B77" s="15"/>
      <c r="C77" s="67">
        <v>490</v>
      </c>
      <c r="D77" s="67">
        <v>490</v>
      </c>
      <c r="E77" s="67">
        <v>490</v>
      </c>
      <c r="F77" s="67">
        <v>35.04</v>
      </c>
      <c r="G77" s="68">
        <v>0</v>
      </c>
      <c r="H77" s="68">
        <v>0</v>
      </c>
      <c r="I77" s="29">
        <f t="shared" si="24"/>
        <v>490</v>
      </c>
      <c r="J77" s="29">
        <f t="shared" si="25"/>
        <v>454.96</v>
      </c>
      <c r="K77" s="10">
        <f t="shared" si="26"/>
        <v>0</v>
      </c>
      <c r="L77" s="10">
        <f t="shared" si="27"/>
        <v>0</v>
      </c>
      <c r="M77" s="7"/>
      <c r="N77" s="7"/>
      <c r="O77" s="7"/>
      <c r="P77" s="7"/>
      <c r="Q77" s="7"/>
      <c r="R77" s="7"/>
      <c r="S77" s="7"/>
    </row>
    <row r="78" spans="1:19" s="8" customFormat="1" x14ac:dyDescent="0.3">
      <c r="A78" s="63" t="s">
        <v>88</v>
      </c>
      <c r="B78" s="15"/>
      <c r="C78" s="67">
        <v>59000</v>
      </c>
      <c r="D78" s="67">
        <v>49985</v>
      </c>
      <c r="E78" s="67">
        <v>15485</v>
      </c>
      <c r="F78" s="68">
        <v>223.64000000000001</v>
      </c>
      <c r="G78" s="68">
        <v>223.64000000000001</v>
      </c>
      <c r="H78" s="68">
        <v>35.96</v>
      </c>
      <c r="I78" s="29">
        <f t="shared" si="24"/>
        <v>15261.36</v>
      </c>
      <c r="J78" s="29">
        <f t="shared" si="25"/>
        <v>49761.36</v>
      </c>
      <c r="K78" s="10">
        <f t="shared" si="26"/>
        <v>1.4442363577655796E-2</v>
      </c>
      <c r="L78" s="10">
        <f t="shared" si="27"/>
        <v>4.4741422426728024E-3</v>
      </c>
      <c r="M78" s="7"/>
      <c r="N78" s="7"/>
      <c r="O78" s="7"/>
      <c r="P78" s="7"/>
      <c r="Q78" s="7"/>
      <c r="R78" s="7"/>
      <c r="S78" s="7"/>
    </row>
    <row r="79" spans="1:19" s="8" customFormat="1" x14ac:dyDescent="0.3">
      <c r="A79" s="63" t="s">
        <v>89</v>
      </c>
      <c r="B79" s="15"/>
      <c r="C79" s="67">
        <v>3000</v>
      </c>
      <c r="D79" s="67">
        <v>3110</v>
      </c>
      <c r="E79" s="67">
        <v>1600</v>
      </c>
      <c r="F79" s="67">
        <v>106.53</v>
      </c>
      <c r="G79" s="67">
        <v>106.53</v>
      </c>
      <c r="H79" s="67">
        <v>78.709999999999994</v>
      </c>
      <c r="I79" s="29">
        <f t="shared" si="24"/>
        <v>1493.47</v>
      </c>
      <c r="J79" s="29">
        <f t="shared" si="25"/>
        <v>3003.47</v>
      </c>
      <c r="K79" s="10">
        <f t="shared" si="26"/>
        <v>6.6581249999999995E-2</v>
      </c>
      <c r="L79" s="10">
        <f t="shared" si="27"/>
        <v>3.42540192926045E-2</v>
      </c>
      <c r="M79" s="7"/>
      <c r="N79" s="7"/>
      <c r="O79" s="7"/>
      <c r="P79" s="7"/>
      <c r="Q79" s="7"/>
      <c r="R79" s="7"/>
      <c r="S79" s="7"/>
    </row>
    <row r="80" spans="1:19" s="8" customFormat="1" x14ac:dyDescent="0.3">
      <c r="A80" s="63" t="s">
        <v>90</v>
      </c>
      <c r="B80" s="15"/>
      <c r="C80" s="67">
        <v>1500</v>
      </c>
      <c r="D80" s="67">
        <v>1500</v>
      </c>
      <c r="E80" s="67">
        <v>750</v>
      </c>
      <c r="F80" s="67">
        <v>331.45</v>
      </c>
      <c r="G80" s="67">
        <v>196.18</v>
      </c>
      <c r="H80" s="68">
        <v>0</v>
      </c>
      <c r="I80" s="29">
        <f t="shared" si="24"/>
        <v>553.81999999999994</v>
      </c>
      <c r="J80" s="29">
        <f t="shared" si="25"/>
        <v>1168.55</v>
      </c>
      <c r="K80" s="10">
        <f t="shared" si="26"/>
        <v>0.26157333333333332</v>
      </c>
      <c r="L80" s="10">
        <f t="shared" si="27"/>
        <v>0.13078666666666666</v>
      </c>
      <c r="M80" s="7"/>
      <c r="N80" s="7"/>
      <c r="O80" s="7"/>
      <c r="P80" s="7"/>
      <c r="Q80" s="7"/>
      <c r="R80" s="7"/>
      <c r="S80" s="7"/>
    </row>
    <row r="81" spans="1:19" s="8" customFormat="1" x14ac:dyDescent="0.3">
      <c r="A81" s="63" t="s">
        <v>91</v>
      </c>
      <c r="B81" s="15"/>
      <c r="C81" s="67">
        <v>8004</v>
      </c>
      <c r="D81" s="67">
        <v>10304</v>
      </c>
      <c r="E81" s="67">
        <v>4800</v>
      </c>
      <c r="F81" s="67">
        <v>2707.53</v>
      </c>
      <c r="G81" s="67">
        <v>2707.53</v>
      </c>
      <c r="H81" s="67">
        <v>2707.53</v>
      </c>
      <c r="I81" s="29">
        <f t="shared" si="24"/>
        <v>2092.4699999999998</v>
      </c>
      <c r="J81" s="29">
        <f t="shared" si="25"/>
        <v>7596.4699999999993</v>
      </c>
      <c r="K81" s="10">
        <f t="shared" si="26"/>
        <v>0.56406875000000001</v>
      </c>
      <c r="L81" s="10">
        <f t="shared" si="27"/>
        <v>0.26276494565217395</v>
      </c>
      <c r="M81" s="7"/>
      <c r="N81" s="7"/>
      <c r="O81" s="7"/>
      <c r="P81" s="7"/>
      <c r="Q81" s="7"/>
      <c r="R81" s="7"/>
      <c r="S81" s="7"/>
    </row>
    <row r="82" spans="1:19" s="8" customFormat="1" x14ac:dyDescent="0.3">
      <c r="A82" s="63" t="s">
        <v>92</v>
      </c>
      <c r="B82" s="15"/>
      <c r="C82" s="67">
        <v>19500</v>
      </c>
      <c r="D82" s="67">
        <v>17611</v>
      </c>
      <c r="E82" s="67">
        <v>5711</v>
      </c>
      <c r="F82" s="68">
        <v>1578.67</v>
      </c>
      <c r="G82" s="68">
        <v>1037.46</v>
      </c>
      <c r="H82" s="68">
        <v>944.5</v>
      </c>
      <c r="I82" s="29">
        <f t="shared" si="24"/>
        <v>4673.54</v>
      </c>
      <c r="J82" s="29">
        <f t="shared" si="25"/>
        <v>16032.33</v>
      </c>
      <c r="K82" s="10">
        <f t="shared" si="26"/>
        <v>0.18165995447382247</v>
      </c>
      <c r="L82" s="10">
        <f t="shared" si="27"/>
        <v>5.8909772301402534E-2</v>
      </c>
      <c r="M82" s="7"/>
      <c r="N82" s="7"/>
      <c r="O82" s="7"/>
      <c r="P82" s="7"/>
      <c r="Q82" s="7"/>
      <c r="R82" s="7"/>
      <c r="S82" s="7"/>
    </row>
    <row r="83" spans="1:19" s="8" customFormat="1" x14ac:dyDescent="0.3">
      <c r="A83" s="11" t="s">
        <v>139</v>
      </c>
      <c r="B83" s="15"/>
      <c r="C83" s="68">
        <v>0</v>
      </c>
      <c r="D83" s="67">
        <v>70</v>
      </c>
      <c r="E83" s="67">
        <v>0</v>
      </c>
      <c r="F83" s="68">
        <v>0</v>
      </c>
      <c r="G83" s="68">
        <v>0</v>
      </c>
      <c r="H83" s="68">
        <v>0</v>
      </c>
      <c r="I83" s="29"/>
      <c r="J83" s="29"/>
      <c r="K83" s="10">
        <v>0</v>
      </c>
      <c r="L83" s="10">
        <f t="shared" si="27"/>
        <v>0</v>
      </c>
      <c r="M83" s="7"/>
      <c r="N83" s="7"/>
      <c r="O83" s="7"/>
      <c r="P83" s="7"/>
      <c r="Q83" s="7"/>
      <c r="R83" s="7"/>
      <c r="S83" s="7"/>
    </row>
    <row r="84" spans="1:19" s="8" customFormat="1" x14ac:dyDescent="0.3">
      <c r="A84" s="63" t="s">
        <v>93</v>
      </c>
      <c r="B84" s="15"/>
      <c r="C84" s="67">
        <v>1500</v>
      </c>
      <c r="D84" s="67">
        <v>6000</v>
      </c>
      <c r="E84" s="67">
        <v>3000</v>
      </c>
      <c r="F84" s="67">
        <v>258.16000000000003</v>
      </c>
      <c r="G84" s="67">
        <v>258.16000000000003</v>
      </c>
      <c r="H84" s="67">
        <v>20.11</v>
      </c>
      <c r="I84" s="29">
        <f t="shared" si="24"/>
        <v>2741.84</v>
      </c>
      <c r="J84" s="29">
        <f t="shared" si="25"/>
        <v>5741.84</v>
      </c>
      <c r="K84" s="10">
        <f t="shared" si="26"/>
        <v>8.6053333333333343E-2</v>
      </c>
      <c r="L84" s="10">
        <f t="shared" si="27"/>
        <v>4.3026666666666671E-2</v>
      </c>
      <c r="M84" s="7"/>
      <c r="N84" s="7"/>
      <c r="O84" s="7"/>
      <c r="P84" s="7"/>
      <c r="Q84" s="7"/>
      <c r="R84" s="7"/>
      <c r="S84" s="7"/>
    </row>
    <row r="85" spans="1:19" s="8" customFormat="1" x14ac:dyDescent="0.3">
      <c r="A85" s="63" t="s">
        <v>94</v>
      </c>
      <c r="B85" s="15"/>
      <c r="C85" s="67">
        <v>3500</v>
      </c>
      <c r="D85" s="67">
        <v>5100</v>
      </c>
      <c r="E85" s="67">
        <v>2600</v>
      </c>
      <c r="F85" s="67">
        <v>1387.08</v>
      </c>
      <c r="G85" s="67">
        <v>1066.4000000000001</v>
      </c>
      <c r="H85" s="67">
        <v>531.39</v>
      </c>
      <c r="I85" s="29">
        <f t="shared" si="24"/>
        <v>1533.6</v>
      </c>
      <c r="J85" s="29">
        <f t="shared" si="25"/>
        <v>3712.92</v>
      </c>
      <c r="K85" s="10">
        <f t="shared" si="26"/>
        <v>0.4101538461538462</v>
      </c>
      <c r="L85" s="10">
        <f t="shared" si="27"/>
        <v>0.20909803921568629</v>
      </c>
      <c r="M85" s="7"/>
      <c r="N85" s="7"/>
      <c r="O85" s="7"/>
      <c r="P85" s="7"/>
      <c r="Q85" s="7"/>
      <c r="R85" s="7"/>
      <c r="S85" s="7"/>
    </row>
    <row r="86" spans="1:19" s="8" customFormat="1" x14ac:dyDescent="0.3">
      <c r="A86" s="63" t="s">
        <v>95</v>
      </c>
      <c r="B86" s="15"/>
      <c r="C86" s="68">
        <v>0</v>
      </c>
      <c r="D86" s="67">
        <v>2672</v>
      </c>
      <c r="E86" s="67">
        <v>2575</v>
      </c>
      <c r="F86" s="67">
        <v>1629.44</v>
      </c>
      <c r="G86" s="67">
        <v>1629.44</v>
      </c>
      <c r="H86" s="67">
        <v>1629.44</v>
      </c>
      <c r="I86" s="29">
        <f t="shared" si="24"/>
        <v>945.56</v>
      </c>
      <c r="J86" s="29">
        <f t="shared" si="25"/>
        <v>1042.56</v>
      </c>
      <c r="K86" s="10">
        <f t="shared" si="26"/>
        <v>0.63279223300970877</v>
      </c>
      <c r="L86" s="10">
        <f t="shared" si="27"/>
        <v>0.60982035928143719</v>
      </c>
      <c r="M86" s="7"/>
      <c r="N86" s="7"/>
      <c r="O86" s="7"/>
      <c r="P86" s="7"/>
      <c r="Q86" s="7"/>
      <c r="R86" s="7"/>
      <c r="S86" s="7"/>
    </row>
    <row r="87" spans="1:19" s="8" customFormat="1" x14ac:dyDescent="0.3">
      <c r="A87" s="63" t="s">
        <v>127</v>
      </c>
      <c r="B87" s="15"/>
      <c r="C87" s="68">
        <v>0</v>
      </c>
      <c r="D87" s="67">
        <v>23</v>
      </c>
      <c r="E87" s="67">
        <v>23</v>
      </c>
      <c r="F87" s="67">
        <v>22.1</v>
      </c>
      <c r="G87" s="67">
        <v>22.1</v>
      </c>
      <c r="H87" s="67">
        <v>22.1</v>
      </c>
      <c r="I87" s="29">
        <f t="shared" si="24"/>
        <v>0.89999999999999858</v>
      </c>
      <c r="J87" s="29">
        <f t="shared" si="25"/>
        <v>0.89999999999999858</v>
      </c>
      <c r="K87" s="10">
        <f t="shared" si="26"/>
        <v>0.96086956521739142</v>
      </c>
      <c r="L87" s="10">
        <f t="shared" si="27"/>
        <v>0.96086956521739142</v>
      </c>
      <c r="M87" s="7"/>
      <c r="N87" s="7"/>
      <c r="O87" s="7"/>
      <c r="P87" s="7"/>
      <c r="Q87" s="7"/>
      <c r="R87" s="7"/>
      <c r="S87" s="7"/>
    </row>
    <row r="88" spans="1:19" s="8" customFormat="1" x14ac:dyDescent="0.3">
      <c r="A88" s="63" t="s">
        <v>96</v>
      </c>
      <c r="B88" s="15"/>
      <c r="C88" s="68">
        <v>0</v>
      </c>
      <c r="D88" s="67">
        <v>10</v>
      </c>
      <c r="E88" s="67">
        <v>10</v>
      </c>
      <c r="F88" s="67">
        <v>10</v>
      </c>
      <c r="G88" s="67">
        <v>10</v>
      </c>
      <c r="H88" s="67">
        <v>10</v>
      </c>
      <c r="I88" s="29">
        <f t="shared" si="24"/>
        <v>0</v>
      </c>
      <c r="J88" s="29">
        <f t="shared" si="25"/>
        <v>0</v>
      </c>
      <c r="K88" s="10">
        <f t="shared" si="26"/>
        <v>1</v>
      </c>
      <c r="L88" s="10">
        <f t="shared" si="27"/>
        <v>1</v>
      </c>
      <c r="M88" s="7"/>
      <c r="N88" s="7"/>
      <c r="O88" s="7"/>
      <c r="P88" s="7"/>
      <c r="Q88" s="7"/>
      <c r="R88" s="7"/>
      <c r="S88" s="7"/>
    </row>
    <row r="89" spans="1:19" s="8" customFormat="1" x14ac:dyDescent="0.3">
      <c r="A89" s="63" t="s">
        <v>97</v>
      </c>
      <c r="B89" s="15"/>
      <c r="C89" s="68">
        <v>0</v>
      </c>
      <c r="D89" s="67">
        <v>17</v>
      </c>
      <c r="E89" s="67">
        <v>17</v>
      </c>
      <c r="F89" s="67">
        <v>16.059999999999999</v>
      </c>
      <c r="G89" s="67">
        <v>16.059999999999999</v>
      </c>
      <c r="H89" s="67">
        <v>16.059999999999999</v>
      </c>
      <c r="I89" s="29">
        <f t="shared" si="24"/>
        <v>0.94000000000000128</v>
      </c>
      <c r="J89" s="29">
        <f t="shared" si="25"/>
        <v>0.94000000000000128</v>
      </c>
      <c r="K89" s="10">
        <f t="shared" si="26"/>
        <v>0.94470588235294106</v>
      </c>
      <c r="L89" s="10">
        <f t="shared" si="27"/>
        <v>0.94470588235294106</v>
      </c>
      <c r="M89" s="7"/>
      <c r="N89" s="7"/>
      <c r="O89" s="7"/>
      <c r="P89" s="7"/>
      <c r="Q89" s="7"/>
      <c r="R89" s="7"/>
      <c r="S89" s="7"/>
    </row>
    <row r="90" spans="1:19" s="8" customFormat="1" x14ac:dyDescent="0.3">
      <c r="A90" s="63" t="s">
        <v>98</v>
      </c>
      <c r="B90" s="15"/>
      <c r="C90" s="68">
        <v>0</v>
      </c>
      <c r="D90" s="67">
        <v>69</v>
      </c>
      <c r="E90" s="67">
        <v>69</v>
      </c>
      <c r="F90" s="67">
        <v>68.7</v>
      </c>
      <c r="G90" s="67">
        <v>68.7</v>
      </c>
      <c r="H90" s="67">
        <v>68.7</v>
      </c>
      <c r="I90" s="29">
        <f t="shared" si="24"/>
        <v>0.29999999999999716</v>
      </c>
      <c r="J90" s="29">
        <f t="shared" si="25"/>
        <v>0.29999999999999716</v>
      </c>
      <c r="K90" s="10">
        <f t="shared" si="26"/>
        <v>0.9956521739130435</v>
      </c>
      <c r="L90" s="10">
        <f t="shared" si="27"/>
        <v>0.9956521739130435</v>
      </c>
      <c r="M90" s="7"/>
      <c r="N90" s="7"/>
      <c r="O90" s="7"/>
      <c r="P90" s="7"/>
      <c r="Q90" s="7"/>
      <c r="R90" s="7"/>
      <c r="S90" s="7"/>
    </row>
    <row r="91" spans="1:19" s="8" customFormat="1" x14ac:dyDescent="0.3">
      <c r="A91" s="63" t="s">
        <v>99</v>
      </c>
      <c r="B91" s="15"/>
      <c r="C91" s="68">
        <v>0</v>
      </c>
      <c r="D91" s="67">
        <v>228</v>
      </c>
      <c r="E91" s="67">
        <v>228</v>
      </c>
      <c r="F91" s="67">
        <v>226.94000000000003</v>
      </c>
      <c r="G91" s="67">
        <v>226.94000000000003</v>
      </c>
      <c r="H91" s="67">
        <v>226.94000000000003</v>
      </c>
      <c r="I91" s="29">
        <f t="shared" si="24"/>
        <v>1.0599999999999739</v>
      </c>
      <c r="J91" s="29">
        <f t="shared" si="25"/>
        <v>1.0599999999999739</v>
      </c>
      <c r="K91" s="10">
        <f t="shared" si="26"/>
        <v>0.99535087719298254</v>
      </c>
      <c r="L91" s="10">
        <f t="shared" si="27"/>
        <v>0.99535087719298254</v>
      </c>
      <c r="M91" s="7"/>
      <c r="N91" s="7"/>
      <c r="O91" s="7"/>
      <c r="P91" s="7"/>
      <c r="Q91" s="7"/>
      <c r="R91" s="7"/>
      <c r="S91" s="7"/>
    </row>
    <row r="92" spans="1:19" s="8" customFormat="1" x14ac:dyDescent="0.3">
      <c r="A92" s="63" t="s">
        <v>100</v>
      </c>
      <c r="B92" s="43"/>
      <c r="C92" s="68">
        <v>0</v>
      </c>
      <c r="D92" s="67">
        <v>69</v>
      </c>
      <c r="E92" s="67">
        <v>69</v>
      </c>
      <c r="F92" s="67">
        <v>68.58</v>
      </c>
      <c r="G92" s="67">
        <v>68.58</v>
      </c>
      <c r="H92" s="67">
        <v>68.58</v>
      </c>
      <c r="I92" s="29">
        <f t="shared" si="24"/>
        <v>0.42000000000000171</v>
      </c>
      <c r="J92" s="29">
        <f t="shared" si="25"/>
        <v>0.42000000000000171</v>
      </c>
      <c r="K92" s="10">
        <f t="shared" si="26"/>
        <v>0.99391304347826082</v>
      </c>
      <c r="L92" s="10">
        <f t="shared" si="27"/>
        <v>0.99391304347826082</v>
      </c>
      <c r="M92" s="7"/>
      <c r="N92" s="7"/>
      <c r="O92" s="7"/>
      <c r="P92" s="7"/>
      <c r="Q92" s="7"/>
      <c r="R92" s="7"/>
      <c r="S92" s="7"/>
    </row>
    <row r="93" spans="1:19" s="8" customFormat="1" x14ac:dyDescent="0.3">
      <c r="A93" s="49" t="s">
        <v>101</v>
      </c>
      <c r="B93" s="17"/>
      <c r="C93" s="68">
        <v>0</v>
      </c>
      <c r="D93" s="67">
        <v>52</v>
      </c>
      <c r="E93" s="67">
        <v>52</v>
      </c>
      <c r="F93" s="67">
        <v>51.28</v>
      </c>
      <c r="G93" s="67">
        <v>51.28</v>
      </c>
      <c r="H93" s="67">
        <v>51.28</v>
      </c>
      <c r="I93" s="29">
        <f t="shared" si="24"/>
        <v>0.71999999999999886</v>
      </c>
      <c r="J93" s="29">
        <f t="shared" si="25"/>
        <v>0.71999999999999886</v>
      </c>
      <c r="K93" s="10">
        <f t="shared" si="26"/>
        <v>0.98615384615384616</v>
      </c>
      <c r="L93" s="10">
        <f t="shared" si="27"/>
        <v>0.98615384615384616</v>
      </c>
      <c r="M93" s="7"/>
      <c r="N93" s="7"/>
      <c r="O93" s="7"/>
      <c r="P93" s="7"/>
      <c r="Q93" s="7"/>
      <c r="R93" s="7"/>
      <c r="S93" s="7"/>
    </row>
    <row r="94" spans="1:19" s="8" customFormat="1" x14ac:dyDescent="0.3">
      <c r="A94" s="76" t="s">
        <v>129</v>
      </c>
      <c r="B94" s="77"/>
      <c r="C94" s="30">
        <f>SUM(C95:C98)</f>
        <v>0</v>
      </c>
      <c r="D94" s="30">
        <f t="shared" ref="D94:F94" si="28">SUM(D95:D98)</f>
        <v>4720</v>
      </c>
      <c r="E94" s="30">
        <f t="shared" si="28"/>
        <v>4565</v>
      </c>
      <c r="F94" s="30">
        <f t="shared" si="28"/>
        <v>3510.19</v>
      </c>
      <c r="G94" s="30">
        <f t="shared" ref="G94" si="29">SUM(G95:G98)</f>
        <v>346.39000000000004</v>
      </c>
      <c r="H94" s="30">
        <f t="shared" ref="H94" si="30">SUM(H95:H98)</f>
        <v>0</v>
      </c>
      <c r="I94" s="30">
        <f t="shared" ref="I94" si="31">SUM(I95:I98)</f>
        <v>4218.6099999999997</v>
      </c>
      <c r="J94" s="30">
        <f t="shared" ref="J94" si="32">SUM(J95:J98)</f>
        <v>1054.81</v>
      </c>
      <c r="K94" s="9">
        <f>G94/E94</f>
        <v>7.5879518072289168E-2</v>
      </c>
      <c r="L94" s="9">
        <f t="shared" ref="L94:L95" si="33">G94/D94</f>
        <v>7.3387711864406791E-2</v>
      </c>
      <c r="M94" s="7"/>
      <c r="N94" s="7"/>
      <c r="O94" s="7"/>
      <c r="P94" s="7"/>
      <c r="Q94" s="7"/>
      <c r="R94" s="7"/>
      <c r="S94" s="7"/>
    </row>
    <row r="95" spans="1:19" s="8" customFormat="1" x14ac:dyDescent="0.3">
      <c r="A95" s="57" t="s">
        <v>103</v>
      </c>
      <c r="B95" s="14"/>
      <c r="C95" s="68">
        <v>0</v>
      </c>
      <c r="D95" s="67">
        <v>3550</v>
      </c>
      <c r="E95" s="67">
        <v>3550</v>
      </c>
      <c r="F95" s="67">
        <v>3143.54</v>
      </c>
      <c r="G95" s="68">
        <v>35.19</v>
      </c>
      <c r="H95" s="68">
        <v>0</v>
      </c>
      <c r="I95" s="29">
        <f t="shared" ref="I95" si="34">E95-G95</f>
        <v>3514.81</v>
      </c>
      <c r="J95" s="29">
        <f>D95-F95</f>
        <v>406.46000000000004</v>
      </c>
      <c r="K95" s="10">
        <f t="shared" ref="K95" si="35">G95/E95</f>
        <v>9.9126760563380267E-3</v>
      </c>
      <c r="L95" s="10">
        <f t="shared" si="33"/>
        <v>9.9126760563380267E-3</v>
      </c>
      <c r="M95" s="7"/>
      <c r="N95" s="7"/>
      <c r="O95" s="7"/>
      <c r="P95" s="7"/>
      <c r="Q95" s="7"/>
      <c r="R95" s="7"/>
      <c r="S95" s="7"/>
    </row>
    <row r="96" spans="1:19" s="8" customFormat="1" x14ac:dyDescent="0.3">
      <c r="A96" s="57" t="s">
        <v>130</v>
      </c>
      <c r="B96" s="15"/>
      <c r="C96" s="68">
        <v>0</v>
      </c>
      <c r="D96" s="67">
        <v>50</v>
      </c>
      <c r="E96" s="67">
        <v>50</v>
      </c>
      <c r="F96" s="67">
        <v>31.98</v>
      </c>
      <c r="G96" s="67">
        <v>31.98</v>
      </c>
      <c r="H96" s="68">
        <v>0</v>
      </c>
      <c r="I96" s="29">
        <f>E96-G96</f>
        <v>18.02</v>
      </c>
      <c r="J96" s="29">
        <f t="shared" ref="J96" si="36">D96-F96</f>
        <v>18.02</v>
      </c>
      <c r="K96" s="10">
        <f t="shared" ref="K96:K98" si="37">G96/E96</f>
        <v>0.63960000000000006</v>
      </c>
      <c r="L96" s="10">
        <f t="shared" ref="L96:L98" si="38">G96/D96</f>
        <v>0.63960000000000006</v>
      </c>
      <c r="M96" s="7"/>
      <c r="N96" s="7"/>
      <c r="O96" s="7"/>
      <c r="P96" s="7"/>
      <c r="Q96" s="7"/>
      <c r="R96" s="7"/>
      <c r="S96" s="7"/>
    </row>
    <row r="97" spans="1:19" s="8" customFormat="1" x14ac:dyDescent="0.3">
      <c r="A97" s="63" t="s">
        <v>140</v>
      </c>
      <c r="B97" s="15"/>
      <c r="C97" s="68">
        <v>0</v>
      </c>
      <c r="D97" s="67">
        <v>155</v>
      </c>
      <c r="E97" s="67">
        <v>0</v>
      </c>
      <c r="F97" s="67">
        <v>0</v>
      </c>
      <c r="G97" s="67">
        <v>0</v>
      </c>
      <c r="H97" s="68">
        <v>0</v>
      </c>
      <c r="I97" s="29"/>
      <c r="J97" s="29"/>
      <c r="K97" s="10">
        <v>0</v>
      </c>
      <c r="L97" s="10">
        <f t="shared" si="38"/>
        <v>0</v>
      </c>
      <c r="M97" s="7"/>
      <c r="N97" s="7"/>
      <c r="O97" s="7"/>
      <c r="P97" s="7"/>
      <c r="Q97" s="7"/>
      <c r="R97" s="7"/>
      <c r="S97" s="7"/>
    </row>
    <row r="98" spans="1:19" s="8" customFormat="1" x14ac:dyDescent="0.3">
      <c r="A98" s="63" t="s">
        <v>136</v>
      </c>
      <c r="B98" s="15"/>
      <c r="C98" s="68">
        <v>0</v>
      </c>
      <c r="D98" s="67">
        <v>965</v>
      </c>
      <c r="E98" s="67">
        <v>965</v>
      </c>
      <c r="F98" s="67">
        <v>334.67</v>
      </c>
      <c r="G98" s="67">
        <v>279.22000000000003</v>
      </c>
      <c r="H98" s="68">
        <v>0</v>
      </c>
      <c r="I98" s="29">
        <f>E98-G98</f>
        <v>685.78</v>
      </c>
      <c r="J98" s="29">
        <f t="shared" ref="J98" si="39">D98-F98</f>
        <v>630.32999999999993</v>
      </c>
      <c r="K98" s="10">
        <f t="shared" si="37"/>
        <v>0.28934715025906738</v>
      </c>
      <c r="L98" s="10">
        <f t="shared" si="38"/>
        <v>0.28934715025906738</v>
      </c>
      <c r="M98" s="7"/>
      <c r="N98" s="7"/>
      <c r="O98" s="7"/>
      <c r="P98" s="7"/>
      <c r="Q98" s="7"/>
      <c r="R98" s="7"/>
      <c r="S98" s="7"/>
    </row>
    <row r="99" spans="1:19" s="8" customFormat="1" x14ac:dyDescent="0.3">
      <c r="A99" s="76" t="s">
        <v>105</v>
      </c>
      <c r="B99" s="77"/>
      <c r="C99" s="30">
        <f>SUM(C100:C102)</f>
        <v>121300</v>
      </c>
      <c r="D99" s="30">
        <f t="shared" ref="D99:J99" si="40">SUM(D100:D102)</f>
        <v>47178</v>
      </c>
      <c r="E99" s="30">
        <f t="shared" si="40"/>
        <v>65050</v>
      </c>
      <c r="F99" s="30">
        <f t="shared" si="40"/>
        <v>525</v>
      </c>
      <c r="G99" s="30">
        <f t="shared" si="40"/>
        <v>0</v>
      </c>
      <c r="H99" s="30">
        <f t="shared" si="40"/>
        <v>0</v>
      </c>
      <c r="I99" s="30">
        <f t="shared" si="40"/>
        <v>65050</v>
      </c>
      <c r="J99" s="30">
        <f t="shared" si="40"/>
        <v>46653</v>
      </c>
      <c r="K99" s="9">
        <f>G99/E99</f>
        <v>0</v>
      </c>
      <c r="L99" s="9">
        <f t="shared" ref="L99:L134" si="41">G99/D99</f>
        <v>0</v>
      </c>
      <c r="M99" s="7"/>
      <c r="N99" s="7"/>
      <c r="O99" s="7"/>
      <c r="P99" s="7"/>
      <c r="Q99" s="7"/>
      <c r="R99" s="7"/>
      <c r="S99" s="7"/>
    </row>
    <row r="100" spans="1:19" s="8" customFormat="1" x14ac:dyDescent="0.3">
      <c r="A100" s="50" t="s">
        <v>106</v>
      </c>
      <c r="B100" s="14"/>
      <c r="C100" s="51">
        <v>50000</v>
      </c>
      <c r="D100" s="58">
        <v>0</v>
      </c>
      <c r="E100" s="58">
        <v>0</v>
      </c>
      <c r="F100" s="59">
        <v>0</v>
      </c>
      <c r="G100" s="59">
        <v>0</v>
      </c>
      <c r="H100" s="59">
        <v>0</v>
      </c>
      <c r="I100" s="29">
        <f>E100-G100</f>
        <v>0</v>
      </c>
      <c r="J100" s="29">
        <f>D100-F100</f>
        <v>0</v>
      </c>
      <c r="K100" s="10">
        <v>0</v>
      </c>
      <c r="L100" s="10">
        <v>0</v>
      </c>
      <c r="M100" s="7"/>
      <c r="N100" s="7"/>
      <c r="O100" s="7"/>
      <c r="P100" s="7"/>
      <c r="Q100" s="7"/>
      <c r="R100" s="7"/>
      <c r="S100" s="7"/>
    </row>
    <row r="101" spans="1:19" s="8" customFormat="1" x14ac:dyDescent="0.3">
      <c r="A101" s="52" t="s">
        <v>107</v>
      </c>
      <c r="B101" s="15"/>
      <c r="C101" s="54">
        <v>28500</v>
      </c>
      <c r="D101" s="58">
        <v>27500</v>
      </c>
      <c r="E101" s="58">
        <v>27500</v>
      </c>
      <c r="F101" s="59">
        <v>525</v>
      </c>
      <c r="G101" s="59">
        <v>0</v>
      </c>
      <c r="H101" s="59">
        <v>0</v>
      </c>
      <c r="I101" s="29">
        <f t="shared" ref="I101:I102" si="42">E101-G101</f>
        <v>27500</v>
      </c>
      <c r="J101" s="29">
        <f t="shared" ref="J101:J102" si="43">D101-F101</f>
        <v>26975</v>
      </c>
      <c r="K101" s="10">
        <f t="shared" ref="K101:K102" si="44">G101/E101</f>
        <v>0</v>
      </c>
      <c r="L101" s="10">
        <f t="shared" ref="L101:L102" si="45">G101/D101</f>
        <v>0</v>
      </c>
      <c r="M101" s="7"/>
      <c r="N101" s="7"/>
      <c r="O101" s="7"/>
      <c r="P101" s="7"/>
      <c r="Q101" s="7"/>
      <c r="R101" s="7"/>
      <c r="S101" s="7"/>
    </row>
    <row r="102" spans="1:19" s="8" customFormat="1" x14ac:dyDescent="0.3">
      <c r="A102" s="53" t="s">
        <v>108</v>
      </c>
      <c r="B102" s="16"/>
      <c r="C102" s="55">
        <v>42800</v>
      </c>
      <c r="D102" s="60">
        <v>19678</v>
      </c>
      <c r="E102" s="60">
        <v>37550</v>
      </c>
      <c r="F102" s="61">
        <v>0</v>
      </c>
      <c r="G102" s="61">
        <v>0</v>
      </c>
      <c r="H102" s="61">
        <v>0</v>
      </c>
      <c r="I102" s="31">
        <f t="shared" si="42"/>
        <v>37550</v>
      </c>
      <c r="J102" s="31">
        <f t="shared" si="43"/>
        <v>19678</v>
      </c>
      <c r="K102" s="10">
        <f t="shared" si="44"/>
        <v>0</v>
      </c>
      <c r="L102" s="10">
        <f t="shared" si="45"/>
        <v>0</v>
      </c>
      <c r="M102" s="7"/>
      <c r="N102" s="7"/>
      <c r="O102" s="7"/>
      <c r="P102" s="7"/>
      <c r="Q102" s="7"/>
      <c r="R102" s="7"/>
      <c r="S102" s="7"/>
    </row>
    <row r="103" spans="1:19" x14ac:dyDescent="0.3">
      <c r="A103" s="78" t="s">
        <v>109</v>
      </c>
      <c r="B103" s="79"/>
      <c r="C103" s="27">
        <f>C104+C114+C126+C129+C131+C133</f>
        <v>17904806</v>
      </c>
      <c r="D103" s="27">
        <f t="shared" ref="D103:H103" si="46">D104+D114+D126+D129+D131+D133</f>
        <v>21238140</v>
      </c>
      <c r="E103" s="27">
        <f t="shared" si="46"/>
        <v>17248163</v>
      </c>
      <c r="F103" s="27">
        <f t="shared" si="46"/>
        <v>5794752.71</v>
      </c>
      <c r="G103" s="27">
        <f t="shared" si="46"/>
        <v>531740.83000000007</v>
      </c>
      <c r="H103" s="27">
        <f t="shared" si="46"/>
        <v>340553.14</v>
      </c>
      <c r="I103" s="27">
        <f>I104+I114+I126+I129+I131+I133</f>
        <v>16580374.689999999</v>
      </c>
      <c r="J103" s="27">
        <f>J104+J114+J126+J129+J131+J133</f>
        <v>15443386.35</v>
      </c>
      <c r="K103" s="6">
        <f>G103/E103</f>
        <v>3.0828838410212153E-2</v>
      </c>
      <c r="L103" s="6">
        <f t="shared" si="41"/>
        <v>2.5037071513795469E-2</v>
      </c>
      <c r="M103" s="41"/>
      <c r="N103" s="41"/>
    </row>
    <row r="104" spans="1:19" s="18" customFormat="1" x14ac:dyDescent="0.3">
      <c r="A104" s="76" t="s">
        <v>29</v>
      </c>
      <c r="B104" s="77"/>
      <c r="C104" s="30">
        <f>SUM(C105:C113)</f>
        <v>913096</v>
      </c>
      <c r="D104" s="30">
        <f t="shared" ref="D104:J104" si="47">SUM(D105:D113)</f>
        <v>921841</v>
      </c>
      <c r="E104" s="30">
        <f t="shared" si="47"/>
        <v>313117</v>
      </c>
      <c r="F104" s="30">
        <f t="shared" si="47"/>
        <v>177069.52000000002</v>
      </c>
      <c r="G104" s="30">
        <f t="shared" si="47"/>
        <v>177069.52000000002</v>
      </c>
      <c r="H104" s="30">
        <f t="shared" si="47"/>
        <v>88325.87</v>
      </c>
      <c r="I104" s="30">
        <f>SUM(I105:I113)</f>
        <v>0</v>
      </c>
      <c r="J104" s="30">
        <f t="shared" si="47"/>
        <v>744770.54</v>
      </c>
      <c r="K104" s="9">
        <f t="shared" ref="K104:K126" si="48">G104/E104</f>
        <v>0.56550592909359765</v>
      </c>
      <c r="L104" s="9">
        <f t="shared" si="41"/>
        <v>0.19208249578831926</v>
      </c>
      <c r="M104" s="42"/>
      <c r="N104" s="32"/>
    </row>
    <row r="105" spans="1:19" x14ac:dyDescent="0.3">
      <c r="A105" s="64" t="s">
        <v>110</v>
      </c>
      <c r="B105" s="19"/>
      <c r="C105" s="67">
        <v>770400</v>
      </c>
      <c r="D105" s="67">
        <v>743857</v>
      </c>
      <c r="E105" s="67">
        <v>230257</v>
      </c>
      <c r="F105" s="67">
        <v>119896.67</v>
      </c>
      <c r="G105" s="67">
        <v>119896.67</v>
      </c>
      <c r="H105" s="67">
        <v>88325.87</v>
      </c>
      <c r="I105" s="68">
        <v>0</v>
      </c>
      <c r="J105" s="29">
        <f t="shared" ref="J105:J134" si="49">D105-F105</f>
        <v>623960.32999999996</v>
      </c>
      <c r="K105" s="10">
        <f t="shared" si="48"/>
        <v>0.52070803493487716</v>
      </c>
      <c r="L105" s="10">
        <f>G105/D105</f>
        <v>0.16118241812606454</v>
      </c>
    </row>
    <row r="106" spans="1:19" x14ac:dyDescent="0.3">
      <c r="A106" s="63" t="s">
        <v>111</v>
      </c>
      <c r="B106" s="19"/>
      <c r="C106" s="67">
        <v>16500</v>
      </c>
      <c r="D106" s="67">
        <v>16500</v>
      </c>
      <c r="E106" s="67">
        <v>5501</v>
      </c>
      <c r="F106" s="68">
        <v>0</v>
      </c>
      <c r="G106" s="68">
        <v>0</v>
      </c>
      <c r="H106" s="68">
        <v>0</v>
      </c>
      <c r="I106" s="68">
        <v>0</v>
      </c>
      <c r="J106" s="29">
        <f t="shared" ref="J106:J110" si="50">D106-F106</f>
        <v>16500</v>
      </c>
      <c r="K106" s="10">
        <f t="shared" ref="K106:K113" si="51">G106/E106</f>
        <v>0</v>
      </c>
      <c r="L106" s="10">
        <f t="shared" ref="L106:L113" si="52">G106/D106</f>
        <v>0</v>
      </c>
    </row>
    <row r="107" spans="1:19" x14ac:dyDescent="0.3">
      <c r="A107" s="63" t="s">
        <v>112</v>
      </c>
      <c r="B107" s="19"/>
      <c r="C107" s="67">
        <v>96149</v>
      </c>
      <c r="D107" s="67">
        <v>96149</v>
      </c>
      <c r="E107" s="67">
        <v>32052</v>
      </c>
      <c r="F107" s="67">
        <v>16790.28</v>
      </c>
      <c r="G107" s="67">
        <v>16790.28</v>
      </c>
      <c r="H107" s="68">
        <v>0</v>
      </c>
      <c r="I107" s="68">
        <v>0</v>
      </c>
      <c r="J107" s="29">
        <f t="shared" si="50"/>
        <v>79358.720000000001</v>
      </c>
      <c r="K107" s="10">
        <f t="shared" si="51"/>
        <v>0.52384500187195804</v>
      </c>
      <c r="L107" s="10">
        <f t="shared" si="52"/>
        <v>0.17462771323674711</v>
      </c>
    </row>
    <row r="108" spans="1:19" x14ac:dyDescent="0.3">
      <c r="A108" s="63" t="s">
        <v>113</v>
      </c>
      <c r="B108" s="19"/>
      <c r="C108" s="67">
        <v>11556</v>
      </c>
      <c r="D108" s="67">
        <v>11556</v>
      </c>
      <c r="E108" s="67">
        <v>3852</v>
      </c>
      <c r="F108" s="67">
        <v>2055.9499999999998</v>
      </c>
      <c r="G108" s="67">
        <v>2055.9499999999998</v>
      </c>
      <c r="H108" s="68">
        <v>0</v>
      </c>
      <c r="I108" s="68">
        <v>0</v>
      </c>
      <c r="J108" s="29">
        <f t="shared" si="50"/>
        <v>9500.0499999999993</v>
      </c>
      <c r="K108" s="10">
        <f t="shared" si="51"/>
        <v>0.53373572170301142</v>
      </c>
      <c r="L108" s="10">
        <f t="shared" si="52"/>
        <v>0.17791190723433711</v>
      </c>
    </row>
    <row r="109" spans="1:19" x14ac:dyDescent="0.3">
      <c r="A109" s="63" t="s">
        <v>114</v>
      </c>
      <c r="B109" s="19"/>
      <c r="C109" s="67">
        <v>16179</v>
      </c>
      <c r="D109" s="67">
        <v>16179</v>
      </c>
      <c r="E109" s="67">
        <v>5395</v>
      </c>
      <c r="F109" s="67">
        <v>2878.33</v>
      </c>
      <c r="G109" s="67">
        <v>2878.33</v>
      </c>
      <c r="H109" s="68">
        <v>0</v>
      </c>
      <c r="I109" s="68">
        <v>0</v>
      </c>
      <c r="J109" s="29">
        <f t="shared" si="50"/>
        <v>13300.67</v>
      </c>
      <c r="K109" s="10">
        <f t="shared" si="51"/>
        <v>0.5335180722891566</v>
      </c>
      <c r="L109" s="10">
        <f t="shared" si="52"/>
        <v>0.17790530935162865</v>
      </c>
    </row>
    <row r="110" spans="1:19" x14ac:dyDescent="0.3">
      <c r="A110" s="63" t="s">
        <v>115</v>
      </c>
      <c r="B110" s="19"/>
      <c r="C110" s="67">
        <v>2312</v>
      </c>
      <c r="D110" s="67">
        <v>2312</v>
      </c>
      <c r="E110" s="67">
        <v>772</v>
      </c>
      <c r="F110" s="67">
        <v>171.75</v>
      </c>
      <c r="G110" s="67">
        <v>171.75</v>
      </c>
      <c r="H110" s="68">
        <v>0</v>
      </c>
      <c r="I110" s="68">
        <v>0</v>
      </c>
      <c r="J110" s="29">
        <f t="shared" si="50"/>
        <v>2140.25</v>
      </c>
      <c r="K110" s="10">
        <f t="shared" si="51"/>
        <v>0.22247409326424872</v>
      </c>
      <c r="L110" s="10">
        <f t="shared" si="52"/>
        <v>7.4286332179930789E-2</v>
      </c>
    </row>
    <row r="111" spans="1:19" x14ac:dyDescent="0.3">
      <c r="A111" s="57" t="s">
        <v>131</v>
      </c>
      <c r="B111" s="65"/>
      <c r="C111" s="68">
        <v>0</v>
      </c>
      <c r="D111" s="67">
        <v>30267</v>
      </c>
      <c r="E111" s="67">
        <v>30267</v>
      </c>
      <c r="F111" s="67">
        <v>30266.66</v>
      </c>
      <c r="G111" s="67">
        <v>30266.66</v>
      </c>
      <c r="H111" s="68">
        <v>0</v>
      </c>
      <c r="I111" s="68">
        <v>0</v>
      </c>
      <c r="J111" s="29">
        <f t="shared" ref="J111:J113" si="53">D111-F111</f>
        <v>0.34000000000014552</v>
      </c>
      <c r="K111" s="10">
        <f t="shared" si="51"/>
        <v>0.9999887666435392</v>
      </c>
      <c r="L111" s="10">
        <f t="shared" si="52"/>
        <v>0.9999887666435392</v>
      </c>
    </row>
    <row r="112" spans="1:19" x14ac:dyDescent="0.3">
      <c r="A112" s="63" t="s">
        <v>137</v>
      </c>
      <c r="B112" s="65"/>
      <c r="C112" s="68">
        <v>0</v>
      </c>
      <c r="D112" s="67">
        <v>169</v>
      </c>
      <c r="E112" s="67">
        <v>169</v>
      </c>
      <c r="F112" s="67">
        <v>168.06</v>
      </c>
      <c r="G112" s="67">
        <v>168.06</v>
      </c>
      <c r="H112" s="68">
        <v>0</v>
      </c>
      <c r="I112" s="68">
        <v>0</v>
      </c>
      <c r="J112" s="29"/>
      <c r="K112" s="10">
        <f t="shared" si="51"/>
        <v>0.99443786982248517</v>
      </c>
      <c r="L112" s="10">
        <f t="shared" si="52"/>
        <v>0.99443786982248517</v>
      </c>
    </row>
    <row r="113" spans="1:14" x14ac:dyDescent="0.3">
      <c r="A113" s="57" t="s">
        <v>132</v>
      </c>
      <c r="B113" s="66"/>
      <c r="C113" s="68">
        <v>0</v>
      </c>
      <c r="D113" s="67">
        <v>4852</v>
      </c>
      <c r="E113" s="67">
        <v>4852</v>
      </c>
      <c r="F113" s="67">
        <v>4841.82</v>
      </c>
      <c r="G113" s="67">
        <v>4841.82</v>
      </c>
      <c r="H113" s="68">
        <v>0</v>
      </c>
      <c r="I113" s="68">
        <v>0</v>
      </c>
      <c r="J113" s="29">
        <f t="shared" si="53"/>
        <v>10.180000000000291</v>
      </c>
      <c r="K113" s="10">
        <f t="shared" si="51"/>
        <v>0.99790189612530911</v>
      </c>
      <c r="L113" s="10">
        <f t="shared" si="52"/>
        <v>0.99790189612530911</v>
      </c>
    </row>
    <row r="114" spans="1:14" x14ac:dyDescent="0.3">
      <c r="A114" s="75" t="s">
        <v>40</v>
      </c>
      <c r="B114" s="75"/>
      <c r="C114" s="30">
        <f>SUM(C115:C125)</f>
        <v>10619442</v>
      </c>
      <c r="D114" s="30">
        <f t="shared" ref="D114:E114" si="54">SUM(D115:D125)</f>
        <v>14566877</v>
      </c>
      <c r="E114" s="30">
        <f t="shared" si="54"/>
        <v>12815565</v>
      </c>
      <c r="F114" s="30">
        <f>SUM(F115:F125)</f>
        <v>5466931.4699999997</v>
      </c>
      <c r="G114" s="30">
        <f t="shared" ref="G114:J114" si="55">SUM(G115:G125)</f>
        <v>344769.57</v>
      </c>
      <c r="H114" s="30">
        <f t="shared" si="55"/>
        <v>243235</v>
      </c>
      <c r="I114" s="30">
        <f>SUM(I115:I125)</f>
        <v>12470795.43</v>
      </c>
      <c r="J114" s="30">
        <f t="shared" si="55"/>
        <v>9099945.5300000012</v>
      </c>
      <c r="K114" s="9">
        <f t="shared" si="48"/>
        <v>2.690240890666935E-2</v>
      </c>
      <c r="L114" s="9">
        <f t="shared" si="41"/>
        <v>2.3668049781706814E-2</v>
      </c>
      <c r="N114" s="33"/>
    </row>
    <row r="115" spans="1:14" customFormat="1" x14ac:dyDescent="0.3">
      <c r="A115" s="56" t="s">
        <v>48</v>
      </c>
      <c r="B115" s="19"/>
      <c r="C115" s="67">
        <v>1500806</v>
      </c>
      <c r="D115" s="67">
        <v>1500806</v>
      </c>
      <c r="E115" s="67">
        <v>500270</v>
      </c>
      <c r="F115" s="68">
        <v>0</v>
      </c>
      <c r="G115" s="68">
        <v>0</v>
      </c>
      <c r="H115" s="68">
        <v>0</v>
      </c>
      <c r="I115" s="29">
        <f>E115-G115</f>
        <v>500270</v>
      </c>
      <c r="J115" s="29">
        <f t="shared" si="49"/>
        <v>1500806</v>
      </c>
      <c r="K115" s="10">
        <f t="shared" si="48"/>
        <v>0</v>
      </c>
      <c r="L115" s="10">
        <f t="shared" si="41"/>
        <v>0</v>
      </c>
      <c r="M115" s="34"/>
      <c r="N115" s="34"/>
    </row>
    <row r="116" spans="1:14" customFormat="1" x14ac:dyDescent="0.3">
      <c r="A116" s="56" t="s">
        <v>49</v>
      </c>
      <c r="B116" s="19"/>
      <c r="C116" s="68">
        <v>1556000</v>
      </c>
      <c r="D116" s="67">
        <v>1854705</v>
      </c>
      <c r="E116" s="67">
        <v>1854705</v>
      </c>
      <c r="F116" s="68">
        <v>1801703.02</v>
      </c>
      <c r="G116" s="68">
        <v>0</v>
      </c>
      <c r="H116" s="68">
        <v>0</v>
      </c>
      <c r="I116" s="29">
        <f t="shared" ref="I116:I125" si="56">E116-G116</f>
        <v>1854705</v>
      </c>
      <c r="J116" s="29">
        <f t="shared" ref="J116:J125" si="57">D116-F116</f>
        <v>53001.979999999981</v>
      </c>
      <c r="K116" s="10">
        <f t="shared" si="48"/>
        <v>0</v>
      </c>
      <c r="L116" s="10">
        <f t="shared" si="41"/>
        <v>0</v>
      </c>
      <c r="M116" s="34"/>
      <c r="N116" s="34"/>
    </row>
    <row r="117" spans="1:14" customFormat="1" x14ac:dyDescent="0.3">
      <c r="A117" s="56" t="s">
        <v>116</v>
      </c>
      <c r="B117" s="19"/>
      <c r="C117" s="67">
        <v>287965</v>
      </c>
      <c r="D117" s="67">
        <v>287965</v>
      </c>
      <c r="E117" s="67">
        <v>287965</v>
      </c>
      <c r="F117" s="68">
        <v>0</v>
      </c>
      <c r="G117" s="68">
        <v>0</v>
      </c>
      <c r="H117" s="68">
        <v>0</v>
      </c>
      <c r="I117" s="29">
        <f t="shared" si="56"/>
        <v>287965</v>
      </c>
      <c r="J117" s="29">
        <f t="shared" si="57"/>
        <v>287965</v>
      </c>
      <c r="K117" s="10">
        <v>0</v>
      </c>
      <c r="L117" s="10">
        <f t="shared" si="41"/>
        <v>0</v>
      </c>
      <c r="M117" s="34"/>
      <c r="N117" s="34"/>
    </row>
    <row r="118" spans="1:14" customFormat="1" x14ac:dyDescent="0.3">
      <c r="A118" s="56" t="s">
        <v>53</v>
      </c>
      <c r="B118" s="19"/>
      <c r="C118" s="67">
        <v>812958</v>
      </c>
      <c r="D118" s="67">
        <v>812958</v>
      </c>
      <c r="E118" s="67">
        <v>812958</v>
      </c>
      <c r="F118" s="67">
        <v>812956.53</v>
      </c>
      <c r="G118" s="67">
        <v>42734.57</v>
      </c>
      <c r="H118" s="68">
        <v>0</v>
      </c>
      <c r="I118" s="29">
        <f t="shared" si="56"/>
        <v>770223.43</v>
      </c>
      <c r="J118" s="29">
        <f t="shared" si="57"/>
        <v>1.4699999999720603</v>
      </c>
      <c r="K118" s="10">
        <v>0</v>
      </c>
      <c r="L118" s="10">
        <f t="shared" si="41"/>
        <v>5.2566762366567522E-2</v>
      </c>
      <c r="M118" s="34"/>
      <c r="N118" s="34"/>
    </row>
    <row r="119" spans="1:14" customFormat="1" x14ac:dyDescent="0.3">
      <c r="A119" s="56" t="s">
        <v>56</v>
      </c>
      <c r="B119" s="19"/>
      <c r="C119" s="68">
        <v>0</v>
      </c>
      <c r="D119" s="67">
        <v>2000</v>
      </c>
      <c r="E119" s="67">
        <v>2000</v>
      </c>
      <c r="F119" s="67">
        <v>2000</v>
      </c>
      <c r="G119" s="67">
        <v>2000</v>
      </c>
      <c r="H119" s="67">
        <v>2000</v>
      </c>
      <c r="I119" s="29">
        <f t="shared" si="56"/>
        <v>0</v>
      </c>
      <c r="J119" s="29">
        <f t="shared" si="57"/>
        <v>0</v>
      </c>
      <c r="K119" s="10">
        <f t="shared" si="48"/>
        <v>1</v>
      </c>
      <c r="L119" s="10">
        <f t="shared" si="41"/>
        <v>1</v>
      </c>
      <c r="M119" s="34"/>
      <c r="N119" s="34"/>
    </row>
    <row r="120" spans="1:14" customFormat="1" x14ac:dyDescent="0.3">
      <c r="A120" s="56" t="s">
        <v>58</v>
      </c>
      <c r="B120" s="19"/>
      <c r="C120" s="68">
        <v>0</v>
      </c>
      <c r="D120" s="67">
        <v>3600</v>
      </c>
      <c r="E120" s="67">
        <v>3600</v>
      </c>
      <c r="F120" s="67">
        <v>3140.55</v>
      </c>
      <c r="G120" s="67">
        <v>3140.55</v>
      </c>
      <c r="H120" s="67">
        <v>3140.55</v>
      </c>
      <c r="I120" s="29">
        <f t="shared" si="56"/>
        <v>459.44999999999982</v>
      </c>
      <c r="J120" s="29">
        <f t="shared" si="57"/>
        <v>459.44999999999982</v>
      </c>
      <c r="K120" s="10">
        <f t="shared" si="48"/>
        <v>0.87237500000000001</v>
      </c>
      <c r="L120" s="10">
        <f t="shared" si="41"/>
        <v>0.87237500000000001</v>
      </c>
      <c r="M120" s="34"/>
      <c r="N120" s="34"/>
    </row>
    <row r="121" spans="1:14" customFormat="1" x14ac:dyDescent="0.3">
      <c r="A121" s="56" t="s">
        <v>59</v>
      </c>
      <c r="B121" s="19"/>
      <c r="C121" s="68">
        <v>0</v>
      </c>
      <c r="D121" s="67">
        <v>1800</v>
      </c>
      <c r="E121" s="67">
        <v>1800</v>
      </c>
      <c r="F121" s="67">
        <v>1595.45</v>
      </c>
      <c r="G121" s="67">
        <v>1595.45</v>
      </c>
      <c r="H121" s="67">
        <v>1595.45</v>
      </c>
      <c r="I121" s="29">
        <f t="shared" si="56"/>
        <v>204.54999999999995</v>
      </c>
      <c r="J121" s="29">
        <f t="shared" si="57"/>
        <v>204.54999999999995</v>
      </c>
      <c r="K121" s="10">
        <f t="shared" si="48"/>
        <v>0.88636111111111116</v>
      </c>
      <c r="L121" s="10">
        <f t="shared" si="41"/>
        <v>0.88636111111111116</v>
      </c>
      <c r="M121" s="34"/>
      <c r="N121" s="34"/>
    </row>
    <row r="122" spans="1:14" customFormat="1" x14ac:dyDescent="0.3">
      <c r="A122" s="56" t="s">
        <v>61</v>
      </c>
      <c r="B122" s="19"/>
      <c r="C122" s="67">
        <v>482000</v>
      </c>
      <c r="D122" s="67">
        <v>486924</v>
      </c>
      <c r="E122" s="67">
        <v>361924</v>
      </c>
      <c r="F122" s="67">
        <v>7918.18</v>
      </c>
      <c r="G122" s="68">
        <v>0</v>
      </c>
      <c r="H122" s="68">
        <v>0</v>
      </c>
      <c r="I122" s="29">
        <f t="shared" si="56"/>
        <v>361924</v>
      </c>
      <c r="J122" s="29">
        <f t="shared" si="57"/>
        <v>479005.82</v>
      </c>
      <c r="K122" s="10">
        <v>0</v>
      </c>
      <c r="L122" s="10">
        <f t="shared" si="41"/>
        <v>0</v>
      </c>
      <c r="M122" s="34"/>
      <c r="N122" s="34"/>
    </row>
    <row r="123" spans="1:14" customFormat="1" x14ac:dyDescent="0.3">
      <c r="A123" s="56" t="s">
        <v>117</v>
      </c>
      <c r="B123" s="19"/>
      <c r="C123" s="67">
        <v>2876112</v>
      </c>
      <c r="D123" s="67">
        <v>3166894</v>
      </c>
      <c r="E123" s="67">
        <v>3031104</v>
      </c>
      <c r="F123" s="67">
        <v>1392339.7</v>
      </c>
      <c r="G123" s="67">
        <v>201499</v>
      </c>
      <c r="H123" s="68">
        <v>201499</v>
      </c>
      <c r="I123" s="29">
        <f>E123-G123</f>
        <v>2829605</v>
      </c>
      <c r="J123" s="29">
        <f t="shared" si="57"/>
        <v>1774554.3</v>
      </c>
      <c r="K123" s="10">
        <f t="shared" si="48"/>
        <v>6.6477098773252252E-2</v>
      </c>
      <c r="L123" s="10">
        <f t="shared" si="41"/>
        <v>6.3626695430917479E-2</v>
      </c>
      <c r="M123" s="34"/>
      <c r="N123" s="34"/>
    </row>
    <row r="124" spans="1:14" customFormat="1" x14ac:dyDescent="0.3">
      <c r="A124" s="56" t="s">
        <v>118</v>
      </c>
      <c r="B124" s="19"/>
      <c r="C124" s="67">
        <v>3103601</v>
      </c>
      <c r="D124" s="67">
        <v>4142293</v>
      </c>
      <c r="E124" s="67">
        <v>3652307</v>
      </c>
      <c r="F124" s="67">
        <v>1360569.66</v>
      </c>
      <c r="G124" s="68">
        <v>93800</v>
      </c>
      <c r="H124" s="68">
        <v>35000</v>
      </c>
      <c r="I124" s="29">
        <f t="shared" si="56"/>
        <v>3558507</v>
      </c>
      <c r="J124" s="29">
        <f t="shared" si="57"/>
        <v>2781723.34</v>
      </c>
      <c r="K124" s="10">
        <f t="shared" si="48"/>
        <v>2.5682397454540377E-2</v>
      </c>
      <c r="L124" s="10">
        <f t="shared" si="41"/>
        <v>2.2644462861511727E-2</v>
      </c>
      <c r="M124" s="34"/>
      <c r="N124" s="34"/>
    </row>
    <row r="125" spans="1:14" customFormat="1" x14ac:dyDescent="0.3">
      <c r="A125" s="56" t="s">
        <v>69</v>
      </c>
      <c r="B125" s="19"/>
      <c r="C125" s="68">
        <v>0</v>
      </c>
      <c r="D125" s="67">
        <v>2306932</v>
      </c>
      <c r="E125" s="67">
        <v>2306932</v>
      </c>
      <c r="F125" s="68">
        <v>84708.38</v>
      </c>
      <c r="G125" s="68">
        <v>0</v>
      </c>
      <c r="H125" s="68">
        <v>0</v>
      </c>
      <c r="I125" s="29">
        <f t="shared" si="56"/>
        <v>2306932</v>
      </c>
      <c r="J125" s="29">
        <f t="shared" si="57"/>
        <v>2222223.62</v>
      </c>
      <c r="K125" s="10">
        <v>0</v>
      </c>
      <c r="L125" s="10">
        <f t="shared" si="41"/>
        <v>0</v>
      </c>
      <c r="M125" s="34"/>
      <c r="N125" s="34"/>
    </row>
    <row r="126" spans="1:14" x14ac:dyDescent="0.3">
      <c r="A126" s="76" t="s">
        <v>102</v>
      </c>
      <c r="B126" s="77"/>
      <c r="C126" s="30">
        <f>SUM(C127:C128)</f>
        <v>3595768</v>
      </c>
      <c r="D126" s="30">
        <f t="shared" ref="D126:J126" si="58">SUM(D127:D128)</f>
        <v>3048613</v>
      </c>
      <c r="E126" s="30">
        <f t="shared" si="58"/>
        <v>2204144</v>
      </c>
      <c r="F126" s="30">
        <f t="shared" si="58"/>
        <v>51066.3</v>
      </c>
      <c r="G126" s="30">
        <f t="shared" si="58"/>
        <v>1074.24</v>
      </c>
      <c r="H126" s="30">
        <f t="shared" si="58"/>
        <v>164.77</v>
      </c>
      <c r="I126" s="30">
        <f t="shared" si="58"/>
        <v>2203069.7599999998</v>
      </c>
      <c r="J126" s="30">
        <f t="shared" si="58"/>
        <v>2997546.6999999997</v>
      </c>
      <c r="K126" s="9">
        <f t="shared" si="48"/>
        <v>4.8737287581936573E-4</v>
      </c>
      <c r="L126" s="9">
        <f t="shared" si="41"/>
        <v>3.5237007780259419E-4</v>
      </c>
    </row>
    <row r="127" spans="1:14" x14ac:dyDescent="0.3">
      <c r="A127" s="57" t="s">
        <v>103</v>
      </c>
      <c r="B127" s="19"/>
      <c r="C127" s="68">
        <v>0</v>
      </c>
      <c r="D127" s="67">
        <v>500</v>
      </c>
      <c r="E127" s="67">
        <v>500</v>
      </c>
      <c r="F127" s="67">
        <v>208.37</v>
      </c>
      <c r="G127" s="68">
        <v>0</v>
      </c>
      <c r="H127" s="68">
        <v>0</v>
      </c>
      <c r="I127" s="29">
        <f>E127-G127</f>
        <v>500</v>
      </c>
      <c r="J127" s="29">
        <f t="shared" si="49"/>
        <v>291.63</v>
      </c>
      <c r="K127" s="10">
        <f t="shared" ref="K127" si="59">G127/E127</f>
        <v>0</v>
      </c>
      <c r="L127" s="10">
        <f t="shared" ref="L127" si="60">G127/D127</f>
        <v>0</v>
      </c>
    </row>
    <row r="128" spans="1:14" x14ac:dyDescent="0.3">
      <c r="A128" s="57" t="s">
        <v>104</v>
      </c>
      <c r="B128" s="19"/>
      <c r="C128" s="67">
        <v>3595768</v>
      </c>
      <c r="D128" s="67">
        <v>3048113</v>
      </c>
      <c r="E128" s="67">
        <v>2203644</v>
      </c>
      <c r="F128" s="67">
        <v>50857.93</v>
      </c>
      <c r="G128" s="68">
        <v>1074.24</v>
      </c>
      <c r="H128" s="68">
        <v>164.77</v>
      </c>
      <c r="I128" s="29">
        <f>E128-G128</f>
        <v>2202569.7599999998</v>
      </c>
      <c r="J128" s="29">
        <f t="shared" ref="J128" si="61">D128-F128</f>
        <v>2997255.07</v>
      </c>
      <c r="K128" s="10">
        <f t="shared" ref="K128" si="62">G128/E128</f>
        <v>4.8748345921573541E-4</v>
      </c>
      <c r="L128" s="10">
        <f t="shared" ref="L128" si="63">G128/D128</f>
        <v>3.5242787915014964E-4</v>
      </c>
    </row>
    <row r="129" spans="1:12" x14ac:dyDescent="0.3">
      <c r="A129" s="76" t="s">
        <v>119</v>
      </c>
      <c r="B129" s="77"/>
      <c r="C129" s="30">
        <f>C130</f>
        <v>950000</v>
      </c>
      <c r="D129" s="30">
        <f t="shared" ref="D129:J129" si="64">D130</f>
        <v>950000</v>
      </c>
      <c r="E129" s="30">
        <f t="shared" si="64"/>
        <v>250000</v>
      </c>
      <c r="F129" s="30">
        <f t="shared" si="64"/>
        <v>0</v>
      </c>
      <c r="G129" s="30">
        <f t="shared" si="64"/>
        <v>0</v>
      </c>
      <c r="H129" s="30">
        <f t="shared" si="64"/>
        <v>0</v>
      </c>
      <c r="I129" s="30">
        <f t="shared" si="64"/>
        <v>250000</v>
      </c>
      <c r="J129" s="30">
        <f t="shared" si="64"/>
        <v>950000</v>
      </c>
      <c r="K129" s="9">
        <v>0</v>
      </c>
      <c r="L129" s="9">
        <f t="shared" si="41"/>
        <v>0</v>
      </c>
    </row>
    <row r="130" spans="1:12" x14ac:dyDescent="0.3">
      <c r="A130" s="13" t="s">
        <v>120</v>
      </c>
      <c r="B130" s="19"/>
      <c r="C130" s="67">
        <v>950000</v>
      </c>
      <c r="D130" s="67">
        <v>950000</v>
      </c>
      <c r="E130" s="67">
        <v>250000</v>
      </c>
      <c r="F130" s="68">
        <v>0</v>
      </c>
      <c r="G130" s="68">
        <v>0</v>
      </c>
      <c r="H130" s="68">
        <v>0</v>
      </c>
      <c r="I130" s="29">
        <f>E130-G130</f>
        <v>250000</v>
      </c>
      <c r="J130" s="29">
        <f t="shared" si="49"/>
        <v>950000</v>
      </c>
      <c r="K130" s="10">
        <f t="shared" ref="K130" si="65">G130/E130</f>
        <v>0</v>
      </c>
      <c r="L130" s="10">
        <f t="shared" si="41"/>
        <v>0</v>
      </c>
    </row>
    <row r="131" spans="1:12" x14ac:dyDescent="0.3">
      <c r="A131" s="75" t="s">
        <v>105</v>
      </c>
      <c r="B131" s="75"/>
      <c r="C131" s="30">
        <f>SUM(C132:C132)</f>
        <v>553500</v>
      </c>
      <c r="D131" s="30">
        <f t="shared" ref="D131:J131" si="66">SUM(D132:D132)</f>
        <v>477839</v>
      </c>
      <c r="E131" s="30">
        <f t="shared" si="66"/>
        <v>465367</v>
      </c>
      <c r="F131" s="30">
        <f t="shared" si="66"/>
        <v>99685.42</v>
      </c>
      <c r="G131" s="30">
        <f t="shared" si="66"/>
        <v>8827.5</v>
      </c>
      <c r="H131" s="30">
        <f t="shared" si="66"/>
        <v>8827.5</v>
      </c>
      <c r="I131" s="30">
        <f t="shared" si="66"/>
        <v>456539.5</v>
      </c>
      <c r="J131" s="30">
        <f t="shared" si="66"/>
        <v>378153.58</v>
      </c>
      <c r="K131" s="9">
        <f>G131/E131</f>
        <v>1.8968899814554963E-2</v>
      </c>
      <c r="L131" s="9">
        <f t="shared" si="41"/>
        <v>1.8473795567126167E-2</v>
      </c>
    </row>
    <row r="132" spans="1:12" x14ac:dyDescent="0.3">
      <c r="A132" s="20" t="s">
        <v>107</v>
      </c>
      <c r="B132" s="21"/>
      <c r="C132" s="67">
        <v>553500</v>
      </c>
      <c r="D132" s="67">
        <v>477839</v>
      </c>
      <c r="E132" s="67">
        <v>465367</v>
      </c>
      <c r="F132" s="67">
        <v>99685.42</v>
      </c>
      <c r="G132" s="68">
        <v>8827.5</v>
      </c>
      <c r="H132" s="68">
        <v>8827.5</v>
      </c>
      <c r="I132" s="29">
        <f>E132-G132</f>
        <v>456539.5</v>
      </c>
      <c r="J132" s="29">
        <f>D132-F132</f>
        <v>378153.58</v>
      </c>
      <c r="K132" s="10">
        <f t="shared" ref="K132" si="67">G132/E132</f>
        <v>1.8968899814554963E-2</v>
      </c>
      <c r="L132" s="10">
        <f t="shared" si="41"/>
        <v>1.8473795567126167E-2</v>
      </c>
    </row>
    <row r="133" spans="1:12" x14ac:dyDescent="0.3">
      <c r="A133" s="75" t="s">
        <v>121</v>
      </c>
      <c r="B133" s="75"/>
      <c r="C133" s="30">
        <f>SUM(C134:C135)</f>
        <v>1273000</v>
      </c>
      <c r="D133" s="30">
        <f t="shared" ref="D133:J133" si="68">SUM(D134:D135)</f>
        <v>1272970</v>
      </c>
      <c r="E133" s="30">
        <f t="shared" si="68"/>
        <v>1199970</v>
      </c>
      <c r="F133" s="30">
        <f t="shared" si="68"/>
        <v>0</v>
      </c>
      <c r="G133" s="30">
        <f t="shared" si="68"/>
        <v>0</v>
      </c>
      <c r="H133" s="30">
        <f t="shared" si="68"/>
        <v>0</v>
      </c>
      <c r="I133" s="30">
        <f>SUM(I134:I135)</f>
        <v>1199970</v>
      </c>
      <c r="J133" s="30">
        <f t="shared" si="68"/>
        <v>1272970</v>
      </c>
      <c r="K133" s="9">
        <f>G133/E133</f>
        <v>0</v>
      </c>
      <c r="L133" s="9">
        <f t="shared" si="41"/>
        <v>0</v>
      </c>
    </row>
    <row r="134" spans="1:12" x14ac:dyDescent="0.3">
      <c r="A134" s="11" t="s">
        <v>122</v>
      </c>
      <c r="B134" s="21"/>
      <c r="C134" s="69">
        <v>1200000</v>
      </c>
      <c r="D134" s="69">
        <v>1199970</v>
      </c>
      <c r="E134" s="69">
        <v>1199970</v>
      </c>
      <c r="F134" s="70">
        <v>0</v>
      </c>
      <c r="G134" s="70">
        <v>0</v>
      </c>
      <c r="H134" s="70">
        <v>0</v>
      </c>
      <c r="I134" s="29">
        <f>E134-G134</f>
        <v>1199970</v>
      </c>
      <c r="J134" s="29">
        <f t="shared" si="49"/>
        <v>1199970</v>
      </c>
      <c r="K134" s="10">
        <f t="shared" ref="K134" si="69">G134/E134</f>
        <v>0</v>
      </c>
      <c r="L134" s="10">
        <f t="shared" si="41"/>
        <v>0</v>
      </c>
    </row>
    <row r="135" spans="1:12" x14ac:dyDescent="0.3">
      <c r="A135" s="23" t="s">
        <v>123</v>
      </c>
      <c r="B135" s="22"/>
      <c r="C135" s="71">
        <v>73000</v>
      </c>
      <c r="D135" s="71">
        <v>73000</v>
      </c>
      <c r="E135" s="71">
        <v>0</v>
      </c>
      <c r="F135" s="72">
        <v>0</v>
      </c>
      <c r="G135" s="72">
        <v>0</v>
      </c>
      <c r="H135" s="72">
        <v>0</v>
      </c>
      <c r="I135" s="31">
        <f>E135-G135</f>
        <v>0</v>
      </c>
      <c r="J135" s="31">
        <f t="shared" ref="J135" si="70">D135-F135</f>
        <v>73000</v>
      </c>
      <c r="K135" s="24">
        <v>0</v>
      </c>
      <c r="L135" s="24">
        <f t="shared" ref="L135" si="71">G135/D135</f>
        <v>0</v>
      </c>
    </row>
  </sheetData>
  <mergeCells count="34">
    <mergeCell ref="A8:B8"/>
    <mergeCell ref="A9:B9"/>
    <mergeCell ref="A10:B10"/>
    <mergeCell ref="A1:L1"/>
    <mergeCell ref="A2:L2"/>
    <mergeCell ref="A3:L3"/>
    <mergeCell ref="C6:D6"/>
    <mergeCell ref="E6:E7"/>
    <mergeCell ref="I6:J6"/>
    <mergeCell ref="F7:H7"/>
    <mergeCell ref="F4:L4"/>
    <mergeCell ref="A6:B7"/>
    <mergeCell ref="K7:L7"/>
    <mergeCell ref="A11:B11"/>
    <mergeCell ref="A12:B12"/>
    <mergeCell ref="A13:B13"/>
    <mergeCell ref="A14:B14"/>
    <mergeCell ref="A15:B15"/>
    <mergeCell ref="A16:B16"/>
    <mergeCell ref="A17:B17"/>
    <mergeCell ref="A133:B133"/>
    <mergeCell ref="A21:B21"/>
    <mergeCell ref="A22:B22"/>
    <mergeCell ref="A56:B56"/>
    <mergeCell ref="A99:B99"/>
    <mergeCell ref="A103:B103"/>
    <mergeCell ref="A104:B104"/>
    <mergeCell ref="A114:B114"/>
    <mergeCell ref="A126:B126"/>
    <mergeCell ref="A129:B129"/>
    <mergeCell ref="A131:B131"/>
    <mergeCell ref="A20:B20"/>
    <mergeCell ref="A94:B94"/>
    <mergeCell ref="A18:B18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2020-03-06T20:06:45Z</cp:lastPrinted>
  <dcterms:created xsi:type="dcterms:W3CDTF">2019-08-06T21:48:30Z</dcterms:created>
  <dcterms:modified xsi:type="dcterms:W3CDTF">2020-08-28T21:48:06Z</dcterms:modified>
</cp:coreProperties>
</file>