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1\INFORMES MENSUAL\INFORME DE DATOS ABIERTOS\ABRIL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'!$A$6:$G$100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" i="1" l="1"/>
  <c r="M7" i="1"/>
  <c r="L13" i="1"/>
  <c r="J10" i="1" l="1"/>
  <c r="J7" i="1"/>
  <c r="C135" i="1" l="1"/>
  <c r="D135" i="1"/>
  <c r="E135" i="1"/>
  <c r="F135" i="1"/>
  <c r="G135" i="1"/>
  <c r="H135" i="1"/>
  <c r="I135" i="1"/>
  <c r="B137" i="1"/>
  <c r="B135" i="1"/>
  <c r="B130" i="1"/>
  <c r="B128" i="1"/>
  <c r="B123" i="1"/>
  <c r="B121" i="1"/>
  <c r="B102" i="1" s="1"/>
  <c r="B110" i="1"/>
  <c r="B103" i="1"/>
  <c r="M138" i="1"/>
  <c r="J138" i="1"/>
  <c r="J137" i="1" s="1"/>
  <c r="G137" i="1"/>
  <c r="I138" i="1"/>
  <c r="I137" i="1" s="1"/>
  <c r="H137" i="1"/>
  <c r="F137" i="1"/>
  <c r="M137" i="1" s="1"/>
  <c r="E137" i="1"/>
  <c r="D137" i="1"/>
  <c r="C137" i="1"/>
  <c r="K138" i="1" l="1"/>
  <c r="K137" i="1" s="1"/>
  <c r="J126" i="1" l="1"/>
  <c r="K129" i="1"/>
  <c r="J129" i="1"/>
  <c r="C123" i="1"/>
  <c r="D123" i="1"/>
  <c r="E123" i="1"/>
  <c r="F123" i="1"/>
  <c r="G123" i="1"/>
  <c r="H123" i="1"/>
  <c r="I123" i="1"/>
  <c r="M127" i="1"/>
  <c r="J127" i="1"/>
  <c r="K127" i="1"/>
  <c r="J125" i="1"/>
  <c r="K125" i="1"/>
  <c r="K126" i="1"/>
  <c r="K124" i="1"/>
  <c r="K123" i="1" s="1"/>
  <c r="J124" i="1"/>
  <c r="J123" i="1" s="1"/>
  <c r="M125" i="1"/>
  <c r="M124" i="1"/>
  <c r="M115" i="1"/>
  <c r="J112" i="1"/>
  <c r="K112" i="1"/>
  <c r="J113" i="1"/>
  <c r="K113" i="1"/>
  <c r="J114" i="1"/>
  <c r="K114" i="1"/>
  <c r="J115" i="1"/>
  <c r="K115" i="1"/>
  <c r="J116" i="1"/>
  <c r="K116" i="1"/>
  <c r="J117" i="1"/>
  <c r="K117" i="1"/>
  <c r="J118" i="1"/>
  <c r="K118" i="1"/>
  <c r="J119" i="1"/>
  <c r="K119" i="1"/>
  <c r="J120" i="1"/>
  <c r="K120" i="1"/>
  <c r="K111" i="1"/>
  <c r="J111" i="1"/>
  <c r="J105" i="1"/>
  <c r="K105" i="1"/>
  <c r="J106" i="1"/>
  <c r="K106" i="1"/>
  <c r="J107" i="1"/>
  <c r="K107" i="1"/>
  <c r="J108" i="1"/>
  <c r="K108" i="1"/>
  <c r="J109" i="1"/>
  <c r="K109" i="1"/>
  <c r="K104" i="1"/>
  <c r="J104" i="1"/>
  <c r="B9" i="1"/>
  <c r="J100" i="1"/>
  <c r="K100" i="1"/>
  <c r="J101" i="1"/>
  <c r="K101" i="1"/>
  <c r="J93" i="1"/>
  <c r="K93" i="1"/>
  <c r="J94" i="1"/>
  <c r="K94" i="1"/>
  <c r="J95" i="1"/>
  <c r="K95" i="1"/>
  <c r="J96" i="1"/>
  <c r="K96" i="1"/>
  <c r="J97" i="1"/>
  <c r="K97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1" i="1"/>
  <c r="K21" i="1"/>
  <c r="J57" i="1"/>
  <c r="K57" i="1"/>
  <c r="J58" i="1"/>
  <c r="K58" i="1"/>
  <c r="J59" i="1"/>
  <c r="K59" i="1"/>
  <c r="J60" i="1"/>
  <c r="K60" i="1"/>
  <c r="J61" i="1"/>
  <c r="K61" i="1"/>
  <c r="J62" i="1"/>
  <c r="K62" i="1"/>
  <c r="J63" i="1"/>
  <c r="K63" i="1"/>
  <c r="J64" i="1"/>
  <c r="K64" i="1"/>
  <c r="J65" i="1"/>
  <c r="K65" i="1"/>
  <c r="J66" i="1"/>
  <c r="K66" i="1"/>
  <c r="J67" i="1"/>
  <c r="K67" i="1"/>
  <c r="J68" i="1"/>
  <c r="K68" i="1"/>
  <c r="J69" i="1"/>
  <c r="K69" i="1"/>
  <c r="J70" i="1"/>
  <c r="K70" i="1"/>
  <c r="J71" i="1"/>
  <c r="K71" i="1"/>
  <c r="J72" i="1"/>
  <c r="K72" i="1"/>
  <c r="J73" i="1"/>
  <c r="K73" i="1"/>
  <c r="J74" i="1"/>
  <c r="K74" i="1"/>
  <c r="J75" i="1"/>
  <c r="K75" i="1"/>
  <c r="J76" i="1"/>
  <c r="K76" i="1"/>
  <c r="J77" i="1"/>
  <c r="K77" i="1"/>
  <c r="J78" i="1"/>
  <c r="K78" i="1"/>
  <c r="J79" i="1"/>
  <c r="K79" i="1"/>
  <c r="J80" i="1"/>
  <c r="K80" i="1"/>
  <c r="J81" i="1"/>
  <c r="K81" i="1"/>
  <c r="J82" i="1"/>
  <c r="K82" i="1"/>
  <c r="J83" i="1"/>
  <c r="K83" i="1"/>
  <c r="J84" i="1"/>
  <c r="K84" i="1"/>
  <c r="J85" i="1"/>
  <c r="K85" i="1"/>
  <c r="J86" i="1"/>
  <c r="K86" i="1"/>
  <c r="J87" i="1"/>
  <c r="K87" i="1"/>
  <c r="J88" i="1"/>
  <c r="K88" i="1"/>
  <c r="J89" i="1"/>
  <c r="K89" i="1"/>
  <c r="J90" i="1"/>
  <c r="K90" i="1"/>
  <c r="J56" i="1"/>
  <c r="K56" i="1"/>
  <c r="L72" i="1"/>
  <c r="M72" i="1"/>
  <c r="L73" i="1"/>
  <c r="M73" i="1"/>
  <c r="L74" i="1"/>
  <c r="M74" i="1"/>
  <c r="L75" i="1"/>
  <c r="M75" i="1"/>
  <c r="L70" i="1"/>
  <c r="M70" i="1"/>
  <c r="L71" i="1"/>
  <c r="M71" i="1"/>
  <c r="L101" i="1"/>
  <c r="C98" i="1"/>
  <c r="D98" i="1"/>
  <c r="E98" i="1"/>
  <c r="F98" i="1"/>
  <c r="G98" i="1"/>
  <c r="H98" i="1"/>
  <c r="I98" i="1"/>
  <c r="B98" i="1"/>
  <c r="M91" i="1"/>
  <c r="C91" i="1"/>
  <c r="D91" i="1"/>
  <c r="E91" i="1"/>
  <c r="F91" i="1"/>
  <c r="L91" i="1" s="1"/>
  <c r="G91" i="1"/>
  <c r="H91" i="1"/>
  <c r="I91" i="1"/>
  <c r="B91" i="1"/>
  <c r="C55" i="1"/>
  <c r="D55" i="1"/>
  <c r="E55" i="1"/>
  <c r="F55" i="1"/>
  <c r="L55" i="1" s="1"/>
  <c r="G55" i="1"/>
  <c r="H55" i="1"/>
  <c r="I55" i="1"/>
  <c r="B55" i="1"/>
  <c r="C22" i="1"/>
  <c r="D22" i="1"/>
  <c r="E22" i="1"/>
  <c r="F22" i="1"/>
  <c r="L22" i="1" s="1"/>
  <c r="G22" i="1"/>
  <c r="B22" i="1"/>
  <c r="L54" i="1"/>
  <c r="M54" i="1"/>
  <c r="L45" i="1"/>
  <c r="M45" i="1"/>
  <c r="L46" i="1"/>
  <c r="M46" i="1"/>
  <c r="L47" i="1"/>
  <c r="M47" i="1"/>
  <c r="L48" i="1"/>
  <c r="M48" i="1"/>
  <c r="L49" i="1"/>
  <c r="M49" i="1"/>
  <c r="L50" i="1"/>
  <c r="M50" i="1"/>
  <c r="L51" i="1"/>
  <c r="M51" i="1"/>
  <c r="L52" i="1"/>
  <c r="M52" i="1"/>
  <c r="L53" i="1"/>
  <c r="M53" i="1"/>
  <c r="L27" i="1"/>
  <c r="M27" i="1"/>
  <c r="L28" i="1"/>
  <c r="M28" i="1"/>
  <c r="L29" i="1"/>
  <c r="M29" i="1"/>
  <c r="L30" i="1"/>
  <c r="M30" i="1"/>
  <c r="L31" i="1"/>
  <c r="M31" i="1"/>
  <c r="L32" i="1"/>
  <c r="M32" i="1"/>
  <c r="L33" i="1"/>
  <c r="M33" i="1"/>
  <c r="L34" i="1"/>
  <c r="M34" i="1"/>
  <c r="L35" i="1"/>
  <c r="M35" i="1"/>
  <c r="L36" i="1"/>
  <c r="M36" i="1"/>
  <c r="L37" i="1"/>
  <c r="M37" i="1"/>
  <c r="L38" i="1"/>
  <c r="M38" i="1"/>
  <c r="L39" i="1"/>
  <c r="M39" i="1"/>
  <c r="L40" i="1"/>
  <c r="M40" i="1"/>
  <c r="L41" i="1"/>
  <c r="M41" i="1"/>
  <c r="L42" i="1"/>
  <c r="M42" i="1"/>
  <c r="L43" i="1"/>
  <c r="M43" i="1"/>
  <c r="L44" i="1"/>
  <c r="M44" i="1"/>
  <c r="M10" i="1"/>
  <c r="L10" i="1"/>
  <c r="M93" i="1"/>
  <c r="H22" i="1"/>
  <c r="I22" i="1"/>
  <c r="M55" i="1" l="1"/>
  <c r="M123" i="1"/>
  <c r="L123" i="1"/>
  <c r="J55" i="1"/>
  <c r="L98" i="1"/>
  <c r="M98" i="1"/>
  <c r="K55" i="1"/>
  <c r="M100" i="1"/>
  <c r="M101" i="1"/>
  <c r="L94" i="1"/>
  <c r="M94" i="1"/>
  <c r="M95" i="1"/>
  <c r="L96" i="1"/>
  <c r="M96" i="1"/>
  <c r="M97" i="1"/>
  <c r="M92" i="1"/>
  <c r="M84" i="1"/>
  <c r="M85" i="1"/>
  <c r="L86" i="1"/>
  <c r="M86" i="1"/>
  <c r="L87" i="1"/>
  <c r="M87" i="1"/>
  <c r="L88" i="1"/>
  <c r="M88" i="1"/>
  <c r="L89" i="1"/>
  <c r="M89" i="1"/>
  <c r="M90" i="1"/>
  <c r="K99" i="1"/>
  <c r="K98" i="1" s="1"/>
  <c r="J99" i="1"/>
  <c r="J98" i="1" s="1"/>
  <c r="K92" i="1"/>
  <c r="K91" i="1" s="1"/>
  <c r="J92" i="1"/>
  <c r="J91" i="1" s="1"/>
  <c r="J23" i="1"/>
  <c r="K23" i="1"/>
  <c r="L23" i="1"/>
  <c r="J24" i="1"/>
  <c r="K24" i="1"/>
  <c r="J25" i="1"/>
  <c r="K25" i="1"/>
  <c r="J26" i="1"/>
  <c r="K26" i="1"/>
  <c r="L26" i="1"/>
  <c r="J27" i="1"/>
  <c r="K27" i="1"/>
  <c r="J28" i="1"/>
  <c r="K28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J37" i="1"/>
  <c r="K37" i="1"/>
  <c r="J38" i="1"/>
  <c r="K38" i="1"/>
  <c r="J39" i="1"/>
  <c r="K39" i="1"/>
  <c r="J40" i="1"/>
  <c r="K40" i="1"/>
  <c r="J41" i="1"/>
  <c r="K41" i="1"/>
  <c r="J42" i="1"/>
  <c r="K42" i="1"/>
  <c r="J43" i="1"/>
  <c r="K43" i="1"/>
  <c r="J44" i="1"/>
  <c r="K44" i="1"/>
  <c r="J45" i="1"/>
  <c r="K45" i="1"/>
  <c r="J46" i="1"/>
  <c r="K46" i="1"/>
  <c r="J47" i="1"/>
  <c r="K47" i="1"/>
  <c r="J48" i="1"/>
  <c r="K48" i="1"/>
  <c r="J49" i="1"/>
  <c r="K49" i="1"/>
  <c r="J50" i="1"/>
  <c r="K50" i="1"/>
  <c r="J51" i="1"/>
  <c r="K51" i="1"/>
  <c r="J52" i="1"/>
  <c r="K52" i="1"/>
  <c r="J53" i="1"/>
  <c r="K53" i="1"/>
  <c r="J54" i="1"/>
  <c r="K54" i="1"/>
  <c r="M122" i="1"/>
  <c r="K122" i="1"/>
  <c r="K121" i="1" s="1"/>
  <c r="J122" i="1"/>
  <c r="J121" i="1" s="1"/>
  <c r="I121" i="1"/>
  <c r="H121" i="1"/>
  <c r="G121" i="1"/>
  <c r="F121" i="1"/>
  <c r="E121" i="1"/>
  <c r="D121" i="1"/>
  <c r="C121" i="1"/>
  <c r="M132" i="1"/>
  <c r="M133" i="1"/>
  <c r="M134" i="1"/>
  <c r="L132" i="1"/>
  <c r="L134" i="1"/>
  <c r="J133" i="1"/>
  <c r="K133" i="1"/>
  <c r="C110" i="1"/>
  <c r="D110" i="1"/>
  <c r="E110" i="1"/>
  <c r="F110" i="1"/>
  <c r="G110" i="1"/>
  <c r="H110" i="1"/>
  <c r="I110" i="1"/>
  <c r="L117" i="1"/>
  <c r="M117" i="1"/>
  <c r="L118" i="1"/>
  <c r="M118" i="1"/>
  <c r="L119" i="1"/>
  <c r="M119" i="1"/>
  <c r="L120" i="1"/>
  <c r="M120" i="1"/>
  <c r="M121" i="1" l="1"/>
  <c r="L110" i="1"/>
  <c r="C9" i="1"/>
  <c r="D9" i="1"/>
  <c r="E9" i="1"/>
  <c r="F9" i="1"/>
  <c r="G9" i="1"/>
  <c r="H9" i="1"/>
  <c r="I9" i="1"/>
  <c r="L11" i="1"/>
  <c r="M11" i="1"/>
  <c r="L12" i="1"/>
  <c r="M12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M23" i="1" l="1"/>
  <c r="M24" i="1"/>
  <c r="M25" i="1"/>
  <c r="M26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6" i="1"/>
  <c r="M77" i="1"/>
  <c r="M78" i="1"/>
  <c r="M79" i="1"/>
  <c r="M80" i="1"/>
  <c r="M81" i="1"/>
  <c r="M82" i="1"/>
  <c r="M83" i="1"/>
  <c r="M99" i="1"/>
  <c r="M104" i="1"/>
  <c r="M105" i="1"/>
  <c r="M106" i="1"/>
  <c r="M107" i="1"/>
  <c r="M108" i="1"/>
  <c r="M109" i="1"/>
  <c r="M111" i="1"/>
  <c r="M112" i="1"/>
  <c r="M113" i="1"/>
  <c r="M114" i="1"/>
  <c r="M116" i="1"/>
  <c r="M126" i="1"/>
  <c r="M129" i="1"/>
  <c r="M131" i="1"/>
  <c r="M136" i="1"/>
  <c r="M135" i="1" l="1"/>
  <c r="C130" i="1"/>
  <c r="D130" i="1"/>
  <c r="E130" i="1"/>
  <c r="F130" i="1"/>
  <c r="G130" i="1"/>
  <c r="H130" i="1"/>
  <c r="I130" i="1"/>
  <c r="C103" i="1"/>
  <c r="D103" i="1"/>
  <c r="E103" i="1"/>
  <c r="F103" i="1"/>
  <c r="G103" i="1"/>
  <c r="H103" i="1"/>
  <c r="I103" i="1"/>
  <c r="L83" i="1"/>
  <c r="B8" i="1" l="1"/>
  <c r="B7" i="1" s="1"/>
  <c r="M103" i="1"/>
  <c r="M110" i="1"/>
  <c r="I8" i="1"/>
  <c r="E8" i="1"/>
  <c r="D8" i="1"/>
  <c r="H8" i="1"/>
  <c r="M130" i="1"/>
  <c r="G8" i="1"/>
  <c r="C8" i="1"/>
  <c r="M22" i="1"/>
  <c r="F8" i="1"/>
  <c r="M9" i="1"/>
  <c r="M8" i="1" l="1"/>
  <c r="L8" i="1"/>
  <c r="K136" i="1"/>
  <c r="K135" i="1" s="1"/>
  <c r="K132" i="1"/>
  <c r="K134" i="1"/>
  <c r="K131" i="1"/>
  <c r="K10" i="1"/>
  <c r="K9" i="1" s="1"/>
  <c r="K110" i="1" l="1"/>
  <c r="K103" i="1"/>
  <c r="K130" i="1"/>
  <c r="K22" i="1"/>
  <c r="L106" i="1"/>
  <c r="L131" i="1"/>
  <c r="L61" i="1"/>
  <c r="L62" i="1"/>
  <c r="L63" i="1"/>
  <c r="L64" i="1"/>
  <c r="L69" i="1"/>
  <c r="C128" i="1"/>
  <c r="C102" i="1" s="1"/>
  <c r="D128" i="1"/>
  <c r="E128" i="1"/>
  <c r="E102" i="1" s="1"/>
  <c r="F128" i="1"/>
  <c r="F102" i="1" s="1"/>
  <c r="G128" i="1"/>
  <c r="G102" i="1" s="1"/>
  <c r="H128" i="1"/>
  <c r="H102" i="1" s="1"/>
  <c r="I128" i="1"/>
  <c r="I102" i="1" s="1"/>
  <c r="K128" i="1"/>
  <c r="J136" i="1"/>
  <c r="J135" i="1" s="1"/>
  <c r="J132" i="1"/>
  <c r="J134" i="1"/>
  <c r="J131" i="1"/>
  <c r="J128" i="1"/>
  <c r="J9" i="1"/>
  <c r="K102" i="1" l="1"/>
  <c r="D102" i="1"/>
  <c r="L102" i="1" s="1"/>
  <c r="C7" i="1"/>
  <c r="M102" i="1"/>
  <c r="J110" i="1"/>
  <c r="J103" i="1"/>
  <c r="J102" i="1" s="1"/>
  <c r="J130" i="1"/>
  <c r="M128" i="1"/>
  <c r="J22" i="1"/>
  <c r="J8" i="1" s="1"/>
  <c r="K8" i="1"/>
  <c r="L9" i="1"/>
  <c r="L104" i="1"/>
  <c r="L126" i="1"/>
  <c r="L111" i="1"/>
  <c r="L107" i="1"/>
  <c r="L108" i="1"/>
  <c r="L109" i="1"/>
  <c r="L99" i="1"/>
  <c r="L57" i="1"/>
  <c r="D7" i="1" l="1"/>
  <c r="K7" i="1"/>
  <c r="E7" i="1"/>
  <c r="I7" i="1"/>
  <c r="G7" i="1"/>
  <c r="F7" i="1"/>
  <c r="H7" i="1"/>
  <c r="L114" i="1"/>
  <c r="L116" i="1"/>
  <c r="L58" i="1"/>
  <c r="L130" i="1"/>
  <c r="L56" i="1"/>
  <c r="L103" i="1"/>
</calcChain>
</file>

<file path=xl/sharedStrings.xml><?xml version="1.0" encoding="utf-8"?>
<sst xmlns="http://schemas.openxmlformats.org/spreadsheetml/2006/main" count="165" uniqueCount="152">
  <si>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</si>
  <si>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</si>
  <si>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</si>
  <si>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</si>
  <si>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</si>
  <si>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</si>
  <si>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</si>
  <si>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</si>
  <si>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</si>
  <si>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</si>
  <si>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</si>
  <si>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</si>
  <si>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</si>
  <si>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</si>
  <si>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</si>
  <si>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</si>
  <si>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</si>
  <si>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</si>
  <si>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</si>
  <si>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</si>
  <si>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</si>
  <si>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</si>
  <si>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</si>
  <si>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</si>
  <si>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</si>
  <si>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</si>
  <si>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</si>
  <si>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</si>
  <si>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</si>
  <si>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</si>
  <si>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</si>
  <si>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</si>
  <si>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</si>
  <si>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</si>
  <si>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</si>
  <si>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</si>
  <si>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</si>
  <si>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</si>
  <si>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</si>
  <si>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</si>
  <si>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</si>
  <si>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</si>
  <si>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</si>
  <si>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</si>
  <si>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151 TRANSPORTE DENTRO DEL PAÍS</t>
  </si>
  <si>
    <t>152 TRANSPORTE AL EXTERIOR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</si>
  <si>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</si>
  <si>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</si>
  <si>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</si>
  <si>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</si>
  <si>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</si>
  <si>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</si>
  <si>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</si>
  <si>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</si>
  <si>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</si>
  <si>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</si>
  <si>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</si>
  <si>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</si>
  <si>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</si>
  <si>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</si>
  <si>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</si>
  <si>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</si>
  <si>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</si>
  <si>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</si>
  <si>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</si>
  <si>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243 PINTURAS, COLORANTES Y TINTES</t>
  </si>
  <si>
    <t>244 PRODUCTOS MEDICINALES</t>
  </si>
  <si>
    <t>249 OTROS PRODUCTOS QUÍMICOS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</si>
  <si>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</si>
  <si>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</si>
  <si>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</si>
  <si>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</si>
  <si>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</si>
  <si>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</si>
  <si>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</si>
  <si>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</si>
  <si>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</si>
  <si>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</si>
  <si>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279 OTROS ÚTILES Y MATERIALES</t>
  </si>
  <si>
    <t>280 REPUESTOS</t>
  </si>
  <si>
    <t>ACUMULADO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</si>
  <si>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</si>
  <si>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</si>
  <si>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</si>
  <si>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</si>
  <si>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</si>
  <si>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</si>
  <si>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</si>
  <si>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</si>
  <si>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>380 EQUIPO DE COMPUTACIÓN</t>
  </si>
  <si>
    <t>519 OTRAS EDIFICACIONES</t>
  </si>
  <si>
    <t>629 OTRAS BECAS</t>
  </si>
  <si>
    <t>702 APORTES A INST. SIN FINES DE LUCRO</t>
  </si>
  <si>
    <t>PRESUPUESTO
MODIFICADO</t>
  </si>
  <si>
    <t>(7)</t>
  </si>
  <si>
    <t>CONTENCIÓN 
APLICADA 
MEF</t>
  </si>
  <si>
    <t>SALDO DE BLOQUEO</t>
  </si>
  <si>
    <t>197  SERVICIOS COMERCIALES Y FINANC</t>
  </si>
  <si>
    <t>694  A INSTITUCIONES PRIVADAS</t>
  </si>
  <si>
    <t>(8)</t>
  </si>
  <si>
    <t>(10=2-4-7-8)</t>
  </si>
  <si>
    <t xml:space="preserve">AIG-CUADRO DE EJECUCIÓN PRESUPUESTARIA </t>
  </si>
  <si>
    <t>(11=5/3)</t>
  </si>
  <si>
    <t>(12=5/2)</t>
  </si>
  <si>
    <t>195  VIÁTICOS</t>
  </si>
  <si>
    <t>196  TRANSPORTE DE PERSONAS Y BIENES</t>
  </si>
  <si>
    <t>199  MANTENIMIENTO Y REPARACIÓN</t>
  </si>
  <si>
    <t>291  ALIMENTOS Y BEBIDAS</t>
  </si>
  <si>
    <t>295  PRODUCTOS QUÍMICOS Y CONEXOS</t>
  </si>
  <si>
    <t>296  MATERIALES PARA CONSTRUCCIÓN Y</t>
  </si>
  <si>
    <t>297  PRODUCTOS VARIOS</t>
  </si>
  <si>
    <t>298  ÚTILES Y MATERIALES DIVERSOS</t>
  </si>
  <si>
    <t>*   3 MAQUINARIA Y EQUIPO</t>
  </si>
  <si>
    <t>380  EQUIPO DE COMPUTACIÓN</t>
  </si>
  <si>
    <t>398  MAQUINARIA Y EQUIPOS VARIOS</t>
  </si>
  <si>
    <t>191 ALQUILERES</t>
  </si>
  <si>
    <t>192 SERVICIOS BÁSICOS</t>
  </si>
  <si>
    <t>193 IMPRESIÓN, ENCUADERNACIÓN Y OTROS</t>
  </si>
  <si>
    <t>197  SERVICIOS COMERCIALES Y FINANC V. EXP</t>
  </si>
  <si>
    <t>198  CONSULTORÍAS Y SERVICIOS ESPEC V. EXP.</t>
  </si>
  <si>
    <t>199 MANT. EQUIPO DE COMPUTO V. EXP.</t>
  </si>
  <si>
    <t xml:space="preserve"> 693 BECAS Y ESTUDIO V. EXP</t>
  </si>
  <si>
    <t>*  2 MATERIALES Y SUMINISTRO</t>
  </si>
  <si>
    <t>265 SUMINISTRO DE COMPUTO</t>
  </si>
  <si>
    <t>350 MOBILIARIO</t>
  </si>
  <si>
    <t>254 MATERIAL DE FONTANERÍA</t>
  </si>
  <si>
    <t>292 TEXTILES Y VESTUARIOS</t>
  </si>
  <si>
    <t>293 COMBUSTIBLES Y LUBRICANTES</t>
  </si>
  <si>
    <t>299 REPUESTOS</t>
  </si>
  <si>
    <t>391 MAQUINARIA Y EQUIPO DE PRODUCCIÓN</t>
  </si>
  <si>
    <t>399 EQUIPO DE COMPUTACIÓN</t>
  </si>
  <si>
    <t>693 BECAS Y ESTUDIOS</t>
  </si>
  <si>
    <t>PERIODO: AL 30 DE ABRIL 2021</t>
  </si>
  <si>
    <t>370  MAQUINARIA Y EQUIPOS VARIOS</t>
  </si>
  <si>
    <t>301 EQUIPO DE COMUNICACIÓN</t>
  </si>
  <si>
    <t xml:space="preserve">320 EQUIPO RECREATIVO </t>
  </si>
  <si>
    <t>399 EQUIPO DE COMPUTACIÓN V. EXP</t>
  </si>
  <si>
    <t>* 9 ASIGNACIONES GLOBALES</t>
  </si>
  <si>
    <t>911 EMERCIAS NACIONALES</t>
  </si>
  <si>
    <t>(9=3-4-7-8)</t>
  </si>
  <si>
    <t>001  PERSONAL FIJO</t>
  </si>
  <si>
    <t>003   PERSONAL CONTIGENTE</t>
  </si>
  <si>
    <t>030  GASTOS DE REPRESENTACIÓN FIJOS</t>
  </si>
  <si>
    <t>050  XIII MES</t>
  </si>
  <si>
    <t>099 CUOTAS PATRONALES</t>
  </si>
  <si>
    <t>096  XIII TERCER MES</t>
  </si>
  <si>
    <t>071  CUOTA PATRONAL DE SEGURO SOCIAL</t>
  </si>
  <si>
    <t>072  CUOTA PATRONAL DE SEGURO EDUCATIVO</t>
  </si>
  <si>
    <t>073  CUOTA PATRONAL DE RIESGO PROFESIONAL</t>
  </si>
  <si>
    <t>074  CUOTA PATRONAL PARA EL FONDO COMPLEMENTARIO</t>
  </si>
  <si>
    <t>091  SUELDOS</t>
  </si>
  <si>
    <t>094  GASTOS DE REPRESENTACIÓN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</si>
</sst>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00"/>
    <numFmt numFmtId="165" formatCode="0.0%"/>
    <numFmt numFmtId="166" formatCode="0.000%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0" fontId="2" fillId="0" borderId="0" xfId="0" applyFont="1" applyFill="1"/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" fontId="4" fillId="0" borderId="0" xfId="1" applyNumberFormat="1" applyFill="1" applyBorder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0" fontId="0" fillId="0" borderId="3" xfId="0" applyBorder="1"/>
    <xf numFmtId="4" fontId="1" fillId="3" borderId="5" xfId="0" applyNumberFormat="1" applyFont="1" applyFill="1" applyBorder="1" applyAlignment="1">
      <alignment horizontal="center"/>
    </xf>
    <xf numFmtId="4" fontId="1" fillId="3" borderId="5" xfId="0" applyNumberFormat="1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" fontId="0" fillId="0" borderId="0" xfId="2" applyNumberFormat="1" applyFont="1"/>
    <xf numFmtId="4" fontId="0" fillId="0" borderId="0" xfId="2" applyNumberFormat="1" applyFont="1" applyFill="1"/>
    <xf numFmtId="4" fontId="2" fillId="0" borderId="0" xfId="2" applyNumberFormat="1" applyFont="1" applyFill="1"/>
    <xf numFmtId="4" fontId="0" fillId="0" borderId="0" xfId="0" applyNumberFormat="1"/>
    <xf numFmtId="4" fontId="4" fillId="0" borderId="3" xfId="1" applyNumberFormat="1" applyFill="1" applyBorder="1"/>
    <xf numFmtId="4" fontId="0" fillId="0" borderId="1" xfId="0" applyNumberFormat="1" applyFont="1" applyFill="1" applyBorder="1"/>
    <xf numFmtId="4" fontId="0" fillId="0" borderId="3" xfId="0" applyNumberFormat="1" applyFill="1" applyBorder="1"/>
    <xf numFmtId="164" fontId="0" fillId="0" borderId="0" xfId="2" applyNumberFormat="1" applyFont="1" applyFill="1"/>
    <xf numFmtId="4" fontId="0" fillId="0" borderId="1" xfId="0" applyNumberFormat="1" applyFill="1" applyBorder="1"/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 wrapText="1"/>
    </xf>
    <xf numFmtId="9" fontId="1" fillId="3" borderId="8" xfId="0" applyNumberFormat="1" applyFont="1" applyFill="1" applyBorder="1" applyAlignment="1">
      <alignment horizontal="center" wrapText="1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2" fontId="1" fillId="3" borderId="5" xfId="0" applyNumberFormat="1" applyFont="1" applyFill="1" applyBorder="1" applyAlignment="1">
      <alignment horizontal="center" wrapText="1"/>
    </xf>
    <xf numFmtId="0" fontId="0" fillId="0" borderId="1" xfId="0" applyBorder="1"/>
    <xf numFmtId="4" fontId="4" fillId="0" borderId="1" xfId="1" applyNumberFormat="1" applyFill="1" applyBorder="1"/>
    <xf numFmtId="49" fontId="0" fillId="0" borderId="0" xfId="0" applyNumberFormat="1" applyFont="1"/>
    <xf numFmtId="165" fontId="2" fillId="2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4" xfId="0" applyNumberFormat="1" applyFont="1" applyFill="1" applyBorder="1"/>
    <xf numFmtId="165" fontId="0" fillId="0" borderId="3" xfId="0" applyNumberFormat="1" applyFont="1" applyFill="1" applyBorder="1"/>
    <xf numFmtId="165" fontId="0" fillId="0" borderId="2" xfId="0" applyNumberFormat="1" applyFont="1" applyFill="1" applyBorder="1"/>
    <xf numFmtId="165" fontId="0" fillId="0" borderId="1" xfId="0" applyNumberFormat="1" applyFont="1" applyFill="1" applyBorder="1"/>
    <xf numFmtId="4" fontId="1" fillId="3" borderId="8" xfId="0" applyNumberFormat="1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  <xf numFmtId="4" fontId="0" fillId="0" borderId="2" xfId="0" applyNumberFormat="1" applyFont="1" applyFill="1" applyBorder="1"/>
    <xf numFmtId="4" fontId="1" fillId="3" borderId="10" xfId="0" applyNumberFormat="1" applyFont="1" applyFill="1" applyBorder="1" applyAlignment="1">
      <alignment horizontal="center"/>
    </xf>
    <xf numFmtId="166" fontId="0" fillId="0" borderId="0" xfId="2" applyNumberFormat="1" applyFont="1" applyFill="1"/>
    <xf numFmtId="9" fontId="7" fillId="3" borderId="9" xfId="0" applyNumberFormat="1" applyFont="1" applyFill="1" applyBorder="1" applyAlignment="1">
      <alignment horizontal="center" wrapText="1"/>
    </xf>
    <xf numFmtId="2" fontId="7" fillId="3" borderId="11" xfId="0" applyNumberFormat="1" applyFont="1" applyFill="1" applyBorder="1" applyAlignment="1">
      <alignment horizontal="center" wrapText="1"/>
    </xf>
    <xf numFmtId="0" fontId="0" fillId="0" borderId="3" xfId="0" applyBorder="1" applyAlignment="1">
      <alignment horizontal="left"/>
    </xf>
    <xf numFmtId="49" fontId="2" fillId="0" borderId="0" xfId="0" applyNumberFormat="1" applyFont="1" applyBorder="1" applyAlignment="1">
      <alignment horizontal="center"/>
    </xf>
    <xf numFmtId="4" fontId="0" fillId="0" borderId="3" xfId="0" applyNumberFormat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0" fontId="2" fillId="0" borderId="1" xfId="0" applyFont="1" applyFill="1" applyBorder="1"/>
    <xf numFmtId="4" fontId="2" fillId="0" borderId="1" xfId="0" applyNumberFormat="1" applyFont="1" applyBorder="1"/>
    <xf numFmtId="0" fontId="0" fillId="0" borderId="2" xfId="0" applyFont="1" applyFill="1" applyBorder="1"/>
    <xf numFmtId="4" fontId="0" fillId="0" borderId="1" xfId="0" applyNumberFormat="1" applyFont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3" borderId="8" xfId="0" applyNumberFormat="1" applyFont="1" applyFill="1" applyBorder="1" applyAlignment="1">
      <alignment horizontal="center" wrapText="1"/>
    </xf>
    <xf numFmtId="4" fontId="1" fillId="3" borderId="6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38"/>
  <sheetViews>
    <sheetView tabSelected="1" zoomScale="90" zoomScaleNormal="9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H13" sqref="H13"/>
    </sheetView>
  </sheetViews>
  <sheetFormatPr baseColWidth="10" defaultColWidth="11.33203125" defaultRowHeight="14.4" x14ac:dyDescent="0.3"/>
  <cols>
    <col min="1" max="1" width="36.109375" style="1" customWidth="1"/>
    <col min="2" max="4" width="13.77734375" style="2" bestFit="1" customWidth="1"/>
    <col min="5" max="5" width="15.77734375" style="2" customWidth="1"/>
    <col min="6" max="7" width="12.6640625" style="2" bestFit="1" customWidth="1"/>
    <col min="8" max="8" width="13" style="2" bestFit="1" customWidth="1"/>
    <col min="9" max="10" width="12.6640625" style="2" bestFit="1" customWidth="1"/>
    <col min="11" max="11" width="13.77734375" style="1" bestFit="1" customWidth="1"/>
    <col min="12" max="12" width="12.77734375" style="8" customWidth="1"/>
    <col min="13" max="13" width="11.88671875" style="8" bestFit="1" customWidth="1"/>
    <col min="14" max="14" width="13.6640625" style="2" bestFit="1" customWidth="1"/>
    <col min="15" max="18" width="11.44140625" style="2" bestFit="1" customWidth="1"/>
    <col min="19" max="24" width="11.33203125" style="2"/>
    <col min="25" max="16384" width="11.33203125" style="1"/>
  </cols>
  <sheetData>
    <row r="1" spans="1:24" x14ac:dyDescent="0.3">
      <c r="A1" s="65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</row>
    <row r="2" spans="1:24" x14ac:dyDescent="0.3">
      <c r="A2" s="65" t="s">
        <v>101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</row>
    <row r="3" spans="1:24" x14ac:dyDescent="0.3">
      <c r="A3" s="64" t="s">
        <v>132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</row>
    <row r="4" spans="1:24" s="41" customFormat="1" x14ac:dyDescent="0.3">
      <c r="A4" s="49"/>
      <c r="B4" s="49" t="s">
        <v>1</v>
      </c>
      <c r="C4" s="49" t="s">
        <v>2</v>
      </c>
      <c r="D4" s="49" t="s">
        <v>3</v>
      </c>
      <c r="E4" s="49" t="s">
        <v>4</v>
      </c>
      <c r="F4" s="49" t="s">
        <v>5</v>
      </c>
      <c r="G4" s="49" t="s">
        <v>6</v>
      </c>
      <c r="H4" s="49" t="s">
        <v>94</v>
      </c>
      <c r="I4" s="49" t="s">
        <v>99</v>
      </c>
      <c r="J4" s="49" t="s">
        <v>139</v>
      </c>
      <c r="K4" s="49" t="s">
        <v>100</v>
      </c>
      <c r="L4" s="49" t="s">
        <v>102</v>
      </c>
      <c r="M4" s="56" t="s">
        <v>103</v>
      </c>
    </row>
    <row r="5" spans="1:24" ht="43.8" customHeight="1" x14ac:dyDescent="0.3">
      <c r="A5" s="33" t="s">
        <v>7</v>
      </c>
      <c r="B5" s="48" t="s">
        <v>8</v>
      </c>
      <c r="C5" s="66" t="s">
        <v>93</v>
      </c>
      <c r="D5" s="48" t="s">
        <v>9</v>
      </c>
      <c r="E5" s="48" t="s">
        <v>10</v>
      </c>
      <c r="F5" s="48" t="s">
        <v>11</v>
      </c>
      <c r="G5" s="48" t="s">
        <v>12</v>
      </c>
      <c r="H5" s="48" t="s">
        <v>95</v>
      </c>
      <c r="I5" s="48" t="s">
        <v>96</v>
      </c>
      <c r="J5" s="48" t="s">
        <v>13</v>
      </c>
      <c r="K5" s="34"/>
      <c r="L5" s="35" t="s">
        <v>14</v>
      </c>
      <c r="M5" s="53" t="s">
        <v>15</v>
      </c>
    </row>
    <row r="6" spans="1:24" s="4" customFormat="1" ht="15.6" customHeight="1" x14ac:dyDescent="0.3">
      <c r="A6" s="51"/>
      <c r="B6" s="19" t="s">
        <v>16</v>
      </c>
      <c r="C6" s="67"/>
      <c r="D6" s="20"/>
      <c r="E6" s="20" t="s">
        <v>80</v>
      </c>
      <c r="F6" s="20"/>
      <c r="G6" s="20"/>
      <c r="H6" s="20"/>
      <c r="I6" s="20"/>
      <c r="J6" s="20" t="s">
        <v>17</v>
      </c>
      <c r="K6" s="21" t="s">
        <v>18</v>
      </c>
      <c r="L6" s="38" t="s">
        <v>11</v>
      </c>
      <c r="M6" s="54" t="s">
        <v>11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x14ac:dyDescent="0.3">
      <c r="A7" s="22" t="s">
        <v>19</v>
      </c>
      <c r="B7" s="9">
        <f>B8+B102</f>
        <v>24363303</v>
      </c>
      <c r="C7" s="9">
        <f t="shared" ref="C7:D7" si="0">C8+C102</f>
        <v>25063303</v>
      </c>
      <c r="D7" s="9">
        <f t="shared" si="0"/>
        <v>17643506</v>
      </c>
      <c r="E7" s="9">
        <f t="shared" ref="E7:K7" si="1">E8+E102</f>
        <v>4839382.41</v>
      </c>
      <c r="F7" s="9">
        <f t="shared" si="1"/>
        <v>1926213.2200000002</v>
      </c>
      <c r="G7" s="9">
        <f t="shared" si="1"/>
        <v>1562822.47</v>
      </c>
      <c r="H7" s="9">
        <f t="shared" si="1"/>
        <v>4253069</v>
      </c>
      <c r="I7" s="9">
        <f t="shared" si="1"/>
        <v>5033953.45</v>
      </c>
      <c r="J7" s="9">
        <f>J8+J102</f>
        <v>4007161.1399999997</v>
      </c>
      <c r="K7" s="9">
        <f t="shared" si="1"/>
        <v>10936898.139999999</v>
      </c>
      <c r="L7" s="42">
        <f>F7/D7</f>
        <v>0.10917406211667909</v>
      </c>
      <c r="M7" s="42">
        <f>F7/C7</f>
        <v>7.6853925438319134E-2</v>
      </c>
      <c r="N7" s="24"/>
    </row>
    <row r="8" spans="1:24" s="6" customFormat="1" x14ac:dyDescent="0.3">
      <c r="A8" s="16" t="s">
        <v>20</v>
      </c>
      <c r="B8" s="9">
        <f t="shared" ref="B8:K8" si="2">B9+B22+B55+B98+B91</f>
        <v>5867374</v>
      </c>
      <c r="C8" s="9">
        <f t="shared" si="2"/>
        <v>5867374</v>
      </c>
      <c r="D8" s="9">
        <f t="shared" si="2"/>
        <v>2587541</v>
      </c>
      <c r="E8" s="9">
        <f t="shared" si="2"/>
        <v>1518533.67</v>
      </c>
      <c r="F8" s="9">
        <f t="shared" si="2"/>
        <v>1175804.31</v>
      </c>
      <c r="G8" s="9">
        <f t="shared" si="2"/>
        <v>901208.08</v>
      </c>
      <c r="H8" s="9">
        <f t="shared" si="2"/>
        <v>277776</v>
      </c>
      <c r="I8" s="9">
        <f t="shared" si="2"/>
        <v>237211.29000000007</v>
      </c>
      <c r="J8" s="9">
        <f t="shared" si="2"/>
        <v>554020.04</v>
      </c>
      <c r="K8" s="9">
        <f t="shared" si="2"/>
        <v>3833853.0399999991</v>
      </c>
      <c r="L8" s="42">
        <f>F8/D8</f>
        <v>0.45440992432583677</v>
      </c>
      <c r="M8" s="42">
        <f>F8/C8</f>
        <v>0.20039702769927401</v>
      </c>
      <c r="N8" s="52"/>
      <c r="O8" s="5"/>
      <c r="P8" s="5"/>
      <c r="Q8" s="5"/>
      <c r="R8" s="5"/>
      <c r="S8" s="5"/>
      <c r="T8" s="5"/>
      <c r="U8" s="5"/>
      <c r="V8" s="5"/>
      <c r="W8" s="5"/>
      <c r="X8" s="5"/>
    </row>
    <row r="9" spans="1:24" s="6" customFormat="1" x14ac:dyDescent="0.3">
      <c r="A9" s="15" t="s">
        <v>21</v>
      </c>
      <c r="B9" s="10">
        <f>SUM(B10:B21)</f>
        <v>3777642</v>
      </c>
      <c r="C9" s="10">
        <f t="shared" ref="C9:K9" si="3">SUM(C10:C21)</f>
        <v>3850058</v>
      </c>
      <c r="D9" s="10">
        <f t="shared" si="3"/>
        <v>1334092</v>
      </c>
      <c r="E9" s="10">
        <f t="shared" si="3"/>
        <v>1015612.04</v>
      </c>
      <c r="F9" s="10">
        <f t="shared" si="3"/>
        <v>1015612.04</v>
      </c>
      <c r="G9" s="10">
        <f t="shared" si="3"/>
        <v>790589.22</v>
      </c>
      <c r="H9" s="10">
        <f t="shared" si="3"/>
        <v>0</v>
      </c>
      <c r="I9" s="10">
        <f t="shared" si="3"/>
        <v>0.33000000007450581</v>
      </c>
      <c r="J9" s="10">
        <f t="shared" si="3"/>
        <v>318479.62999999995</v>
      </c>
      <c r="K9" s="10">
        <f t="shared" si="3"/>
        <v>2834445.6299999994</v>
      </c>
      <c r="L9" s="43">
        <f t="shared" ref="L9" si="4">F9/D9</f>
        <v>0.761275864033365</v>
      </c>
      <c r="M9" s="47">
        <f t="shared" ref="M9:M80" si="5">F9/C9</f>
        <v>0.26379136106520995</v>
      </c>
      <c r="N9" s="2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s="6" customFormat="1" ht="16.2" customHeight="1" x14ac:dyDescent="0.3">
      <c r="A10" s="17" t="s">
        <v>140</v>
      </c>
      <c r="B10" s="28">
        <v>2968212</v>
      </c>
      <c r="C10" s="28">
        <v>2945569</v>
      </c>
      <c r="D10" s="28">
        <v>966761</v>
      </c>
      <c r="E10" s="28">
        <v>810075</v>
      </c>
      <c r="F10" s="28">
        <v>810075</v>
      </c>
      <c r="G10" s="28">
        <v>648818.47</v>
      </c>
      <c r="H10" s="28">
        <v>0</v>
      </c>
      <c r="I10" s="28">
        <v>0.33000000007450581</v>
      </c>
      <c r="J10" s="11">
        <f>D10-E10-H10-I10</f>
        <v>156685.66999999993</v>
      </c>
      <c r="K10" s="11">
        <f>C10-E10-H10-I10</f>
        <v>2135493.67</v>
      </c>
      <c r="L10" s="45">
        <f>F10/D10</f>
        <v>0.83792685058664962</v>
      </c>
      <c r="M10" s="45">
        <f>F10/C10</f>
        <v>0.2750147764319899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s="6" customFormat="1" ht="16.2" customHeight="1" x14ac:dyDescent="0.3">
      <c r="A11" s="17" t="s">
        <v>141</v>
      </c>
      <c r="B11" s="28">
        <v>0</v>
      </c>
      <c r="C11" s="28">
        <v>60000</v>
      </c>
      <c r="D11" s="28">
        <v>60000</v>
      </c>
      <c r="E11" s="28">
        <v>0</v>
      </c>
      <c r="F11" s="28">
        <v>0</v>
      </c>
      <c r="G11" s="28">
        <v>0</v>
      </c>
      <c r="H11" s="28">
        <v>0</v>
      </c>
      <c r="I11" s="28">
        <v>0</v>
      </c>
      <c r="J11" s="11">
        <f t="shared" ref="J11:J21" si="6">D11-E11-H11-I11</f>
        <v>60000</v>
      </c>
      <c r="K11" s="11">
        <f t="shared" ref="K11:K21" si="7">C11-E11-H11-I11</f>
        <v>60000</v>
      </c>
      <c r="L11" s="45">
        <f t="shared" ref="L11:L21" si="8">F11/D11</f>
        <v>0</v>
      </c>
      <c r="M11" s="45">
        <f t="shared" ref="M11:M21" si="9">F11/C11</f>
        <v>0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s="6" customFormat="1" x14ac:dyDescent="0.3">
      <c r="A12" s="17" t="s">
        <v>142</v>
      </c>
      <c r="B12" s="28">
        <v>222000</v>
      </c>
      <c r="C12" s="28">
        <v>217000</v>
      </c>
      <c r="D12" s="28">
        <v>69000</v>
      </c>
      <c r="E12" s="28">
        <v>64000</v>
      </c>
      <c r="F12" s="28">
        <v>64000</v>
      </c>
      <c r="G12" s="28">
        <v>44667.460000000006</v>
      </c>
      <c r="H12" s="28">
        <v>0</v>
      </c>
      <c r="I12" s="28">
        <v>0</v>
      </c>
      <c r="J12" s="11">
        <f t="shared" si="6"/>
        <v>5000</v>
      </c>
      <c r="K12" s="11">
        <f t="shared" si="7"/>
        <v>153000</v>
      </c>
      <c r="L12" s="45">
        <f t="shared" si="8"/>
        <v>0.92753623188405798</v>
      </c>
      <c r="M12" s="45">
        <f t="shared" si="9"/>
        <v>0.29493087557603687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s="6" customFormat="1" x14ac:dyDescent="0.3">
      <c r="A13" s="17" t="s">
        <v>143</v>
      </c>
      <c r="B13" s="28">
        <v>69050</v>
      </c>
      <c r="C13" s="28">
        <v>70884</v>
      </c>
      <c r="D13" s="28">
        <v>24851</v>
      </c>
      <c r="E13" s="28">
        <v>20708.66</v>
      </c>
      <c r="F13" s="28">
        <v>20708.66</v>
      </c>
      <c r="G13" s="28">
        <v>20708.68</v>
      </c>
      <c r="H13" s="28">
        <v>0</v>
      </c>
      <c r="I13" s="28">
        <v>0</v>
      </c>
      <c r="J13" s="11">
        <f t="shared" si="6"/>
        <v>4142.34</v>
      </c>
      <c r="K13" s="11">
        <f t="shared" si="7"/>
        <v>50175.34</v>
      </c>
      <c r="L13" s="45">
        <f>F13/D13</f>
        <v>0.83331294515311249</v>
      </c>
      <c r="M13" s="45">
        <f t="shared" si="9"/>
        <v>0.29214858077986572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</row>
    <row r="14" spans="1:24" s="6" customFormat="1" x14ac:dyDescent="0.3">
      <c r="A14" s="17" t="s">
        <v>146</v>
      </c>
      <c r="B14" s="28">
        <v>415717</v>
      </c>
      <c r="C14" s="28">
        <v>420670</v>
      </c>
      <c r="D14" s="28">
        <v>143525</v>
      </c>
      <c r="E14" s="28">
        <v>81934.14</v>
      </c>
      <c r="F14" s="28">
        <v>81934.14</v>
      </c>
      <c r="G14" s="28">
        <v>57844.35</v>
      </c>
      <c r="H14" s="28">
        <v>0</v>
      </c>
      <c r="I14" s="28">
        <v>0</v>
      </c>
      <c r="J14" s="11">
        <f t="shared" si="6"/>
        <v>61590.86</v>
      </c>
      <c r="K14" s="11">
        <f t="shared" si="7"/>
        <v>338735.86</v>
      </c>
      <c r="L14" s="45">
        <f t="shared" si="8"/>
        <v>0.57087016199268414</v>
      </c>
      <c r="M14" s="45">
        <f t="shared" si="9"/>
        <v>0.19477058026481564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</row>
    <row r="15" spans="1:24" s="6" customFormat="1" x14ac:dyDescent="0.3">
      <c r="A15" s="17" t="s">
        <v>147</v>
      </c>
      <c r="B15" s="28">
        <v>46665</v>
      </c>
      <c r="C15" s="28">
        <v>47565</v>
      </c>
      <c r="D15" s="28">
        <v>16462</v>
      </c>
      <c r="E15" s="28">
        <v>9160.1899999999987</v>
      </c>
      <c r="F15" s="28">
        <v>9160.1899999999987</v>
      </c>
      <c r="G15" s="28">
        <v>7124.8099999999995</v>
      </c>
      <c r="H15" s="28">
        <v>0</v>
      </c>
      <c r="I15" s="28">
        <v>0</v>
      </c>
      <c r="J15" s="11">
        <f t="shared" si="6"/>
        <v>7301.8100000000013</v>
      </c>
      <c r="K15" s="11">
        <f t="shared" si="7"/>
        <v>38404.81</v>
      </c>
      <c r="L15" s="45">
        <f t="shared" si="8"/>
        <v>0.55644453893816048</v>
      </c>
      <c r="M15" s="45">
        <f t="shared" si="9"/>
        <v>0.19258257121833278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</row>
    <row r="16" spans="1:24" s="6" customFormat="1" x14ac:dyDescent="0.3">
      <c r="A16" s="17" t="s">
        <v>148</v>
      </c>
      <c r="B16" s="28">
        <v>46665</v>
      </c>
      <c r="C16" s="28">
        <v>51214</v>
      </c>
      <c r="D16" s="28">
        <v>22232</v>
      </c>
      <c r="E16" s="28">
        <v>13664.300000000001</v>
      </c>
      <c r="F16" s="28">
        <v>13664.300000000001</v>
      </c>
      <c r="G16" s="28">
        <v>10769.609999999999</v>
      </c>
      <c r="H16" s="28">
        <v>0</v>
      </c>
      <c r="I16" s="28">
        <v>0</v>
      </c>
      <c r="J16" s="11">
        <f t="shared" si="6"/>
        <v>8567.6999999999989</v>
      </c>
      <c r="K16" s="11">
        <f t="shared" si="7"/>
        <v>37549.699999999997</v>
      </c>
      <c r="L16" s="45">
        <f t="shared" si="8"/>
        <v>0.61462306585102555</v>
      </c>
      <c r="M16" s="45">
        <f t="shared" si="9"/>
        <v>0.26680790408872573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</row>
    <row r="17" spans="1:24" s="6" customFormat="1" x14ac:dyDescent="0.3">
      <c r="A17" s="17" t="s">
        <v>149</v>
      </c>
      <c r="B17" s="28">
        <v>9333</v>
      </c>
      <c r="C17" s="28">
        <v>9513</v>
      </c>
      <c r="D17" s="28">
        <v>3618</v>
      </c>
      <c r="E17" s="28">
        <v>1651.68</v>
      </c>
      <c r="F17" s="28">
        <v>1651.68</v>
      </c>
      <c r="G17" s="28">
        <v>655.84</v>
      </c>
      <c r="H17" s="28">
        <v>0</v>
      </c>
      <c r="I17" s="28">
        <v>0</v>
      </c>
      <c r="J17" s="11">
        <f t="shared" si="6"/>
        <v>1966.32</v>
      </c>
      <c r="K17" s="11">
        <f t="shared" si="7"/>
        <v>7861.32</v>
      </c>
      <c r="L17" s="45">
        <f t="shared" si="8"/>
        <v>0.45651741293532339</v>
      </c>
      <c r="M17" s="45">
        <f t="shared" si="9"/>
        <v>0.17362346263008516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</row>
    <row r="18" spans="1:24" s="6" customFormat="1" x14ac:dyDescent="0.3">
      <c r="A18" s="17" t="s">
        <v>150</v>
      </c>
      <c r="B18" s="28">
        <v>0</v>
      </c>
      <c r="C18" s="28">
        <v>20257</v>
      </c>
      <c r="D18" s="28">
        <v>20257</v>
      </c>
      <c r="E18" s="28">
        <v>12413.33</v>
      </c>
      <c r="F18" s="28">
        <v>12413.33</v>
      </c>
      <c r="G18" s="28">
        <v>0</v>
      </c>
      <c r="H18" s="28">
        <v>0</v>
      </c>
      <c r="I18" s="28">
        <v>0</v>
      </c>
      <c r="J18" s="11">
        <f t="shared" si="6"/>
        <v>7843.67</v>
      </c>
      <c r="K18" s="11">
        <f t="shared" si="7"/>
        <v>7843.67</v>
      </c>
      <c r="L18" s="45">
        <f t="shared" si="8"/>
        <v>0.61279212124203974</v>
      </c>
      <c r="M18" s="45">
        <f t="shared" si="9"/>
        <v>0.61279212124203974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</row>
    <row r="19" spans="1:24" s="6" customFormat="1" x14ac:dyDescent="0.3">
      <c r="A19" s="17" t="s">
        <v>151</v>
      </c>
      <c r="B19" s="28">
        <v>0</v>
      </c>
      <c r="C19" s="28">
        <v>3417</v>
      </c>
      <c r="D19" s="28">
        <v>3417</v>
      </c>
      <c r="E19" s="28">
        <v>0</v>
      </c>
      <c r="F19" s="28">
        <v>0</v>
      </c>
      <c r="G19" s="28">
        <v>0</v>
      </c>
      <c r="H19" s="28">
        <v>0</v>
      </c>
      <c r="I19" s="28">
        <v>0</v>
      </c>
      <c r="J19" s="11">
        <f t="shared" si="6"/>
        <v>3417</v>
      </c>
      <c r="K19" s="11">
        <f t="shared" si="7"/>
        <v>3417</v>
      </c>
      <c r="L19" s="45">
        <f t="shared" si="8"/>
        <v>0</v>
      </c>
      <c r="M19" s="45">
        <f t="shared" si="9"/>
        <v>0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</row>
    <row r="20" spans="1:24" s="6" customFormat="1" x14ac:dyDescent="0.3">
      <c r="A20" s="17" t="s">
        <v>145</v>
      </c>
      <c r="B20" s="28">
        <v>0</v>
      </c>
      <c r="C20" s="28">
        <v>190</v>
      </c>
      <c r="D20" s="28">
        <v>190</v>
      </c>
      <c r="E20" s="28">
        <v>0</v>
      </c>
      <c r="F20" s="28">
        <v>0</v>
      </c>
      <c r="G20" s="28">
        <v>0</v>
      </c>
      <c r="H20" s="28">
        <v>0</v>
      </c>
      <c r="I20" s="28">
        <v>0</v>
      </c>
      <c r="J20" s="11">
        <f t="shared" si="6"/>
        <v>190</v>
      </c>
      <c r="K20" s="11">
        <f t="shared" si="7"/>
        <v>190</v>
      </c>
      <c r="L20" s="45">
        <f t="shared" si="8"/>
        <v>0</v>
      </c>
      <c r="M20" s="45">
        <f t="shared" si="9"/>
        <v>0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</row>
    <row r="21" spans="1:24" s="6" customFormat="1" x14ac:dyDescent="0.3">
      <c r="A21" s="17" t="s">
        <v>144</v>
      </c>
      <c r="B21" s="28">
        <v>0</v>
      </c>
      <c r="C21" s="28">
        <v>3779</v>
      </c>
      <c r="D21" s="28">
        <v>3779</v>
      </c>
      <c r="E21" s="28">
        <v>2004.74</v>
      </c>
      <c r="F21" s="28">
        <v>2004.74</v>
      </c>
      <c r="G21" s="28">
        <v>0</v>
      </c>
      <c r="H21" s="28">
        <v>0</v>
      </c>
      <c r="I21" s="28">
        <v>0</v>
      </c>
      <c r="J21" s="11">
        <f t="shared" si="6"/>
        <v>1774.26</v>
      </c>
      <c r="K21" s="11">
        <f t="shared" si="7"/>
        <v>1774.26</v>
      </c>
      <c r="L21" s="45">
        <f t="shared" si="8"/>
        <v>0.53049483990473667</v>
      </c>
      <c r="M21" s="45">
        <f t="shared" si="9"/>
        <v>0.53049483990473667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</row>
    <row r="22" spans="1:24" s="6" customFormat="1" x14ac:dyDescent="0.3">
      <c r="A22" s="15" t="s">
        <v>22</v>
      </c>
      <c r="B22" s="12">
        <f>SUM(B23:B54)</f>
        <v>1905553</v>
      </c>
      <c r="C22" s="12">
        <f t="shared" ref="C22:G22" si="10">SUM(C23:C54)</f>
        <v>1828335</v>
      </c>
      <c r="D22" s="12">
        <f t="shared" si="10"/>
        <v>1142215</v>
      </c>
      <c r="E22" s="12">
        <f t="shared" si="10"/>
        <v>463766.41999999993</v>
      </c>
      <c r="F22" s="12">
        <f t="shared" si="10"/>
        <v>129895.39000000003</v>
      </c>
      <c r="G22" s="12">
        <f t="shared" si="10"/>
        <v>102011.73000000001</v>
      </c>
      <c r="H22" s="12">
        <f t="shared" ref="H22:I22" si="11">SUM(H23:H54)</f>
        <v>240818</v>
      </c>
      <c r="I22" s="12">
        <f t="shared" si="11"/>
        <v>221359.75</v>
      </c>
      <c r="J22" s="12">
        <f t="shared" ref="J22:K22" si="12">SUM(J23:J54)</f>
        <v>216270.83000000007</v>
      </c>
      <c r="K22" s="12">
        <f t="shared" si="12"/>
        <v>902390.82999999984</v>
      </c>
      <c r="L22" s="43">
        <f>F22/D22</f>
        <v>0.11372236400327436</v>
      </c>
      <c r="M22" s="43">
        <f t="shared" si="5"/>
        <v>7.1045727396784525E-2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</row>
    <row r="23" spans="1:24" s="6" customFormat="1" x14ac:dyDescent="0.3">
      <c r="A23" s="18" t="s">
        <v>29</v>
      </c>
      <c r="B23" s="36">
        <v>544186</v>
      </c>
      <c r="C23" s="36">
        <v>544186</v>
      </c>
      <c r="D23" s="36">
        <v>195243</v>
      </c>
      <c r="E23" s="36">
        <v>27265</v>
      </c>
      <c r="F23" s="36">
        <v>0</v>
      </c>
      <c r="G23" s="36">
        <v>0</v>
      </c>
      <c r="H23" s="36">
        <v>0</v>
      </c>
      <c r="I23" s="36">
        <v>40000</v>
      </c>
      <c r="J23" s="11">
        <f>D23-E23-H23-I23</f>
        <v>127978</v>
      </c>
      <c r="K23" s="11">
        <f>C23-E23-H23-I23</f>
        <v>476921</v>
      </c>
      <c r="L23" s="45">
        <f t="shared" ref="L23" si="13">F23/D23</f>
        <v>0</v>
      </c>
      <c r="M23" s="45">
        <f t="shared" si="5"/>
        <v>0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</row>
    <row r="24" spans="1:24" s="6" customFormat="1" x14ac:dyDescent="0.3">
      <c r="A24" s="18" t="s">
        <v>30</v>
      </c>
      <c r="B24" s="36">
        <v>2500</v>
      </c>
      <c r="C24" s="36">
        <v>1500</v>
      </c>
      <c r="D24" s="36">
        <v>0</v>
      </c>
      <c r="E24" s="36">
        <v>0</v>
      </c>
      <c r="F24" s="36">
        <v>0</v>
      </c>
      <c r="G24" s="36">
        <v>0</v>
      </c>
      <c r="H24" s="36">
        <v>0</v>
      </c>
      <c r="I24" s="36">
        <v>0</v>
      </c>
      <c r="J24" s="11">
        <f t="shared" ref="J24" si="14">D24-E24-H24-I24</f>
        <v>0</v>
      </c>
      <c r="K24" s="11">
        <f t="shared" ref="K24:K54" si="15">C24-E24-H24-I24</f>
        <v>1500</v>
      </c>
      <c r="L24" s="45">
        <v>0</v>
      </c>
      <c r="M24" s="45">
        <f t="shared" si="5"/>
        <v>0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</row>
    <row r="25" spans="1:24" s="6" customFormat="1" x14ac:dyDescent="0.3">
      <c r="A25" s="18" t="s">
        <v>31</v>
      </c>
      <c r="B25" s="36">
        <v>7500</v>
      </c>
      <c r="C25" s="36">
        <v>7500</v>
      </c>
      <c r="D25" s="36">
        <v>2500</v>
      </c>
      <c r="E25" s="36">
        <v>480</v>
      </c>
      <c r="F25" s="36">
        <v>0</v>
      </c>
      <c r="G25" s="36">
        <v>0</v>
      </c>
      <c r="H25" s="36">
        <v>0</v>
      </c>
      <c r="I25" s="36">
        <v>480</v>
      </c>
      <c r="J25" s="11">
        <f>D25-E25-H25-I25</f>
        <v>1540</v>
      </c>
      <c r="K25" s="11">
        <f t="shared" si="15"/>
        <v>6540</v>
      </c>
      <c r="L25" s="45">
        <v>0</v>
      </c>
      <c r="M25" s="45">
        <f t="shared" si="5"/>
        <v>0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</row>
    <row r="26" spans="1:24" s="6" customFormat="1" x14ac:dyDescent="0.3">
      <c r="A26" s="18" t="s">
        <v>32</v>
      </c>
      <c r="B26" s="36">
        <v>43008</v>
      </c>
      <c r="C26" s="36">
        <v>43008</v>
      </c>
      <c r="D26" s="36">
        <v>14336</v>
      </c>
      <c r="E26" s="36">
        <v>0</v>
      </c>
      <c r="F26" s="36">
        <v>0</v>
      </c>
      <c r="G26" s="36">
        <v>0</v>
      </c>
      <c r="H26" s="36">
        <v>0</v>
      </c>
      <c r="I26" s="36">
        <v>0</v>
      </c>
      <c r="J26" s="11">
        <f t="shared" ref="J26:J54" si="16">D26-E26-H26-I26</f>
        <v>14336</v>
      </c>
      <c r="K26" s="11">
        <f t="shared" si="15"/>
        <v>43008</v>
      </c>
      <c r="L26" s="45">
        <f t="shared" ref="L26" si="17">F26/D26</f>
        <v>0</v>
      </c>
      <c r="M26" s="45">
        <f t="shared" si="5"/>
        <v>0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</row>
    <row r="27" spans="1:24" s="6" customFormat="1" x14ac:dyDescent="0.3">
      <c r="A27" s="18" t="s">
        <v>33</v>
      </c>
      <c r="B27" s="36">
        <v>17300</v>
      </c>
      <c r="C27" s="36">
        <v>13851</v>
      </c>
      <c r="D27" s="36">
        <v>5351</v>
      </c>
      <c r="E27" s="36">
        <v>0</v>
      </c>
      <c r="F27" s="36">
        <v>0</v>
      </c>
      <c r="G27" s="36">
        <v>0</v>
      </c>
      <c r="H27" s="36">
        <v>0</v>
      </c>
      <c r="I27" s="36">
        <v>0</v>
      </c>
      <c r="J27" s="11">
        <f t="shared" si="16"/>
        <v>5351</v>
      </c>
      <c r="K27" s="11">
        <f t="shared" si="15"/>
        <v>13851</v>
      </c>
      <c r="L27" s="45">
        <f t="shared" ref="L27:L45" si="18">F27/D27</f>
        <v>0</v>
      </c>
      <c r="M27" s="45">
        <f t="shared" ref="M27:M45" si="19">F27/C27</f>
        <v>0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</row>
    <row r="28" spans="1:24" s="6" customFormat="1" x14ac:dyDescent="0.3">
      <c r="A28" s="18" t="s">
        <v>34</v>
      </c>
      <c r="B28" s="36">
        <v>600</v>
      </c>
      <c r="C28" s="36">
        <v>600</v>
      </c>
      <c r="D28" s="36">
        <v>200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11">
        <f t="shared" si="16"/>
        <v>200</v>
      </c>
      <c r="K28" s="11">
        <f t="shared" si="15"/>
        <v>600</v>
      </c>
      <c r="L28" s="45">
        <f t="shared" si="18"/>
        <v>0</v>
      </c>
      <c r="M28" s="45">
        <f t="shared" si="19"/>
        <v>0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</row>
    <row r="29" spans="1:24" s="6" customFormat="1" x14ac:dyDescent="0.3">
      <c r="A29" s="18" t="s">
        <v>35</v>
      </c>
      <c r="B29" s="36">
        <v>101965</v>
      </c>
      <c r="C29" s="36">
        <v>101965</v>
      </c>
      <c r="D29" s="36">
        <v>33539</v>
      </c>
      <c r="E29" s="36">
        <v>7190.92</v>
      </c>
      <c r="F29" s="36">
        <v>7190.92</v>
      </c>
      <c r="G29" s="36">
        <v>4248.6499999999996</v>
      </c>
      <c r="H29" s="36">
        <v>0</v>
      </c>
      <c r="I29" s="36">
        <v>0</v>
      </c>
      <c r="J29" s="11">
        <f t="shared" si="16"/>
        <v>26348.080000000002</v>
      </c>
      <c r="K29" s="11">
        <f t="shared" si="15"/>
        <v>94774.080000000002</v>
      </c>
      <c r="L29" s="45">
        <f t="shared" si="18"/>
        <v>0.21440472285995407</v>
      </c>
      <c r="M29" s="45">
        <f t="shared" si="19"/>
        <v>7.0523414897268669E-2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</row>
    <row r="30" spans="1:24" s="6" customFormat="1" x14ac:dyDescent="0.3">
      <c r="A30" s="18" t="s">
        <v>36</v>
      </c>
      <c r="B30" s="36">
        <v>11999</v>
      </c>
      <c r="C30" s="36">
        <v>11999</v>
      </c>
      <c r="D30" s="36">
        <v>3999</v>
      </c>
      <c r="E30" s="36">
        <v>2125.84</v>
      </c>
      <c r="F30" s="36">
        <v>2125.84</v>
      </c>
      <c r="G30" s="36">
        <v>0</v>
      </c>
      <c r="H30" s="36">
        <v>0</v>
      </c>
      <c r="I30" s="36">
        <v>0</v>
      </c>
      <c r="J30" s="11">
        <f t="shared" si="16"/>
        <v>1873.1599999999999</v>
      </c>
      <c r="K30" s="11">
        <f t="shared" si="15"/>
        <v>9873.16</v>
      </c>
      <c r="L30" s="45">
        <f t="shared" si="18"/>
        <v>0.53159289822455613</v>
      </c>
      <c r="M30" s="45">
        <f t="shared" si="19"/>
        <v>0.17716809734144512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</row>
    <row r="31" spans="1:24" s="6" customFormat="1" x14ac:dyDescent="0.3">
      <c r="A31" s="18" t="s">
        <v>37</v>
      </c>
      <c r="B31" s="36">
        <v>102700</v>
      </c>
      <c r="C31" s="36">
        <v>155258</v>
      </c>
      <c r="D31" s="36">
        <v>155258</v>
      </c>
      <c r="E31" s="36">
        <v>152301.97</v>
      </c>
      <c r="F31" s="36">
        <v>1671.37</v>
      </c>
      <c r="G31" s="36">
        <v>528.64</v>
      </c>
      <c r="H31" s="36">
        <v>0</v>
      </c>
      <c r="I31" s="36">
        <v>147557.28</v>
      </c>
      <c r="J31" s="11">
        <f t="shared" si="16"/>
        <v>-144601.25</v>
      </c>
      <c r="K31" s="11">
        <f t="shared" si="15"/>
        <v>-144601.25</v>
      </c>
      <c r="L31" s="45">
        <f t="shared" si="18"/>
        <v>1.0765113552924808E-2</v>
      </c>
      <c r="M31" s="45">
        <f t="shared" si="19"/>
        <v>1.0765113552924808E-2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</row>
    <row r="32" spans="1:24" s="6" customFormat="1" x14ac:dyDescent="0.3">
      <c r="A32" s="18" t="s">
        <v>38</v>
      </c>
      <c r="B32" s="36">
        <v>32000</v>
      </c>
      <c r="C32" s="36">
        <v>32000</v>
      </c>
      <c r="D32" s="36">
        <v>24000</v>
      </c>
      <c r="E32" s="36">
        <v>17257.34</v>
      </c>
      <c r="F32" s="36">
        <v>2587.33</v>
      </c>
      <c r="G32" s="36">
        <v>1720.66</v>
      </c>
      <c r="H32" s="36">
        <v>0</v>
      </c>
      <c r="I32" s="36">
        <v>0</v>
      </c>
      <c r="J32" s="11">
        <f t="shared" si="16"/>
        <v>6742.66</v>
      </c>
      <c r="K32" s="11">
        <f t="shared" si="15"/>
        <v>14742.66</v>
      </c>
      <c r="L32" s="45">
        <f t="shared" si="18"/>
        <v>0.10780541666666667</v>
      </c>
      <c r="M32" s="45">
        <f t="shared" si="19"/>
        <v>8.0854062500000004E-2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</row>
    <row r="33" spans="1:24" s="6" customFormat="1" x14ac:dyDescent="0.3">
      <c r="A33" s="18" t="s">
        <v>39</v>
      </c>
      <c r="B33" s="36">
        <v>11200</v>
      </c>
      <c r="C33" s="36">
        <v>11977</v>
      </c>
      <c r="D33" s="36">
        <v>8177</v>
      </c>
      <c r="E33" s="36">
        <v>3474.83</v>
      </c>
      <c r="F33" s="36">
        <v>425.33</v>
      </c>
      <c r="G33" s="36">
        <v>425.33</v>
      </c>
      <c r="H33" s="36">
        <v>3360</v>
      </c>
      <c r="I33" s="36">
        <v>0</v>
      </c>
      <c r="J33" s="11">
        <f t="shared" si="16"/>
        <v>1342.17</v>
      </c>
      <c r="K33" s="11">
        <f t="shared" si="15"/>
        <v>5142.17</v>
      </c>
      <c r="L33" s="45">
        <f t="shared" si="18"/>
        <v>5.2015409074232605E-2</v>
      </c>
      <c r="M33" s="45">
        <f t="shared" si="19"/>
        <v>3.5512231777573684E-2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</row>
    <row r="34" spans="1:24" s="6" customFormat="1" x14ac:dyDescent="0.3">
      <c r="A34" s="18" t="s">
        <v>40</v>
      </c>
      <c r="B34" s="36">
        <v>24000</v>
      </c>
      <c r="C34" s="36">
        <v>20000</v>
      </c>
      <c r="D34" s="36">
        <v>8000</v>
      </c>
      <c r="E34" s="36">
        <v>0</v>
      </c>
      <c r="F34" s="36">
        <v>0</v>
      </c>
      <c r="G34" s="36">
        <v>0</v>
      </c>
      <c r="H34" s="36">
        <v>7200</v>
      </c>
      <c r="I34" s="36">
        <v>0</v>
      </c>
      <c r="J34" s="11">
        <f t="shared" si="16"/>
        <v>800</v>
      </c>
      <c r="K34" s="11">
        <f t="shared" si="15"/>
        <v>12800</v>
      </c>
      <c r="L34" s="45">
        <f t="shared" si="18"/>
        <v>0</v>
      </c>
      <c r="M34" s="45">
        <f t="shared" si="19"/>
        <v>0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</row>
    <row r="35" spans="1:24" s="6" customFormat="1" x14ac:dyDescent="0.3">
      <c r="A35" s="18" t="s">
        <v>41</v>
      </c>
      <c r="B35" s="36">
        <v>53000</v>
      </c>
      <c r="C35" s="36">
        <v>45886</v>
      </c>
      <c r="D35" s="36">
        <v>24386</v>
      </c>
      <c r="E35" s="36">
        <v>0</v>
      </c>
      <c r="F35" s="36">
        <v>0</v>
      </c>
      <c r="G35" s="36">
        <v>0</v>
      </c>
      <c r="H35" s="36">
        <v>15900</v>
      </c>
      <c r="I35" s="36">
        <v>0</v>
      </c>
      <c r="J35" s="11">
        <f t="shared" si="16"/>
        <v>8486</v>
      </c>
      <c r="K35" s="11">
        <f t="shared" si="15"/>
        <v>29986</v>
      </c>
      <c r="L35" s="45">
        <f t="shared" si="18"/>
        <v>0</v>
      </c>
      <c r="M35" s="45">
        <f t="shared" si="19"/>
        <v>0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</row>
    <row r="36" spans="1:24" s="6" customFormat="1" x14ac:dyDescent="0.3">
      <c r="A36" s="18" t="s">
        <v>42</v>
      </c>
      <c r="B36" s="36">
        <v>32432</v>
      </c>
      <c r="C36" s="36">
        <v>32432</v>
      </c>
      <c r="D36" s="36">
        <v>17962</v>
      </c>
      <c r="E36" s="36">
        <v>325</v>
      </c>
      <c r="F36" s="36">
        <v>325</v>
      </c>
      <c r="G36" s="36">
        <v>325</v>
      </c>
      <c r="H36" s="36">
        <v>9730</v>
      </c>
      <c r="I36" s="36">
        <v>0</v>
      </c>
      <c r="J36" s="11">
        <f t="shared" si="16"/>
        <v>7907</v>
      </c>
      <c r="K36" s="11">
        <f t="shared" si="15"/>
        <v>22377</v>
      </c>
      <c r="L36" s="45">
        <f t="shared" si="18"/>
        <v>1.8093753479567976E-2</v>
      </c>
      <c r="M36" s="45">
        <f t="shared" si="19"/>
        <v>1.0020966946225949E-2</v>
      </c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</row>
    <row r="37" spans="1:24" s="6" customFormat="1" x14ac:dyDescent="0.3">
      <c r="A37" s="18" t="s">
        <v>43</v>
      </c>
      <c r="B37" s="36">
        <v>21000</v>
      </c>
      <c r="C37" s="36">
        <v>21000</v>
      </c>
      <c r="D37" s="36">
        <v>12000</v>
      </c>
      <c r="E37" s="36">
        <v>0</v>
      </c>
      <c r="F37" s="36">
        <v>0</v>
      </c>
      <c r="G37" s="36">
        <v>0</v>
      </c>
      <c r="H37" s="36">
        <v>6300</v>
      </c>
      <c r="I37" s="36">
        <v>0</v>
      </c>
      <c r="J37" s="11">
        <f t="shared" si="16"/>
        <v>5700</v>
      </c>
      <c r="K37" s="11">
        <f t="shared" si="15"/>
        <v>14700</v>
      </c>
      <c r="L37" s="45">
        <f t="shared" si="18"/>
        <v>0</v>
      </c>
      <c r="M37" s="45">
        <f t="shared" si="19"/>
        <v>0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</row>
    <row r="38" spans="1:24" s="6" customFormat="1" x14ac:dyDescent="0.3">
      <c r="A38" s="18" t="s">
        <v>44</v>
      </c>
      <c r="B38" s="28">
        <v>6100</v>
      </c>
      <c r="C38" s="28">
        <v>6500</v>
      </c>
      <c r="D38" s="28">
        <v>4450</v>
      </c>
      <c r="E38" s="28">
        <v>1205</v>
      </c>
      <c r="F38" s="28">
        <v>1205</v>
      </c>
      <c r="G38" s="28">
        <v>1205</v>
      </c>
      <c r="H38" s="28">
        <v>1830</v>
      </c>
      <c r="I38" s="28">
        <v>0</v>
      </c>
      <c r="J38" s="11">
        <f t="shared" si="16"/>
        <v>1415</v>
      </c>
      <c r="K38" s="11">
        <f t="shared" si="15"/>
        <v>3465</v>
      </c>
      <c r="L38" s="45">
        <f t="shared" si="18"/>
        <v>0.27078651685393257</v>
      </c>
      <c r="M38" s="45">
        <f t="shared" si="19"/>
        <v>0.1853846153846154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</row>
    <row r="39" spans="1:24" s="6" customFormat="1" x14ac:dyDescent="0.3">
      <c r="A39" s="18" t="s">
        <v>45</v>
      </c>
      <c r="B39" s="28">
        <v>15000</v>
      </c>
      <c r="C39" s="28">
        <v>15000</v>
      </c>
      <c r="D39" s="28">
        <v>11000</v>
      </c>
      <c r="E39" s="28">
        <v>0</v>
      </c>
      <c r="F39" s="28">
        <v>0</v>
      </c>
      <c r="G39" s="28">
        <v>0</v>
      </c>
      <c r="H39" s="28">
        <v>4500</v>
      </c>
      <c r="I39" s="28">
        <v>0</v>
      </c>
      <c r="J39" s="11">
        <f t="shared" si="16"/>
        <v>6500</v>
      </c>
      <c r="K39" s="11">
        <f t="shared" si="15"/>
        <v>10500</v>
      </c>
      <c r="L39" s="45">
        <f t="shared" si="18"/>
        <v>0</v>
      </c>
      <c r="M39" s="45">
        <f t="shared" si="19"/>
        <v>0</v>
      </c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</row>
    <row r="40" spans="1:24" s="6" customFormat="1" x14ac:dyDescent="0.3">
      <c r="A40" s="18" t="s">
        <v>46</v>
      </c>
      <c r="B40" s="28">
        <v>10000</v>
      </c>
      <c r="C40" s="28">
        <v>10000</v>
      </c>
      <c r="D40" s="28">
        <v>8000</v>
      </c>
      <c r="E40" s="28">
        <v>0</v>
      </c>
      <c r="F40" s="28">
        <v>0</v>
      </c>
      <c r="G40" s="28">
        <v>0</v>
      </c>
      <c r="H40" s="28">
        <v>3000</v>
      </c>
      <c r="I40" s="28">
        <v>0</v>
      </c>
      <c r="J40" s="11">
        <f t="shared" si="16"/>
        <v>5000</v>
      </c>
      <c r="K40" s="11">
        <f t="shared" si="15"/>
        <v>7000</v>
      </c>
      <c r="L40" s="45">
        <f t="shared" si="18"/>
        <v>0</v>
      </c>
      <c r="M40" s="45">
        <f t="shared" si="19"/>
        <v>0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</row>
    <row r="41" spans="1:24" s="6" customFormat="1" x14ac:dyDescent="0.3">
      <c r="A41" s="18" t="s">
        <v>47</v>
      </c>
      <c r="B41" s="28">
        <v>103437</v>
      </c>
      <c r="C41" s="28">
        <v>103437</v>
      </c>
      <c r="D41" s="28">
        <v>97328</v>
      </c>
      <c r="E41" s="28">
        <v>22181.59</v>
      </c>
      <c r="F41" s="28">
        <v>16526.650000000001</v>
      </c>
      <c r="G41" s="28">
        <v>16334.05</v>
      </c>
      <c r="H41" s="28">
        <v>31031</v>
      </c>
      <c r="I41" s="28">
        <v>2711.5499999999993</v>
      </c>
      <c r="J41" s="11">
        <f t="shared" si="16"/>
        <v>41403.86</v>
      </c>
      <c r="K41" s="11">
        <f t="shared" si="15"/>
        <v>47512.86</v>
      </c>
      <c r="L41" s="45">
        <f t="shared" si="18"/>
        <v>0.16980365362485617</v>
      </c>
      <c r="M41" s="45">
        <f t="shared" si="19"/>
        <v>0.1597750321451705</v>
      </c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</row>
    <row r="42" spans="1:24" s="6" customFormat="1" x14ac:dyDescent="0.3">
      <c r="A42" s="18" t="s">
        <v>48</v>
      </c>
      <c r="B42" s="28">
        <v>20000</v>
      </c>
      <c r="C42" s="28">
        <v>21444</v>
      </c>
      <c r="D42" s="28">
        <v>11944</v>
      </c>
      <c r="E42" s="28">
        <v>4074.45</v>
      </c>
      <c r="F42" s="28">
        <v>982.80000000000007</v>
      </c>
      <c r="G42" s="28">
        <v>982.80000000000007</v>
      </c>
      <c r="H42" s="28">
        <v>6000</v>
      </c>
      <c r="I42" s="28">
        <v>0</v>
      </c>
      <c r="J42" s="11">
        <f t="shared" si="16"/>
        <v>1869.5500000000002</v>
      </c>
      <c r="K42" s="11">
        <f t="shared" si="15"/>
        <v>11369.55</v>
      </c>
      <c r="L42" s="45">
        <f t="shared" si="18"/>
        <v>8.2283991962491629E-2</v>
      </c>
      <c r="M42" s="45">
        <f t="shared" si="19"/>
        <v>4.5831001678791276E-2</v>
      </c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</row>
    <row r="43" spans="1:24" s="6" customFormat="1" x14ac:dyDescent="0.3">
      <c r="A43" s="18" t="s">
        <v>49</v>
      </c>
      <c r="B43" s="28">
        <v>100000</v>
      </c>
      <c r="C43" s="28">
        <v>80000</v>
      </c>
      <c r="D43" s="28">
        <v>80000</v>
      </c>
      <c r="E43" s="28">
        <v>0</v>
      </c>
      <c r="F43" s="28">
        <v>0</v>
      </c>
      <c r="G43" s="28">
        <v>0</v>
      </c>
      <c r="H43" s="28">
        <v>30000</v>
      </c>
      <c r="I43" s="28">
        <v>0</v>
      </c>
      <c r="J43" s="11">
        <f t="shared" si="16"/>
        <v>50000</v>
      </c>
      <c r="K43" s="11">
        <f t="shared" si="15"/>
        <v>50000</v>
      </c>
      <c r="L43" s="45">
        <f t="shared" si="18"/>
        <v>0</v>
      </c>
      <c r="M43" s="45">
        <f t="shared" si="19"/>
        <v>0</v>
      </c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</row>
    <row r="44" spans="1:24" s="6" customFormat="1" x14ac:dyDescent="0.3">
      <c r="A44" s="18" t="s">
        <v>50</v>
      </c>
      <c r="B44" s="28">
        <v>142800</v>
      </c>
      <c r="C44" s="28">
        <v>180840</v>
      </c>
      <c r="D44" s="28">
        <v>121340</v>
      </c>
      <c r="E44" s="28">
        <v>33350</v>
      </c>
      <c r="F44" s="28">
        <v>33350</v>
      </c>
      <c r="G44" s="28">
        <v>18436.259999999998</v>
      </c>
      <c r="H44" s="28">
        <v>42840</v>
      </c>
      <c r="I44" s="28">
        <v>0</v>
      </c>
      <c r="J44" s="11">
        <f t="shared" si="16"/>
        <v>45150</v>
      </c>
      <c r="K44" s="11">
        <f t="shared" si="15"/>
        <v>104650</v>
      </c>
      <c r="L44" s="45">
        <f t="shared" si="18"/>
        <v>0.27484753584967858</v>
      </c>
      <c r="M44" s="45">
        <f t="shared" si="19"/>
        <v>0.18441716434417163</v>
      </c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</row>
    <row r="45" spans="1:24" s="6" customFormat="1" x14ac:dyDescent="0.3">
      <c r="A45" s="18" t="s">
        <v>51</v>
      </c>
      <c r="B45" s="28">
        <v>97000</v>
      </c>
      <c r="C45" s="28">
        <v>97000</v>
      </c>
      <c r="D45" s="28">
        <v>39000</v>
      </c>
      <c r="E45" s="28">
        <v>0</v>
      </c>
      <c r="F45" s="28">
        <v>0</v>
      </c>
      <c r="G45" s="28">
        <v>0</v>
      </c>
      <c r="H45" s="28">
        <v>29100</v>
      </c>
      <c r="I45" s="28">
        <v>0</v>
      </c>
      <c r="J45" s="11">
        <f t="shared" si="16"/>
        <v>9900</v>
      </c>
      <c r="K45" s="11">
        <f t="shared" si="15"/>
        <v>67900</v>
      </c>
      <c r="L45" s="45">
        <f t="shared" si="18"/>
        <v>0</v>
      </c>
      <c r="M45" s="45">
        <f t="shared" si="19"/>
        <v>0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</row>
    <row r="46" spans="1:24" s="6" customFormat="1" x14ac:dyDescent="0.3">
      <c r="A46" s="18" t="s">
        <v>52</v>
      </c>
      <c r="B46" s="28">
        <v>18000</v>
      </c>
      <c r="C46" s="28">
        <v>26414</v>
      </c>
      <c r="D46" s="28">
        <v>20414</v>
      </c>
      <c r="E46" s="28">
        <v>14405.33</v>
      </c>
      <c r="F46" s="28">
        <v>1110.33</v>
      </c>
      <c r="G46" s="28">
        <v>1110.33</v>
      </c>
      <c r="H46" s="28">
        <v>5400</v>
      </c>
      <c r="I46" s="28">
        <v>2413.92</v>
      </c>
      <c r="J46" s="11">
        <f t="shared" si="16"/>
        <v>-1805.25</v>
      </c>
      <c r="K46" s="11">
        <f t="shared" si="15"/>
        <v>4194.75</v>
      </c>
      <c r="L46" s="45">
        <f t="shared" ref="L46:L54" si="20">F46/D46</f>
        <v>5.439061428431468E-2</v>
      </c>
      <c r="M46" s="45">
        <f t="shared" ref="M46:M54" si="21">F46/C46</f>
        <v>4.2035662906034679E-2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</row>
    <row r="47" spans="1:24" s="6" customFormat="1" x14ac:dyDescent="0.3">
      <c r="A47" s="18" t="s">
        <v>53</v>
      </c>
      <c r="B47" s="28">
        <v>387826</v>
      </c>
      <c r="C47" s="28">
        <v>221948</v>
      </c>
      <c r="D47" s="28">
        <v>221198</v>
      </c>
      <c r="E47" s="28">
        <v>163179.79</v>
      </c>
      <c r="F47" s="28">
        <v>47568.51</v>
      </c>
      <c r="G47" s="28">
        <v>47035.65</v>
      </c>
      <c r="H47" s="28">
        <v>44627</v>
      </c>
      <c r="I47" s="28">
        <v>28197</v>
      </c>
      <c r="J47" s="11">
        <f t="shared" si="16"/>
        <v>-14805.790000000008</v>
      </c>
      <c r="K47" s="11">
        <f t="shared" si="15"/>
        <v>-14055.790000000008</v>
      </c>
      <c r="L47" s="45">
        <f t="shared" si="20"/>
        <v>0.21504945795169939</v>
      </c>
      <c r="M47" s="45">
        <f t="shared" si="21"/>
        <v>0.21432276929731289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</row>
    <row r="48" spans="1:24" s="6" customFormat="1" x14ac:dyDescent="0.3">
      <c r="A48" s="55" t="s">
        <v>115</v>
      </c>
      <c r="B48" s="28">
        <v>0</v>
      </c>
      <c r="C48" s="28">
        <v>1068</v>
      </c>
      <c r="D48" s="28">
        <v>1068</v>
      </c>
      <c r="E48" s="28">
        <v>1067.8599999999999</v>
      </c>
      <c r="F48" s="28">
        <v>1067.8599999999999</v>
      </c>
      <c r="G48" s="28">
        <v>0</v>
      </c>
      <c r="H48" s="28">
        <v>0</v>
      </c>
      <c r="I48" s="28">
        <v>0</v>
      </c>
      <c r="J48" s="11">
        <f t="shared" si="16"/>
        <v>0.14000000000010004</v>
      </c>
      <c r="K48" s="11">
        <f t="shared" si="15"/>
        <v>0.14000000000010004</v>
      </c>
      <c r="L48" s="45">
        <f t="shared" si="20"/>
        <v>0.99986891385767784</v>
      </c>
      <c r="M48" s="45">
        <f t="shared" si="21"/>
        <v>0.99986891385767784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</row>
    <row r="49" spans="1:24" s="6" customFormat="1" x14ac:dyDescent="0.3">
      <c r="A49" s="55" t="s">
        <v>116</v>
      </c>
      <c r="B49" s="28">
        <v>0</v>
      </c>
      <c r="C49" s="28">
        <v>12384</v>
      </c>
      <c r="D49" s="28">
        <v>12384</v>
      </c>
      <c r="E49" s="28">
        <v>8476.7999999999993</v>
      </c>
      <c r="F49" s="28">
        <v>8476.7999999999993</v>
      </c>
      <c r="G49" s="28">
        <v>8476.7999999999993</v>
      </c>
      <c r="H49" s="28">
        <v>0</v>
      </c>
      <c r="I49" s="28">
        <v>0</v>
      </c>
      <c r="J49" s="11">
        <f t="shared" si="16"/>
        <v>3907.2000000000007</v>
      </c>
      <c r="K49" s="11">
        <f t="shared" si="15"/>
        <v>3907.2000000000007</v>
      </c>
      <c r="L49" s="45">
        <f t="shared" si="20"/>
        <v>0.68449612403100768</v>
      </c>
      <c r="M49" s="45">
        <f t="shared" si="21"/>
        <v>0.68449612403100768</v>
      </c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</row>
    <row r="50" spans="1:24" s="6" customFormat="1" x14ac:dyDescent="0.3">
      <c r="A50" s="55" t="s">
        <v>117</v>
      </c>
      <c r="B50" s="28">
        <v>0</v>
      </c>
      <c r="C50" s="28">
        <v>320</v>
      </c>
      <c r="D50" s="28">
        <v>320</v>
      </c>
      <c r="E50" s="28">
        <v>319.93</v>
      </c>
      <c r="F50" s="28">
        <v>196.88</v>
      </c>
      <c r="G50" s="28">
        <v>0</v>
      </c>
      <c r="H50" s="28">
        <v>0</v>
      </c>
      <c r="I50" s="28">
        <v>0</v>
      </c>
      <c r="J50" s="11">
        <f t="shared" si="16"/>
        <v>6.9999999999993179E-2</v>
      </c>
      <c r="K50" s="11">
        <f t="shared" si="15"/>
        <v>6.9999999999993179E-2</v>
      </c>
      <c r="L50" s="45">
        <f t="shared" si="20"/>
        <v>0.61524999999999996</v>
      </c>
      <c r="M50" s="45">
        <f t="shared" si="21"/>
        <v>0.61524999999999996</v>
      </c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</row>
    <row r="51" spans="1:24" s="6" customFormat="1" x14ac:dyDescent="0.3">
      <c r="A51" s="18" t="s">
        <v>104</v>
      </c>
      <c r="B51" s="28">
        <v>0</v>
      </c>
      <c r="C51" s="28">
        <v>77</v>
      </c>
      <c r="D51" s="28">
        <v>77</v>
      </c>
      <c r="E51" s="28">
        <v>17</v>
      </c>
      <c r="F51" s="28">
        <v>17</v>
      </c>
      <c r="G51" s="28">
        <v>17</v>
      </c>
      <c r="H51" s="28">
        <v>0</v>
      </c>
      <c r="I51" s="28">
        <v>0</v>
      </c>
      <c r="J51" s="11">
        <f t="shared" si="16"/>
        <v>60</v>
      </c>
      <c r="K51" s="11">
        <f t="shared" si="15"/>
        <v>60</v>
      </c>
      <c r="L51" s="45">
        <f t="shared" si="20"/>
        <v>0.22077922077922077</v>
      </c>
      <c r="M51" s="45">
        <f t="shared" si="21"/>
        <v>0.22077922077922077</v>
      </c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</row>
    <row r="52" spans="1:24" s="6" customFormat="1" x14ac:dyDescent="0.3">
      <c r="A52" s="18" t="s">
        <v>105</v>
      </c>
      <c r="B52" s="28">
        <v>0</v>
      </c>
      <c r="C52" s="28">
        <v>402</v>
      </c>
      <c r="D52" s="28">
        <v>402</v>
      </c>
      <c r="E52" s="28">
        <v>195</v>
      </c>
      <c r="F52" s="28">
        <v>195</v>
      </c>
      <c r="G52" s="28">
        <v>195</v>
      </c>
      <c r="H52" s="28">
        <v>0</v>
      </c>
      <c r="I52" s="28">
        <v>0</v>
      </c>
      <c r="J52" s="11">
        <f t="shared" si="16"/>
        <v>207</v>
      </c>
      <c r="K52" s="11">
        <f t="shared" si="15"/>
        <v>207</v>
      </c>
      <c r="L52" s="45">
        <f t="shared" si="20"/>
        <v>0.48507462686567165</v>
      </c>
      <c r="M52" s="45">
        <f t="shared" si="21"/>
        <v>0.48507462686567165</v>
      </c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</row>
    <row r="53" spans="1:24" s="6" customFormat="1" x14ac:dyDescent="0.3">
      <c r="A53" s="18" t="s">
        <v>97</v>
      </c>
      <c r="B53" s="28">
        <v>0</v>
      </c>
      <c r="C53" s="28">
        <v>6680</v>
      </c>
      <c r="D53" s="28">
        <v>6680</v>
      </c>
      <c r="E53" s="28">
        <v>3433.71</v>
      </c>
      <c r="F53" s="28">
        <v>3433.71</v>
      </c>
      <c r="G53" s="28">
        <v>493.49</v>
      </c>
      <c r="H53" s="28">
        <v>0</v>
      </c>
      <c r="I53" s="28">
        <v>0</v>
      </c>
      <c r="J53" s="11">
        <f t="shared" si="16"/>
        <v>3246.29</v>
      </c>
      <c r="K53" s="11">
        <f t="shared" si="15"/>
        <v>3246.29</v>
      </c>
      <c r="L53" s="45">
        <f t="shared" si="20"/>
        <v>0.51402844311377249</v>
      </c>
      <c r="M53" s="45">
        <f t="shared" si="21"/>
        <v>0.51402844311377249</v>
      </c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</row>
    <row r="54" spans="1:24" s="6" customFormat="1" x14ac:dyDescent="0.3">
      <c r="A54" s="18" t="s">
        <v>106</v>
      </c>
      <c r="B54" s="28">
        <v>0</v>
      </c>
      <c r="C54" s="28">
        <v>1659</v>
      </c>
      <c r="D54" s="28">
        <v>1659</v>
      </c>
      <c r="E54" s="28">
        <v>1439.06</v>
      </c>
      <c r="F54" s="28">
        <v>1439.06</v>
      </c>
      <c r="G54" s="28">
        <v>477.07</v>
      </c>
      <c r="H54" s="28">
        <v>0</v>
      </c>
      <c r="I54" s="28">
        <v>0</v>
      </c>
      <c r="J54" s="11">
        <f t="shared" si="16"/>
        <v>219.94000000000005</v>
      </c>
      <c r="K54" s="11">
        <f t="shared" si="15"/>
        <v>219.94000000000005</v>
      </c>
      <c r="L54" s="45">
        <f t="shared" si="20"/>
        <v>0.86742616033755271</v>
      </c>
      <c r="M54" s="45">
        <f t="shared" si="21"/>
        <v>0.86742616033755271</v>
      </c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</row>
    <row r="55" spans="1:24" s="6" customFormat="1" x14ac:dyDescent="0.3">
      <c r="A55" s="15" t="s">
        <v>23</v>
      </c>
      <c r="B55" s="12">
        <f>SUM(B56:B90)</f>
        <v>135794</v>
      </c>
      <c r="C55" s="12">
        <f t="shared" ref="C55:K55" si="22">SUM(C56:C90)</f>
        <v>147451</v>
      </c>
      <c r="D55" s="12">
        <f t="shared" si="22"/>
        <v>85867</v>
      </c>
      <c r="E55" s="12">
        <f t="shared" si="22"/>
        <v>23044.979999999996</v>
      </c>
      <c r="F55" s="12">
        <f t="shared" si="22"/>
        <v>15055.650000000001</v>
      </c>
      <c r="G55" s="12">
        <f t="shared" si="22"/>
        <v>7890.23</v>
      </c>
      <c r="H55" s="12">
        <f t="shared" si="22"/>
        <v>36958</v>
      </c>
      <c r="I55" s="12">
        <f t="shared" si="22"/>
        <v>2519.21</v>
      </c>
      <c r="J55" s="12">
        <f t="shared" si="22"/>
        <v>23344.810000000005</v>
      </c>
      <c r="K55" s="12">
        <f t="shared" si="22"/>
        <v>84928.810000000012</v>
      </c>
      <c r="L55" s="43">
        <f>F55/D55</f>
        <v>0.1753368581643705</v>
      </c>
      <c r="M55" s="43">
        <f>F55/C55</f>
        <v>0.10210612339014317</v>
      </c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</row>
    <row r="56" spans="1:24" s="6" customFormat="1" x14ac:dyDescent="0.3">
      <c r="A56" s="18" t="s">
        <v>54</v>
      </c>
      <c r="B56" s="30">
        <v>9000</v>
      </c>
      <c r="C56" s="30">
        <v>9000</v>
      </c>
      <c r="D56" s="30">
        <v>3500</v>
      </c>
      <c r="E56" s="30">
        <v>1260.78</v>
      </c>
      <c r="F56" s="30">
        <v>1260.78</v>
      </c>
      <c r="G56" s="30">
        <v>599.08999999999992</v>
      </c>
      <c r="H56" s="30">
        <v>0</v>
      </c>
      <c r="I56" s="30">
        <v>0</v>
      </c>
      <c r="J56" s="11">
        <f>D56-E56-H56-I56</f>
        <v>2239.2200000000003</v>
      </c>
      <c r="K56" s="11">
        <f>C56-E56-H56-I56</f>
        <v>7739.22</v>
      </c>
      <c r="L56" s="45">
        <f t="shared" ref="L56" si="23">F56/D56</f>
        <v>0.36022285714285712</v>
      </c>
      <c r="M56" s="45">
        <f t="shared" si="5"/>
        <v>0.14008666666666666</v>
      </c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</row>
    <row r="57" spans="1:24" s="6" customFormat="1" x14ac:dyDescent="0.3">
      <c r="A57" s="18" t="s">
        <v>55</v>
      </c>
      <c r="B57" s="30">
        <v>3600</v>
      </c>
      <c r="C57" s="30">
        <v>3600</v>
      </c>
      <c r="D57" s="30">
        <v>2100</v>
      </c>
      <c r="E57" s="30">
        <v>1457.77</v>
      </c>
      <c r="F57" s="30">
        <v>1205.77</v>
      </c>
      <c r="G57" s="30">
        <v>618.52</v>
      </c>
      <c r="H57" s="30">
        <v>0</v>
      </c>
      <c r="I57" s="30">
        <v>0</v>
      </c>
      <c r="J57" s="11">
        <f t="shared" ref="J57:J90" si="24">D57-E57-H57-I57</f>
        <v>642.23</v>
      </c>
      <c r="K57" s="11">
        <f t="shared" ref="K57:K90" si="25">C57-E57-H57-I57</f>
        <v>2142.23</v>
      </c>
      <c r="L57" s="45">
        <f t="shared" ref="L57:L58" si="26">F57/D57</f>
        <v>0.57417619047619051</v>
      </c>
      <c r="M57" s="45">
        <f t="shared" si="5"/>
        <v>0.3349361111111111</v>
      </c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</row>
    <row r="58" spans="1:24" s="6" customFormat="1" x14ac:dyDescent="0.3">
      <c r="A58" s="18" t="s">
        <v>56</v>
      </c>
      <c r="B58" s="30">
        <v>500</v>
      </c>
      <c r="C58" s="30">
        <v>500</v>
      </c>
      <c r="D58" s="30">
        <v>500</v>
      </c>
      <c r="E58" s="30">
        <v>0</v>
      </c>
      <c r="F58" s="30">
        <v>0</v>
      </c>
      <c r="G58" s="30">
        <v>0</v>
      </c>
      <c r="H58" s="30">
        <v>150</v>
      </c>
      <c r="I58" s="30">
        <v>0</v>
      </c>
      <c r="J58" s="11">
        <f t="shared" si="24"/>
        <v>350</v>
      </c>
      <c r="K58" s="11">
        <f t="shared" si="25"/>
        <v>350</v>
      </c>
      <c r="L58" s="45">
        <f t="shared" si="26"/>
        <v>0</v>
      </c>
      <c r="M58" s="45">
        <f t="shared" si="5"/>
        <v>0</v>
      </c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</row>
    <row r="59" spans="1:24" s="6" customFormat="1" x14ac:dyDescent="0.3">
      <c r="A59" s="18" t="s">
        <v>57</v>
      </c>
      <c r="B59" s="30">
        <v>300</v>
      </c>
      <c r="C59" s="30">
        <v>300</v>
      </c>
      <c r="D59" s="30">
        <v>0</v>
      </c>
      <c r="E59" s="30">
        <v>0</v>
      </c>
      <c r="F59" s="30">
        <v>0</v>
      </c>
      <c r="G59" s="30">
        <v>0</v>
      </c>
      <c r="H59" s="30">
        <v>90</v>
      </c>
      <c r="I59" s="30">
        <v>0</v>
      </c>
      <c r="J59" s="11">
        <f t="shared" si="24"/>
        <v>-90</v>
      </c>
      <c r="K59" s="11">
        <f t="shared" si="25"/>
        <v>210</v>
      </c>
      <c r="L59" s="45">
        <v>0</v>
      </c>
      <c r="M59" s="45">
        <f t="shared" si="5"/>
        <v>0</v>
      </c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 s="6" customFormat="1" x14ac:dyDescent="0.3">
      <c r="A60" s="18" t="s">
        <v>58</v>
      </c>
      <c r="B60" s="30">
        <v>10000</v>
      </c>
      <c r="C60" s="30">
        <v>10000</v>
      </c>
      <c r="D60" s="30">
        <v>10000</v>
      </c>
      <c r="E60" s="30">
        <v>2519.21</v>
      </c>
      <c r="F60" s="30">
        <v>0</v>
      </c>
      <c r="G60" s="30">
        <v>0</v>
      </c>
      <c r="H60" s="30">
        <v>3000</v>
      </c>
      <c r="I60" s="30">
        <v>2519.21</v>
      </c>
      <c r="J60" s="11">
        <f t="shared" si="24"/>
        <v>1961.58</v>
      </c>
      <c r="K60" s="11">
        <f t="shared" si="25"/>
        <v>1961.58</v>
      </c>
      <c r="L60" s="45">
        <v>0</v>
      </c>
      <c r="M60" s="45">
        <f t="shared" si="5"/>
        <v>0</v>
      </c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 s="6" customFormat="1" x14ac:dyDescent="0.3">
      <c r="A61" s="18" t="s">
        <v>59</v>
      </c>
      <c r="B61" s="30">
        <v>15000</v>
      </c>
      <c r="C61" s="30">
        <v>15000</v>
      </c>
      <c r="D61" s="30">
        <v>6250</v>
      </c>
      <c r="E61" s="30">
        <v>1004</v>
      </c>
      <c r="F61" s="30">
        <v>1004</v>
      </c>
      <c r="G61" s="30">
        <v>1004</v>
      </c>
      <c r="H61" s="30">
        <v>4500</v>
      </c>
      <c r="I61" s="30">
        <v>0</v>
      </c>
      <c r="J61" s="11">
        <f t="shared" si="24"/>
        <v>746</v>
      </c>
      <c r="K61" s="11">
        <f t="shared" si="25"/>
        <v>9496</v>
      </c>
      <c r="L61" s="45">
        <f t="shared" ref="L61:L69" si="27">F61/D61</f>
        <v>0.16064000000000001</v>
      </c>
      <c r="M61" s="45">
        <f t="shared" si="5"/>
        <v>6.6933333333333331E-2</v>
      </c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 s="6" customFormat="1" x14ac:dyDescent="0.3">
      <c r="A62" s="18" t="s">
        <v>60</v>
      </c>
      <c r="B62" s="30">
        <v>10000</v>
      </c>
      <c r="C62" s="30">
        <v>10000</v>
      </c>
      <c r="D62" s="30">
        <v>4166</v>
      </c>
      <c r="E62" s="30">
        <v>523.41</v>
      </c>
      <c r="F62" s="30">
        <v>523.41</v>
      </c>
      <c r="G62" s="30">
        <v>523.41</v>
      </c>
      <c r="H62" s="30">
        <v>3000</v>
      </c>
      <c r="I62" s="30">
        <v>0</v>
      </c>
      <c r="J62" s="11">
        <f t="shared" si="24"/>
        <v>642.59000000000015</v>
      </c>
      <c r="K62" s="11">
        <f t="shared" si="25"/>
        <v>6476.59</v>
      </c>
      <c r="L62" s="45">
        <f t="shared" si="27"/>
        <v>0.12563850216034564</v>
      </c>
      <c r="M62" s="45">
        <f t="shared" si="5"/>
        <v>5.2340999999999999E-2</v>
      </c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 s="6" customFormat="1" x14ac:dyDescent="0.3">
      <c r="A63" s="18" t="s">
        <v>61</v>
      </c>
      <c r="B63" s="30">
        <v>800</v>
      </c>
      <c r="C63" s="30">
        <v>800</v>
      </c>
      <c r="D63" s="30">
        <v>500</v>
      </c>
      <c r="E63" s="30">
        <v>232.69</v>
      </c>
      <c r="F63" s="30">
        <v>0</v>
      </c>
      <c r="G63" s="30">
        <v>0</v>
      </c>
      <c r="H63" s="30">
        <v>240</v>
      </c>
      <c r="I63" s="30">
        <v>0</v>
      </c>
      <c r="J63" s="11">
        <f t="shared" si="24"/>
        <v>27.310000000000002</v>
      </c>
      <c r="K63" s="11">
        <f t="shared" si="25"/>
        <v>327.30999999999995</v>
      </c>
      <c r="L63" s="45">
        <f t="shared" si="27"/>
        <v>0</v>
      </c>
      <c r="M63" s="45">
        <f t="shared" si="5"/>
        <v>0</v>
      </c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s="6" customFormat="1" x14ac:dyDescent="0.3">
      <c r="A64" s="18" t="s">
        <v>62</v>
      </c>
      <c r="B64" s="30">
        <v>8500</v>
      </c>
      <c r="C64" s="30">
        <v>5300</v>
      </c>
      <c r="D64" s="30">
        <v>5050</v>
      </c>
      <c r="E64" s="30">
        <v>36.11</v>
      </c>
      <c r="F64" s="30">
        <v>36.11</v>
      </c>
      <c r="G64" s="30">
        <v>0</v>
      </c>
      <c r="H64" s="30">
        <v>2550</v>
      </c>
      <c r="I64" s="30">
        <v>0</v>
      </c>
      <c r="J64" s="11">
        <f t="shared" si="24"/>
        <v>2463.8900000000003</v>
      </c>
      <c r="K64" s="11">
        <f t="shared" si="25"/>
        <v>2713.8900000000003</v>
      </c>
      <c r="L64" s="45">
        <f t="shared" si="27"/>
        <v>7.1504950495049503E-3</v>
      </c>
      <c r="M64" s="45">
        <f t="shared" si="5"/>
        <v>6.8132075471698111E-3</v>
      </c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 s="6" customFormat="1" x14ac:dyDescent="0.3">
      <c r="A65" s="18" t="s">
        <v>63</v>
      </c>
      <c r="B65" s="30">
        <v>4500</v>
      </c>
      <c r="C65" s="30">
        <v>5850</v>
      </c>
      <c r="D65" s="30">
        <v>3350</v>
      </c>
      <c r="E65" s="30">
        <v>816.52</v>
      </c>
      <c r="F65" s="30">
        <v>816.52</v>
      </c>
      <c r="G65" s="30">
        <v>561.75</v>
      </c>
      <c r="H65" s="30">
        <v>1350</v>
      </c>
      <c r="I65" s="30">
        <v>0</v>
      </c>
      <c r="J65" s="11">
        <f t="shared" si="24"/>
        <v>1183.48</v>
      </c>
      <c r="K65" s="11">
        <f t="shared" si="25"/>
        <v>3683.4799999999996</v>
      </c>
      <c r="L65" s="45">
        <v>0</v>
      </c>
      <c r="M65" s="45">
        <f t="shared" si="5"/>
        <v>0.13957606837606837</v>
      </c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 s="6" customFormat="1" x14ac:dyDescent="0.3">
      <c r="A66" s="18" t="s">
        <v>64</v>
      </c>
      <c r="B66" s="30">
        <v>2000</v>
      </c>
      <c r="C66" s="30">
        <v>2454</v>
      </c>
      <c r="D66" s="30">
        <v>1254</v>
      </c>
      <c r="E66" s="30">
        <v>594.92999999999995</v>
      </c>
      <c r="F66" s="30">
        <v>0</v>
      </c>
      <c r="G66" s="30">
        <v>0</v>
      </c>
      <c r="H66" s="30">
        <v>600</v>
      </c>
      <c r="I66" s="30">
        <v>0</v>
      </c>
      <c r="J66" s="11">
        <f t="shared" si="24"/>
        <v>59.07000000000005</v>
      </c>
      <c r="K66" s="11">
        <f t="shared" si="25"/>
        <v>1259.0700000000002</v>
      </c>
      <c r="L66" s="45">
        <v>0</v>
      </c>
      <c r="M66" s="45">
        <f t="shared" si="5"/>
        <v>0</v>
      </c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 s="6" customFormat="1" x14ac:dyDescent="0.3">
      <c r="A67" s="18" t="s">
        <v>65</v>
      </c>
      <c r="B67" s="30">
        <v>600</v>
      </c>
      <c r="C67" s="30">
        <v>600</v>
      </c>
      <c r="D67" s="30">
        <v>600</v>
      </c>
      <c r="E67" s="30">
        <v>0</v>
      </c>
      <c r="F67" s="30">
        <v>0</v>
      </c>
      <c r="G67" s="30">
        <v>0</v>
      </c>
      <c r="H67" s="30">
        <v>180</v>
      </c>
      <c r="I67" s="30">
        <v>0</v>
      </c>
      <c r="J67" s="11">
        <f t="shared" si="24"/>
        <v>420</v>
      </c>
      <c r="K67" s="11">
        <f t="shared" si="25"/>
        <v>420</v>
      </c>
      <c r="L67" s="45">
        <v>0</v>
      </c>
      <c r="M67" s="45">
        <f t="shared" si="5"/>
        <v>0</v>
      </c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 s="6" customFormat="1" x14ac:dyDescent="0.3">
      <c r="A68" s="18" t="s">
        <v>66</v>
      </c>
      <c r="B68" s="30">
        <v>500</v>
      </c>
      <c r="C68" s="30">
        <v>500</v>
      </c>
      <c r="D68" s="30">
        <v>300</v>
      </c>
      <c r="E68" s="30">
        <v>0</v>
      </c>
      <c r="F68" s="30">
        <v>0</v>
      </c>
      <c r="G68" s="30">
        <v>0</v>
      </c>
      <c r="H68" s="30">
        <v>150</v>
      </c>
      <c r="I68" s="30">
        <v>0</v>
      </c>
      <c r="J68" s="11">
        <f t="shared" si="24"/>
        <v>150</v>
      </c>
      <c r="K68" s="11">
        <f t="shared" si="25"/>
        <v>350</v>
      </c>
      <c r="L68" s="45">
        <v>0</v>
      </c>
      <c r="M68" s="45">
        <f t="shared" si="5"/>
        <v>0</v>
      </c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 s="6" customFormat="1" x14ac:dyDescent="0.3">
      <c r="A69" s="18" t="s">
        <v>67</v>
      </c>
      <c r="B69" s="30">
        <v>2004</v>
      </c>
      <c r="C69" s="30">
        <v>2604</v>
      </c>
      <c r="D69" s="30">
        <v>2604</v>
      </c>
      <c r="E69" s="30">
        <v>985.14</v>
      </c>
      <c r="F69" s="30">
        <v>985.14</v>
      </c>
      <c r="G69" s="30">
        <v>764.83</v>
      </c>
      <c r="H69" s="30">
        <v>601</v>
      </c>
      <c r="I69" s="30">
        <v>0</v>
      </c>
      <c r="J69" s="11">
        <f t="shared" si="24"/>
        <v>1017.8600000000001</v>
      </c>
      <c r="K69" s="11">
        <f t="shared" si="25"/>
        <v>1017.8600000000001</v>
      </c>
      <c r="L69" s="45">
        <f t="shared" si="27"/>
        <v>0.3783179723502304</v>
      </c>
      <c r="M69" s="45">
        <f t="shared" si="5"/>
        <v>0.3783179723502304</v>
      </c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 s="6" customFormat="1" x14ac:dyDescent="0.3">
      <c r="A70" s="55" t="s">
        <v>125</v>
      </c>
      <c r="B70" s="30">
        <v>0</v>
      </c>
      <c r="C70" s="30">
        <v>10</v>
      </c>
      <c r="D70" s="30">
        <v>10</v>
      </c>
      <c r="E70" s="30">
        <v>2.13</v>
      </c>
      <c r="F70" s="30">
        <v>2.13</v>
      </c>
      <c r="G70" s="30">
        <v>2.13</v>
      </c>
      <c r="H70" s="30">
        <v>0</v>
      </c>
      <c r="I70" s="30">
        <v>0</v>
      </c>
      <c r="J70" s="11">
        <f t="shared" si="24"/>
        <v>7.87</v>
      </c>
      <c r="K70" s="11">
        <f t="shared" si="25"/>
        <v>7.87</v>
      </c>
      <c r="L70" s="45">
        <f t="shared" ref="L70:L71" si="28">F70/D70</f>
        <v>0.21299999999999999</v>
      </c>
      <c r="M70" s="45">
        <f t="shared" ref="M70:M71" si="29">F70/C70</f>
        <v>0.21299999999999999</v>
      </c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 s="6" customFormat="1" x14ac:dyDescent="0.3">
      <c r="A71" s="18" t="s">
        <v>68</v>
      </c>
      <c r="B71" s="30">
        <v>1000</v>
      </c>
      <c r="C71" s="30">
        <v>1400</v>
      </c>
      <c r="D71" s="30">
        <v>1000</v>
      </c>
      <c r="E71" s="30">
        <v>683.39</v>
      </c>
      <c r="F71" s="30">
        <v>188.52</v>
      </c>
      <c r="G71" s="30">
        <v>0</v>
      </c>
      <c r="H71" s="30">
        <v>300</v>
      </c>
      <c r="I71" s="30">
        <v>0</v>
      </c>
      <c r="J71" s="11">
        <f t="shared" si="24"/>
        <v>16.610000000000014</v>
      </c>
      <c r="K71" s="11">
        <f t="shared" si="25"/>
        <v>416.61</v>
      </c>
      <c r="L71" s="45">
        <f t="shared" si="28"/>
        <v>0.18852000000000002</v>
      </c>
      <c r="M71" s="45">
        <f t="shared" si="29"/>
        <v>0.13465714285714286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 s="6" customFormat="1" x14ac:dyDescent="0.3">
      <c r="A72" s="18" t="s">
        <v>69</v>
      </c>
      <c r="B72" s="30">
        <v>0</v>
      </c>
      <c r="C72" s="30">
        <v>100</v>
      </c>
      <c r="D72" s="30">
        <v>100</v>
      </c>
      <c r="E72" s="30">
        <v>42.8</v>
      </c>
      <c r="F72" s="30">
        <v>42.8</v>
      </c>
      <c r="G72" s="30">
        <v>42.8</v>
      </c>
      <c r="H72" s="30">
        <v>0</v>
      </c>
      <c r="I72" s="30">
        <v>0</v>
      </c>
      <c r="J72" s="11">
        <f t="shared" si="24"/>
        <v>57.2</v>
      </c>
      <c r="K72" s="11">
        <f t="shared" si="25"/>
        <v>57.2</v>
      </c>
      <c r="L72" s="45">
        <f t="shared" ref="L72:L75" si="30">F72/D72</f>
        <v>0.42799999999999999</v>
      </c>
      <c r="M72" s="45">
        <f t="shared" ref="M72:M75" si="31">F72/C72</f>
        <v>0.42799999999999999</v>
      </c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 s="6" customFormat="1" x14ac:dyDescent="0.3">
      <c r="A73" s="18" t="s">
        <v>70</v>
      </c>
      <c r="B73" s="30">
        <v>500</v>
      </c>
      <c r="C73" s="30">
        <v>500</v>
      </c>
      <c r="D73" s="30">
        <v>200</v>
      </c>
      <c r="E73" s="30">
        <v>23.53</v>
      </c>
      <c r="F73" s="30">
        <v>23.53</v>
      </c>
      <c r="G73" s="30">
        <v>23.53</v>
      </c>
      <c r="H73" s="30">
        <v>150</v>
      </c>
      <c r="I73" s="30">
        <v>0</v>
      </c>
      <c r="J73" s="11">
        <f t="shared" si="24"/>
        <v>26.47</v>
      </c>
      <c r="K73" s="11">
        <f t="shared" si="25"/>
        <v>326.47000000000003</v>
      </c>
      <c r="L73" s="45">
        <f t="shared" si="30"/>
        <v>0.11765</v>
      </c>
      <c r="M73" s="45">
        <f t="shared" si="31"/>
        <v>4.7060000000000005E-2</v>
      </c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 s="6" customFormat="1" x14ac:dyDescent="0.3">
      <c r="A74" s="18" t="s">
        <v>71</v>
      </c>
      <c r="B74" s="30">
        <v>2500</v>
      </c>
      <c r="C74" s="30">
        <v>2133</v>
      </c>
      <c r="D74" s="30">
        <v>633</v>
      </c>
      <c r="E74" s="30">
        <v>32.049999999999997</v>
      </c>
      <c r="F74" s="30">
        <v>32.049999999999997</v>
      </c>
      <c r="G74" s="30">
        <v>32.049999999999997</v>
      </c>
      <c r="H74" s="30">
        <v>750</v>
      </c>
      <c r="I74" s="30">
        <v>0</v>
      </c>
      <c r="J74" s="11">
        <f t="shared" si="24"/>
        <v>-149.04999999999995</v>
      </c>
      <c r="K74" s="11">
        <f t="shared" si="25"/>
        <v>1350.9499999999998</v>
      </c>
      <c r="L74" s="45">
        <f t="shared" si="30"/>
        <v>5.0631911532385464E-2</v>
      </c>
      <c r="M74" s="45">
        <f t="shared" si="31"/>
        <v>1.5025785278949835E-2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 s="6" customFormat="1" x14ac:dyDescent="0.3">
      <c r="A75" s="18" t="s">
        <v>72</v>
      </c>
      <c r="B75" s="30">
        <v>490</v>
      </c>
      <c r="C75" s="30">
        <v>490</v>
      </c>
      <c r="D75" s="30">
        <v>490</v>
      </c>
      <c r="E75" s="30">
        <v>34.07</v>
      </c>
      <c r="F75" s="30">
        <v>0</v>
      </c>
      <c r="G75" s="30">
        <v>0</v>
      </c>
      <c r="H75" s="30">
        <v>147</v>
      </c>
      <c r="I75" s="30">
        <v>0</v>
      </c>
      <c r="J75" s="11">
        <f t="shared" si="24"/>
        <v>308.93</v>
      </c>
      <c r="K75" s="11">
        <f t="shared" si="25"/>
        <v>308.93</v>
      </c>
      <c r="L75" s="45">
        <f t="shared" si="30"/>
        <v>0</v>
      </c>
      <c r="M75" s="45">
        <f t="shared" si="31"/>
        <v>0</v>
      </c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 s="6" customFormat="1" x14ac:dyDescent="0.3">
      <c r="A76" s="18" t="s">
        <v>73</v>
      </c>
      <c r="B76" s="30">
        <v>31500</v>
      </c>
      <c r="C76" s="30">
        <v>33385</v>
      </c>
      <c r="D76" s="30">
        <v>16885</v>
      </c>
      <c r="E76" s="30">
        <v>3419.5099999999998</v>
      </c>
      <c r="F76" s="30">
        <v>1434.5100000000002</v>
      </c>
      <c r="G76" s="30">
        <v>913.35</v>
      </c>
      <c r="H76" s="30">
        <v>9450</v>
      </c>
      <c r="I76" s="30">
        <v>0</v>
      </c>
      <c r="J76" s="11">
        <f t="shared" si="24"/>
        <v>4015.49</v>
      </c>
      <c r="K76" s="11">
        <f t="shared" si="25"/>
        <v>20515.490000000002</v>
      </c>
      <c r="L76" s="45">
        <v>0</v>
      </c>
      <c r="M76" s="45">
        <f t="shared" si="5"/>
        <v>4.2968698517298197E-2</v>
      </c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 s="6" customFormat="1" x14ac:dyDescent="0.3">
      <c r="A77" s="18" t="s">
        <v>74</v>
      </c>
      <c r="B77" s="30">
        <v>3000</v>
      </c>
      <c r="C77" s="30">
        <v>3000</v>
      </c>
      <c r="D77" s="30">
        <v>2000</v>
      </c>
      <c r="E77" s="30">
        <v>94.58</v>
      </c>
      <c r="F77" s="30">
        <v>94.58</v>
      </c>
      <c r="G77" s="30">
        <v>0</v>
      </c>
      <c r="H77" s="30">
        <v>900</v>
      </c>
      <c r="I77" s="30">
        <v>0</v>
      </c>
      <c r="J77" s="11">
        <f t="shared" si="24"/>
        <v>1005.4200000000001</v>
      </c>
      <c r="K77" s="11">
        <f t="shared" si="25"/>
        <v>2005.42</v>
      </c>
      <c r="L77" s="45">
        <v>0</v>
      </c>
      <c r="M77" s="45">
        <f t="shared" si="5"/>
        <v>3.1526666666666668E-2</v>
      </c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 s="6" customFormat="1" x14ac:dyDescent="0.3">
      <c r="A78" s="18" t="s">
        <v>75</v>
      </c>
      <c r="B78" s="30">
        <v>1500</v>
      </c>
      <c r="C78" s="30">
        <v>1500</v>
      </c>
      <c r="D78" s="30">
        <v>950</v>
      </c>
      <c r="E78" s="30">
        <v>0</v>
      </c>
      <c r="F78" s="30">
        <v>0</v>
      </c>
      <c r="G78" s="30">
        <v>0</v>
      </c>
      <c r="H78" s="30">
        <v>450</v>
      </c>
      <c r="I78" s="30">
        <v>0</v>
      </c>
      <c r="J78" s="11">
        <f t="shared" si="24"/>
        <v>500</v>
      </c>
      <c r="K78" s="11">
        <f t="shared" si="25"/>
        <v>1050</v>
      </c>
      <c r="L78" s="45">
        <v>0</v>
      </c>
      <c r="M78" s="45">
        <f t="shared" si="5"/>
        <v>0</v>
      </c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 s="6" customFormat="1" x14ac:dyDescent="0.3">
      <c r="A79" s="18" t="s">
        <v>76</v>
      </c>
      <c r="B79" s="30">
        <v>6000</v>
      </c>
      <c r="C79" s="30">
        <v>9000</v>
      </c>
      <c r="D79" s="30">
        <v>5500</v>
      </c>
      <c r="E79" s="30">
        <v>1759.29</v>
      </c>
      <c r="F79" s="30">
        <v>1759.29</v>
      </c>
      <c r="G79" s="30">
        <v>179.76</v>
      </c>
      <c r="H79" s="30">
        <v>1800</v>
      </c>
      <c r="I79" s="30">
        <v>0</v>
      </c>
      <c r="J79" s="11">
        <f t="shared" si="24"/>
        <v>1940.71</v>
      </c>
      <c r="K79" s="11">
        <f t="shared" si="25"/>
        <v>5440.71</v>
      </c>
      <c r="L79" s="45">
        <v>0</v>
      </c>
      <c r="M79" s="45">
        <f t="shared" si="5"/>
        <v>0.19547666666666666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 s="6" customFormat="1" x14ac:dyDescent="0.3">
      <c r="A80" s="18" t="s">
        <v>77</v>
      </c>
      <c r="B80" s="30">
        <v>17000</v>
      </c>
      <c r="C80" s="30">
        <v>17000</v>
      </c>
      <c r="D80" s="30">
        <v>7000</v>
      </c>
      <c r="E80" s="30">
        <v>1134.1300000000001</v>
      </c>
      <c r="F80" s="30">
        <v>1134.1300000000001</v>
      </c>
      <c r="G80" s="30">
        <v>0</v>
      </c>
      <c r="H80" s="30">
        <v>5100</v>
      </c>
      <c r="I80" s="30">
        <v>0</v>
      </c>
      <c r="J80" s="11">
        <f t="shared" si="24"/>
        <v>765.86999999999989</v>
      </c>
      <c r="K80" s="11">
        <f t="shared" si="25"/>
        <v>10765.869999999999</v>
      </c>
      <c r="L80" s="45">
        <v>0</v>
      </c>
      <c r="M80" s="45">
        <f t="shared" si="5"/>
        <v>6.6713529411764713E-2</v>
      </c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 s="6" customFormat="1" x14ac:dyDescent="0.3">
      <c r="A81" s="18" t="s">
        <v>78</v>
      </c>
      <c r="B81" s="30">
        <v>1500</v>
      </c>
      <c r="C81" s="30">
        <v>1500</v>
      </c>
      <c r="D81" s="30">
        <v>1000</v>
      </c>
      <c r="E81" s="30">
        <v>479.29</v>
      </c>
      <c r="F81" s="30">
        <v>479.29</v>
      </c>
      <c r="G81" s="30">
        <v>30</v>
      </c>
      <c r="H81" s="30">
        <v>450</v>
      </c>
      <c r="I81" s="30">
        <v>0</v>
      </c>
      <c r="J81" s="11">
        <f t="shared" si="24"/>
        <v>70.710000000000036</v>
      </c>
      <c r="K81" s="11">
        <f t="shared" si="25"/>
        <v>570.71</v>
      </c>
      <c r="L81" s="45">
        <v>0</v>
      </c>
      <c r="M81" s="45">
        <f t="shared" ref="M81:M136" si="32">F81/C81</f>
        <v>0.31952666666666668</v>
      </c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 s="6" customFormat="1" x14ac:dyDescent="0.3">
      <c r="A82" s="18" t="s">
        <v>79</v>
      </c>
      <c r="B82" s="30">
        <v>3500</v>
      </c>
      <c r="C82" s="30">
        <v>5548</v>
      </c>
      <c r="D82" s="30">
        <v>4548</v>
      </c>
      <c r="E82" s="30">
        <v>2551.02</v>
      </c>
      <c r="F82" s="30">
        <v>674.46</v>
      </c>
      <c r="G82" s="30">
        <v>674.46</v>
      </c>
      <c r="H82" s="30">
        <v>1050</v>
      </c>
      <c r="I82" s="30">
        <v>0</v>
      </c>
      <c r="J82" s="11">
        <f t="shared" si="24"/>
        <v>946.98</v>
      </c>
      <c r="K82" s="11">
        <f t="shared" si="25"/>
        <v>1946.98</v>
      </c>
      <c r="L82" s="45">
        <v>0</v>
      </c>
      <c r="M82" s="45">
        <f t="shared" si="32"/>
        <v>0.12156813266041817</v>
      </c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 s="6" customFormat="1" x14ac:dyDescent="0.3">
      <c r="A83" s="18" t="s">
        <v>107</v>
      </c>
      <c r="B83" s="30">
        <v>0</v>
      </c>
      <c r="C83" s="30">
        <v>856</v>
      </c>
      <c r="D83" s="30">
        <v>856</v>
      </c>
      <c r="E83" s="30">
        <v>292.23</v>
      </c>
      <c r="F83" s="30">
        <v>292.23</v>
      </c>
      <c r="G83" s="30">
        <v>292.23</v>
      </c>
      <c r="H83" s="30">
        <v>0</v>
      </c>
      <c r="I83" s="30">
        <v>0</v>
      </c>
      <c r="J83" s="11">
        <f t="shared" si="24"/>
        <v>563.77</v>
      </c>
      <c r="K83" s="11">
        <f t="shared" si="25"/>
        <v>563.77</v>
      </c>
      <c r="L83" s="45">
        <f t="shared" ref="L83" si="33">F83/D83</f>
        <v>0.34139018691588785</v>
      </c>
      <c r="M83" s="45">
        <f t="shared" si="32"/>
        <v>0.34139018691588785</v>
      </c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 s="6" customFormat="1" x14ac:dyDescent="0.3">
      <c r="A84" s="55" t="s">
        <v>126</v>
      </c>
      <c r="B84" s="30">
        <v>0</v>
      </c>
      <c r="C84" s="30">
        <v>112</v>
      </c>
      <c r="D84" s="30">
        <v>112</v>
      </c>
      <c r="E84" s="30">
        <v>0</v>
      </c>
      <c r="F84" s="30">
        <v>0</v>
      </c>
      <c r="G84" s="30">
        <v>0</v>
      </c>
      <c r="H84" s="30">
        <v>0</v>
      </c>
      <c r="I84" s="30">
        <v>0</v>
      </c>
      <c r="J84" s="11">
        <f t="shared" si="24"/>
        <v>112</v>
      </c>
      <c r="K84" s="11">
        <f t="shared" si="25"/>
        <v>112</v>
      </c>
      <c r="L84" s="45">
        <v>0</v>
      </c>
      <c r="M84" s="45">
        <f t="shared" ref="M84:M90" si="34">F84/C84</f>
        <v>0</v>
      </c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 s="6" customFormat="1" x14ac:dyDescent="0.3">
      <c r="A85" s="55" t="s">
        <v>127</v>
      </c>
      <c r="B85" s="30">
        <v>0</v>
      </c>
      <c r="C85" s="30">
        <v>1216</v>
      </c>
      <c r="D85" s="30">
        <v>1216</v>
      </c>
      <c r="E85" s="30">
        <v>930.88</v>
      </c>
      <c r="F85" s="30">
        <v>930.88</v>
      </c>
      <c r="G85" s="30">
        <v>930.88</v>
      </c>
      <c r="H85" s="30">
        <v>0</v>
      </c>
      <c r="I85" s="30">
        <v>0</v>
      </c>
      <c r="J85" s="11">
        <f t="shared" si="24"/>
        <v>285.12</v>
      </c>
      <c r="K85" s="11">
        <f t="shared" si="25"/>
        <v>285.12</v>
      </c>
      <c r="L85" s="45">
        <v>0</v>
      </c>
      <c r="M85" s="45">
        <f t="shared" si="34"/>
        <v>0.76552631578947372</v>
      </c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 s="6" customFormat="1" x14ac:dyDescent="0.3">
      <c r="A86" s="18" t="s">
        <v>108</v>
      </c>
      <c r="B86" s="30">
        <v>0</v>
      </c>
      <c r="C86" s="30">
        <v>53</v>
      </c>
      <c r="D86" s="30">
        <v>53</v>
      </c>
      <c r="E86" s="30">
        <v>52.78</v>
      </c>
      <c r="F86" s="30">
        <v>52.78</v>
      </c>
      <c r="G86" s="30">
        <v>52.78</v>
      </c>
      <c r="H86" s="30">
        <v>0</v>
      </c>
      <c r="I86" s="30">
        <v>0</v>
      </c>
      <c r="J86" s="11">
        <f t="shared" si="24"/>
        <v>0.21999999999999886</v>
      </c>
      <c r="K86" s="11">
        <f t="shared" si="25"/>
        <v>0.21999999999999886</v>
      </c>
      <c r="L86" s="45">
        <f t="shared" ref="L86:L89" si="35">F86/D86</f>
        <v>0.99584905660377365</v>
      </c>
      <c r="M86" s="45">
        <f t="shared" si="34"/>
        <v>0.99584905660377365</v>
      </c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 s="6" customFormat="1" x14ac:dyDescent="0.3">
      <c r="A87" s="18" t="s">
        <v>109</v>
      </c>
      <c r="B87" s="30">
        <v>0</v>
      </c>
      <c r="C87" s="30">
        <v>982</v>
      </c>
      <c r="D87" s="30">
        <v>982</v>
      </c>
      <c r="E87" s="30">
        <v>981.19</v>
      </c>
      <c r="F87" s="30">
        <v>981.19</v>
      </c>
      <c r="G87" s="30">
        <v>7.49</v>
      </c>
      <c r="H87" s="30">
        <v>0</v>
      </c>
      <c r="I87" s="30">
        <v>0</v>
      </c>
      <c r="J87" s="11">
        <f t="shared" si="24"/>
        <v>0.80999999999994543</v>
      </c>
      <c r="K87" s="11">
        <f t="shared" si="25"/>
        <v>0.80999999999994543</v>
      </c>
      <c r="L87" s="45">
        <f t="shared" si="35"/>
        <v>0.99917515274949087</v>
      </c>
      <c r="M87" s="45">
        <f t="shared" si="34"/>
        <v>0.99917515274949087</v>
      </c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 s="6" customFormat="1" x14ac:dyDescent="0.3">
      <c r="A88" s="18" t="s">
        <v>110</v>
      </c>
      <c r="B88" s="30">
        <v>0</v>
      </c>
      <c r="C88" s="30">
        <v>708</v>
      </c>
      <c r="D88" s="30">
        <v>708</v>
      </c>
      <c r="E88" s="30">
        <v>684</v>
      </c>
      <c r="F88" s="30">
        <v>684</v>
      </c>
      <c r="G88" s="30">
        <v>512.79999999999995</v>
      </c>
      <c r="H88" s="30">
        <v>0</v>
      </c>
      <c r="I88" s="30">
        <v>0</v>
      </c>
      <c r="J88" s="11">
        <f t="shared" si="24"/>
        <v>24</v>
      </c>
      <c r="K88" s="11">
        <f t="shared" si="25"/>
        <v>24</v>
      </c>
      <c r="L88" s="45">
        <f t="shared" si="35"/>
        <v>0.96610169491525422</v>
      </c>
      <c r="M88" s="45">
        <f t="shared" si="34"/>
        <v>0.96610169491525422</v>
      </c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 s="6" customFormat="1" x14ac:dyDescent="0.3">
      <c r="A89" s="18" t="s">
        <v>111</v>
      </c>
      <c r="B89" s="30">
        <v>0</v>
      </c>
      <c r="C89" s="30">
        <v>205</v>
      </c>
      <c r="D89" s="30">
        <v>205</v>
      </c>
      <c r="E89" s="30">
        <v>124.37</v>
      </c>
      <c r="F89" s="30">
        <v>124.37</v>
      </c>
      <c r="G89" s="30">
        <v>124.37</v>
      </c>
      <c r="H89" s="30">
        <v>0</v>
      </c>
      <c r="I89" s="30">
        <v>0</v>
      </c>
      <c r="J89" s="11">
        <f t="shared" si="24"/>
        <v>80.63</v>
      </c>
      <c r="K89" s="11">
        <f t="shared" si="25"/>
        <v>80.63</v>
      </c>
      <c r="L89" s="45">
        <f t="shared" si="35"/>
        <v>0.60668292682926828</v>
      </c>
      <c r="M89" s="45">
        <f t="shared" si="34"/>
        <v>0.60668292682926828</v>
      </c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 s="6" customFormat="1" x14ac:dyDescent="0.3">
      <c r="A90" s="55" t="s">
        <v>128</v>
      </c>
      <c r="B90" s="30">
        <v>0</v>
      </c>
      <c r="C90" s="30">
        <v>1245</v>
      </c>
      <c r="D90" s="30">
        <v>1245</v>
      </c>
      <c r="E90" s="30">
        <v>293.18</v>
      </c>
      <c r="F90" s="30">
        <v>293.18</v>
      </c>
      <c r="G90" s="30">
        <v>0</v>
      </c>
      <c r="H90" s="30">
        <v>0</v>
      </c>
      <c r="I90" s="30">
        <v>0</v>
      </c>
      <c r="J90" s="11">
        <f t="shared" si="24"/>
        <v>951.81999999999994</v>
      </c>
      <c r="K90" s="11">
        <f t="shared" si="25"/>
        <v>951.81999999999994</v>
      </c>
      <c r="L90" s="45">
        <v>0</v>
      </c>
      <c r="M90" s="45">
        <f t="shared" si="34"/>
        <v>0.2354859437751004</v>
      </c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 s="6" customFormat="1" x14ac:dyDescent="0.3">
      <c r="A91" s="15" t="s">
        <v>112</v>
      </c>
      <c r="B91" s="12">
        <f>SUM(B92:B97)</f>
        <v>0</v>
      </c>
      <c r="C91" s="12">
        <f t="shared" ref="C91:K91" si="36">SUM(C92:C97)</f>
        <v>20943</v>
      </c>
      <c r="D91" s="12">
        <f t="shared" si="36"/>
        <v>20943</v>
      </c>
      <c r="E91" s="12">
        <f t="shared" si="36"/>
        <v>16110.23</v>
      </c>
      <c r="F91" s="12">
        <f t="shared" si="36"/>
        <v>15241.23</v>
      </c>
      <c r="G91" s="12">
        <f t="shared" si="36"/>
        <v>716.90000000000009</v>
      </c>
      <c r="H91" s="12">
        <f t="shared" si="36"/>
        <v>0</v>
      </c>
      <c r="I91" s="12">
        <f t="shared" si="36"/>
        <v>0</v>
      </c>
      <c r="J91" s="12">
        <f t="shared" si="36"/>
        <v>4832.7699999999995</v>
      </c>
      <c r="K91" s="12">
        <f t="shared" si="36"/>
        <v>4832.7699999999995</v>
      </c>
      <c r="L91" s="43">
        <f>F91/D91</f>
        <v>0.72774817361409538</v>
      </c>
      <c r="M91" s="43">
        <f>F91/C91</f>
        <v>0.72774817361409538</v>
      </c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 s="6" customFormat="1" x14ac:dyDescent="0.3">
      <c r="A92" s="58" t="s">
        <v>124</v>
      </c>
      <c r="B92" s="59">
        <v>0</v>
      </c>
      <c r="C92" s="59">
        <v>539</v>
      </c>
      <c r="D92" s="59">
        <v>539</v>
      </c>
      <c r="E92" s="59">
        <v>398.79</v>
      </c>
      <c r="F92" s="59">
        <v>110</v>
      </c>
      <c r="G92" s="59">
        <v>0</v>
      </c>
      <c r="H92" s="59">
        <v>0</v>
      </c>
      <c r="I92" s="59">
        <v>0</v>
      </c>
      <c r="J92" s="11">
        <f>D92-E92-H92-I92</f>
        <v>140.20999999999998</v>
      </c>
      <c r="K92" s="11">
        <f>C92-E92-H92-I92</f>
        <v>140.20999999999998</v>
      </c>
      <c r="L92" s="45">
        <v>0</v>
      </c>
      <c r="M92" s="45">
        <f t="shared" si="32"/>
        <v>0.20408163265306123</v>
      </c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 s="6" customFormat="1" x14ac:dyDescent="0.3">
      <c r="A93" s="58" t="s">
        <v>133</v>
      </c>
      <c r="B93" s="59">
        <v>0</v>
      </c>
      <c r="C93" s="59">
        <v>581</v>
      </c>
      <c r="D93" s="59">
        <v>581</v>
      </c>
      <c r="E93" s="59">
        <v>580.21</v>
      </c>
      <c r="F93" s="59">
        <v>0</v>
      </c>
      <c r="G93" s="59">
        <v>0</v>
      </c>
      <c r="H93" s="59"/>
      <c r="I93" s="59">
        <v>0</v>
      </c>
      <c r="J93" s="11">
        <f t="shared" ref="J93:J97" si="37">D93-E93-H93-I93</f>
        <v>0.78999999999996362</v>
      </c>
      <c r="K93" s="11">
        <f t="shared" ref="K93:K97" si="38">C93-E93-H93-I93</f>
        <v>0.78999999999996362</v>
      </c>
      <c r="L93" s="45">
        <v>1</v>
      </c>
      <c r="M93" s="45">
        <f t="shared" si="32"/>
        <v>0</v>
      </c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 s="6" customFormat="1" x14ac:dyDescent="0.3">
      <c r="A94" s="18" t="s">
        <v>113</v>
      </c>
      <c r="B94" s="30">
        <v>0</v>
      </c>
      <c r="C94" s="28">
        <v>10502</v>
      </c>
      <c r="D94" s="30">
        <v>10502</v>
      </c>
      <c r="E94" s="28">
        <v>10412.530000000001</v>
      </c>
      <c r="F94" s="28">
        <v>10412.530000000001</v>
      </c>
      <c r="G94" s="28">
        <v>117.7</v>
      </c>
      <c r="H94" s="28">
        <v>0</v>
      </c>
      <c r="I94" s="28">
        <v>0</v>
      </c>
      <c r="J94" s="11">
        <f t="shared" si="37"/>
        <v>89.469999999999345</v>
      </c>
      <c r="K94" s="11">
        <f t="shared" si="38"/>
        <v>89.469999999999345</v>
      </c>
      <c r="L94" s="45">
        <f t="shared" ref="L94:L96" si="39">F94/D94</f>
        <v>0.99148067034850507</v>
      </c>
      <c r="M94" s="45">
        <f t="shared" ref="M94:M97" si="40">F94/C94</f>
        <v>0.99148067034850507</v>
      </c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 s="6" customFormat="1" x14ac:dyDescent="0.3">
      <c r="A95" s="55" t="s">
        <v>129</v>
      </c>
      <c r="B95" s="30">
        <v>0</v>
      </c>
      <c r="C95" s="28">
        <v>1177</v>
      </c>
      <c r="D95" s="30">
        <v>1177</v>
      </c>
      <c r="E95" s="28">
        <v>1177</v>
      </c>
      <c r="F95" s="28">
        <v>1177</v>
      </c>
      <c r="G95" s="28">
        <v>0</v>
      </c>
      <c r="H95" s="28">
        <v>0</v>
      </c>
      <c r="I95" s="28">
        <v>0</v>
      </c>
      <c r="J95" s="11">
        <f t="shared" si="37"/>
        <v>0</v>
      </c>
      <c r="K95" s="11">
        <f t="shared" si="38"/>
        <v>0</v>
      </c>
      <c r="L95" s="45">
        <v>0</v>
      </c>
      <c r="M95" s="45">
        <f t="shared" si="40"/>
        <v>1</v>
      </c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 s="6" customFormat="1" x14ac:dyDescent="0.3">
      <c r="A96" s="18" t="s">
        <v>114</v>
      </c>
      <c r="B96" s="30">
        <v>0</v>
      </c>
      <c r="C96" s="28">
        <v>3543</v>
      </c>
      <c r="D96" s="30">
        <v>3543</v>
      </c>
      <c r="E96" s="28">
        <v>3541.7</v>
      </c>
      <c r="F96" s="28">
        <v>3541.7</v>
      </c>
      <c r="G96" s="28">
        <v>599.20000000000005</v>
      </c>
      <c r="H96" s="28">
        <v>0</v>
      </c>
      <c r="I96" s="28">
        <v>0</v>
      </c>
      <c r="J96" s="11">
        <f t="shared" si="37"/>
        <v>1.3000000000001819</v>
      </c>
      <c r="K96" s="11">
        <f t="shared" si="38"/>
        <v>1.3000000000001819</v>
      </c>
      <c r="L96" s="45">
        <f t="shared" si="39"/>
        <v>0.99963307931131806</v>
      </c>
      <c r="M96" s="45">
        <f t="shared" si="40"/>
        <v>0.99963307931131806</v>
      </c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 s="6" customFormat="1" x14ac:dyDescent="0.3">
      <c r="A97" s="55" t="s">
        <v>130</v>
      </c>
      <c r="B97" s="30">
        <v>0</v>
      </c>
      <c r="C97" s="28">
        <v>4601</v>
      </c>
      <c r="D97" s="30">
        <v>4601</v>
      </c>
      <c r="E97" s="28">
        <v>0</v>
      </c>
      <c r="F97" s="28">
        <v>0</v>
      </c>
      <c r="G97" s="28">
        <v>0</v>
      </c>
      <c r="H97" s="28">
        <v>0</v>
      </c>
      <c r="I97" s="28">
        <v>0</v>
      </c>
      <c r="J97" s="11">
        <f t="shared" si="37"/>
        <v>4601</v>
      </c>
      <c r="K97" s="11">
        <f t="shared" si="38"/>
        <v>4601</v>
      </c>
      <c r="L97" s="45">
        <v>0</v>
      </c>
      <c r="M97" s="45">
        <f t="shared" si="40"/>
        <v>0</v>
      </c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 s="6" customFormat="1" x14ac:dyDescent="0.3">
      <c r="A98" s="15" t="s">
        <v>25</v>
      </c>
      <c r="B98" s="12">
        <f>SUM(B99:B101)</f>
        <v>48385</v>
      </c>
      <c r="C98" s="12">
        <f t="shared" ref="C98:I98" si="41">SUM(C99:C101)</f>
        <v>20587</v>
      </c>
      <c r="D98" s="12">
        <f t="shared" si="41"/>
        <v>4424</v>
      </c>
      <c r="E98" s="12">
        <f t="shared" si="41"/>
        <v>0</v>
      </c>
      <c r="F98" s="12">
        <f t="shared" si="41"/>
        <v>0</v>
      </c>
      <c r="G98" s="12">
        <f t="shared" si="41"/>
        <v>0</v>
      </c>
      <c r="H98" s="12">
        <f t="shared" si="41"/>
        <v>0</v>
      </c>
      <c r="I98" s="12">
        <f t="shared" si="41"/>
        <v>13332</v>
      </c>
      <c r="J98" s="12">
        <f>SUM(J99:J101)</f>
        <v>-8908</v>
      </c>
      <c r="K98" s="12">
        <f>SUM(K99:K101)</f>
        <v>7255</v>
      </c>
      <c r="L98" s="43">
        <f>F98/D98</f>
        <v>0</v>
      </c>
      <c r="M98" s="43">
        <f>F98/C98</f>
        <v>0</v>
      </c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 s="6" customFormat="1" x14ac:dyDescent="0.3">
      <c r="A99" s="18" t="s">
        <v>81</v>
      </c>
      <c r="B99" s="30">
        <v>21724</v>
      </c>
      <c r="C99" s="28">
        <v>13724</v>
      </c>
      <c r="D99" s="30">
        <v>4224</v>
      </c>
      <c r="E99" s="28">
        <v>0</v>
      </c>
      <c r="F99" s="28">
        <v>0</v>
      </c>
      <c r="G99" s="28">
        <v>0</v>
      </c>
      <c r="H99" s="28">
        <v>0</v>
      </c>
      <c r="I99" s="28">
        <v>0</v>
      </c>
      <c r="J99" s="11">
        <f t="shared" ref="J99" si="42">D99-E99-H99-I99</f>
        <v>4224</v>
      </c>
      <c r="K99" s="11">
        <f t="shared" ref="K99" si="43">C99-E99-H99-I99</f>
        <v>13724</v>
      </c>
      <c r="L99" s="45">
        <f t="shared" ref="L99:L101" si="44">F99/D99</f>
        <v>0</v>
      </c>
      <c r="M99" s="45">
        <f t="shared" si="32"/>
        <v>0</v>
      </c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 s="6" customFormat="1" x14ac:dyDescent="0.3">
      <c r="A100" s="18" t="s">
        <v>82</v>
      </c>
      <c r="B100" s="30">
        <v>26661</v>
      </c>
      <c r="C100" s="28">
        <v>6663</v>
      </c>
      <c r="D100" s="30">
        <v>0</v>
      </c>
      <c r="E100" s="28">
        <v>0</v>
      </c>
      <c r="F100" s="28">
        <v>0</v>
      </c>
      <c r="G100" s="28">
        <v>0</v>
      </c>
      <c r="H100" s="28">
        <v>0</v>
      </c>
      <c r="I100" s="28">
        <v>13332</v>
      </c>
      <c r="J100" s="11">
        <f t="shared" ref="J100:J101" si="45">D100-E100-H100-I100</f>
        <v>-13332</v>
      </c>
      <c r="K100" s="11">
        <f t="shared" ref="K100:K101" si="46">C100-E100-H100-I100</f>
        <v>-6669</v>
      </c>
      <c r="L100" s="45">
        <v>0</v>
      </c>
      <c r="M100" s="45">
        <f t="shared" ref="M100:M101" si="47">F100/C100</f>
        <v>0</v>
      </c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 s="6" customFormat="1" x14ac:dyDescent="0.3">
      <c r="A101" s="18" t="s">
        <v>131</v>
      </c>
      <c r="B101" s="30">
        <v>0</v>
      </c>
      <c r="C101" s="28">
        <v>200</v>
      </c>
      <c r="D101" s="30">
        <v>200</v>
      </c>
      <c r="E101" s="28">
        <v>0</v>
      </c>
      <c r="F101" s="28">
        <v>0</v>
      </c>
      <c r="G101" s="28">
        <v>0</v>
      </c>
      <c r="H101" s="28">
        <v>0</v>
      </c>
      <c r="I101" s="28">
        <v>0</v>
      </c>
      <c r="J101" s="11">
        <f t="shared" si="45"/>
        <v>200</v>
      </c>
      <c r="K101" s="11">
        <f t="shared" si="46"/>
        <v>200</v>
      </c>
      <c r="L101" s="45">
        <f t="shared" si="44"/>
        <v>0</v>
      </c>
      <c r="M101" s="45">
        <f t="shared" si="47"/>
        <v>0</v>
      </c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 x14ac:dyDescent="0.3">
      <c r="A102" s="16" t="s">
        <v>26</v>
      </c>
      <c r="B102" s="9">
        <f>B103+B110+B121+B123+B128+B130+B135+B137</f>
        <v>18495929</v>
      </c>
      <c r="C102" s="9">
        <f t="shared" ref="C102:K102" si="48">C103+C110+C121+C123+C128+C130+C135+C137</f>
        <v>19195929</v>
      </c>
      <c r="D102" s="9">
        <f t="shared" si="48"/>
        <v>15055965</v>
      </c>
      <c r="E102" s="9">
        <f t="shared" si="48"/>
        <v>3320848.74</v>
      </c>
      <c r="F102" s="9">
        <f t="shared" si="48"/>
        <v>750408.91</v>
      </c>
      <c r="G102" s="9">
        <f t="shared" si="48"/>
        <v>661614.39</v>
      </c>
      <c r="H102" s="9">
        <f t="shared" si="48"/>
        <v>3975293</v>
      </c>
      <c r="I102" s="9">
        <f t="shared" si="48"/>
        <v>4796742.16</v>
      </c>
      <c r="J102" s="9">
        <f t="shared" si="48"/>
        <v>3453141.0999999996</v>
      </c>
      <c r="K102" s="9">
        <f t="shared" si="48"/>
        <v>7103045.0999999996</v>
      </c>
      <c r="L102" s="42">
        <f>F102/D102</f>
        <v>4.984130276604655E-2</v>
      </c>
      <c r="M102" s="42">
        <f>F102/C102</f>
        <v>3.9092086139722648E-2</v>
      </c>
      <c r="N102" s="31"/>
    </row>
    <row r="103" spans="1:24" s="7" customFormat="1" x14ac:dyDescent="0.3">
      <c r="A103" s="15" t="s">
        <v>21</v>
      </c>
      <c r="B103" s="12">
        <f>SUM(B104:B109)</f>
        <v>907862</v>
      </c>
      <c r="C103" s="12">
        <f t="shared" ref="C103:K103" si="49">SUM(C104:C109)</f>
        <v>969197</v>
      </c>
      <c r="D103" s="12">
        <f t="shared" si="49"/>
        <v>462128</v>
      </c>
      <c r="E103" s="12">
        <f t="shared" si="49"/>
        <v>232740.97</v>
      </c>
      <c r="F103" s="12">
        <f t="shared" si="49"/>
        <v>232740.97</v>
      </c>
      <c r="G103" s="12">
        <f t="shared" si="49"/>
        <v>170946.44999999998</v>
      </c>
      <c r="H103" s="12">
        <f t="shared" si="49"/>
        <v>179930</v>
      </c>
      <c r="I103" s="12">
        <f t="shared" si="49"/>
        <v>0</v>
      </c>
      <c r="J103" s="12">
        <f t="shared" si="49"/>
        <v>49457.03</v>
      </c>
      <c r="K103" s="12">
        <f t="shared" si="49"/>
        <v>556526.03</v>
      </c>
      <c r="L103" s="43">
        <f>F103/D103</f>
        <v>0.50362879981303876</v>
      </c>
      <c r="M103" s="43">
        <f t="shared" si="32"/>
        <v>0.24013793893295171</v>
      </c>
      <c r="N103" s="26"/>
      <c r="O103" s="13"/>
      <c r="P103" s="13"/>
      <c r="Q103" s="13"/>
      <c r="R103" s="13"/>
      <c r="S103" s="13"/>
      <c r="T103" s="13"/>
      <c r="U103" s="13"/>
      <c r="V103" s="13"/>
      <c r="W103" s="13"/>
      <c r="X103" s="13"/>
    </row>
    <row r="104" spans="1:24" x14ac:dyDescent="0.3">
      <c r="A104" s="18" t="s">
        <v>83</v>
      </c>
      <c r="B104" s="57">
        <v>770400</v>
      </c>
      <c r="C104" s="57">
        <v>820400</v>
      </c>
      <c r="D104" s="57">
        <v>391000</v>
      </c>
      <c r="E104" s="57">
        <v>203420.01</v>
      </c>
      <c r="F104" s="57">
        <v>203420.01</v>
      </c>
      <c r="G104" s="57">
        <v>153366.20000000001</v>
      </c>
      <c r="H104" s="28">
        <v>151920</v>
      </c>
      <c r="I104" s="28">
        <v>0</v>
      </c>
      <c r="J104" s="11">
        <f>D104-E104-H104-I104</f>
        <v>35659.989999999991</v>
      </c>
      <c r="K104" s="11">
        <f>C104-E104-H104-I104</f>
        <v>465059.99</v>
      </c>
      <c r="L104" s="44">
        <f t="shared" ref="L104:L130" si="50">F104/D104</f>
        <v>0.52025578005115092</v>
      </c>
      <c r="M104" s="45">
        <f t="shared" si="32"/>
        <v>0.24795223061921015</v>
      </c>
    </row>
    <row r="105" spans="1:24" x14ac:dyDescent="0.3">
      <c r="A105" s="18" t="s">
        <v>84</v>
      </c>
      <c r="B105" s="57">
        <v>15950</v>
      </c>
      <c r="C105" s="57">
        <v>15950</v>
      </c>
      <c r="D105" s="57">
        <v>9717</v>
      </c>
      <c r="E105" s="57">
        <v>3941.63</v>
      </c>
      <c r="F105" s="57">
        <v>3941.63</v>
      </c>
      <c r="G105" s="57">
        <v>3941.61</v>
      </c>
      <c r="H105" s="28">
        <v>3960</v>
      </c>
      <c r="I105" s="28">
        <v>0</v>
      </c>
      <c r="J105" s="11">
        <f t="shared" ref="J105:J109" si="51">D105-E105-H105-I105</f>
        <v>1815.37</v>
      </c>
      <c r="K105" s="11">
        <f t="shared" ref="K105:K109" si="52">C105-E105-H105-I105</f>
        <v>8048.369999999999</v>
      </c>
      <c r="L105" s="45">
        <v>0</v>
      </c>
      <c r="M105" s="45">
        <f t="shared" si="32"/>
        <v>0.24712413793103449</v>
      </c>
    </row>
    <row r="106" spans="1:24" x14ac:dyDescent="0.3">
      <c r="A106" s="18" t="s">
        <v>85</v>
      </c>
      <c r="B106" s="57">
        <v>96089</v>
      </c>
      <c r="C106" s="57">
        <v>104531</v>
      </c>
      <c r="D106" s="57">
        <v>48006</v>
      </c>
      <c r="E106" s="57">
        <v>19462.309999999998</v>
      </c>
      <c r="F106" s="57">
        <v>19462.309999999998</v>
      </c>
      <c r="G106" s="57">
        <v>10212.82</v>
      </c>
      <c r="H106" s="28">
        <v>19036</v>
      </c>
      <c r="I106" s="28">
        <v>0</v>
      </c>
      <c r="J106" s="11">
        <f t="shared" si="51"/>
        <v>9507.6900000000023</v>
      </c>
      <c r="K106" s="11">
        <f t="shared" si="52"/>
        <v>66032.69</v>
      </c>
      <c r="L106" s="45">
        <f>F106/D106</f>
        <v>0.40541411490230383</v>
      </c>
      <c r="M106" s="45">
        <f t="shared" si="32"/>
        <v>0.18618696845911736</v>
      </c>
    </row>
    <row r="107" spans="1:24" x14ac:dyDescent="0.3">
      <c r="A107" s="18" t="s">
        <v>86</v>
      </c>
      <c r="B107" s="57">
        <v>11556</v>
      </c>
      <c r="C107" s="57">
        <v>13049</v>
      </c>
      <c r="D107" s="57">
        <v>5310</v>
      </c>
      <c r="E107" s="57">
        <v>2323.0500000000002</v>
      </c>
      <c r="F107" s="57">
        <v>2323.0500000000002</v>
      </c>
      <c r="G107" s="57">
        <v>1549.05</v>
      </c>
      <c r="H107" s="28">
        <v>2279</v>
      </c>
      <c r="I107" s="28">
        <v>0</v>
      </c>
      <c r="J107" s="11">
        <f t="shared" si="51"/>
        <v>707.94999999999982</v>
      </c>
      <c r="K107" s="11">
        <f t="shared" si="52"/>
        <v>8446.9500000000007</v>
      </c>
      <c r="L107" s="45">
        <f t="shared" si="50"/>
        <v>0.43748587570621472</v>
      </c>
      <c r="M107" s="45">
        <f t="shared" si="32"/>
        <v>0.17802513602574913</v>
      </c>
    </row>
    <row r="108" spans="1:24" x14ac:dyDescent="0.3">
      <c r="A108" s="18" t="s">
        <v>87</v>
      </c>
      <c r="B108" s="57">
        <v>11556</v>
      </c>
      <c r="C108" s="57">
        <v>12791</v>
      </c>
      <c r="D108" s="57">
        <v>6906</v>
      </c>
      <c r="E108" s="57">
        <v>3252.27</v>
      </c>
      <c r="F108" s="57">
        <v>3252.27</v>
      </c>
      <c r="G108" s="57">
        <v>1750.77</v>
      </c>
      <c r="H108" s="28">
        <v>2279</v>
      </c>
      <c r="I108" s="28">
        <v>0</v>
      </c>
      <c r="J108" s="11">
        <f t="shared" si="51"/>
        <v>1374.73</v>
      </c>
      <c r="K108" s="11">
        <f t="shared" si="52"/>
        <v>7259.73</v>
      </c>
      <c r="L108" s="45">
        <f t="shared" si="50"/>
        <v>0.47093397046046914</v>
      </c>
      <c r="M108" s="45">
        <f t="shared" si="32"/>
        <v>0.25426237198029866</v>
      </c>
    </row>
    <row r="109" spans="1:24" x14ac:dyDescent="0.3">
      <c r="A109" s="18" t="s">
        <v>88</v>
      </c>
      <c r="B109" s="57">
        <v>2311</v>
      </c>
      <c r="C109" s="57">
        <v>2476</v>
      </c>
      <c r="D109" s="57">
        <v>1189</v>
      </c>
      <c r="E109" s="57">
        <v>341.7</v>
      </c>
      <c r="F109" s="57">
        <v>341.7</v>
      </c>
      <c r="G109" s="57">
        <v>126</v>
      </c>
      <c r="H109" s="28">
        <v>456</v>
      </c>
      <c r="I109" s="28">
        <v>0</v>
      </c>
      <c r="J109" s="11">
        <f t="shared" si="51"/>
        <v>391.29999999999995</v>
      </c>
      <c r="K109" s="11">
        <f t="shared" si="52"/>
        <v>1678.3000000000002</v>
      </c>
      <c r="L109" s="45">
        <f t="shared" si="50"/>
        <v>0.2873843566021867</v>
      </c>
      <c r="M109" s="45">
        <f t="shared" si="32"/>
        <v>0.1380048465266559</v>
      </c>
    </row>
    <row r="110" spans="1:24" x14ac:dyDescent="0.3">
      <c r="A110" s="15" t="s">
        <v>22</v>
      </c>
      <c r="B110" s="12">
        <f>SUM(B111:B120)</f>
        <v>10922383</v>
      </c>
      <c r="C110" s="12">
        <f t="shared" ref="C110:K110" si="53">SUM(C111:C120)</f>
        <v>11177063</v>
      </c>
      <c r="D110" s="12">
        <f t="shared" si="53"/>
        <v>9013271</v>
      </c>
      <c r="E110" s="12">
        <f t="shared" si="53"/>
        <v>2602392.56</v>
      </c>
      <c r="F110" s="12">
        <f t="shared" si="53"/>
        <v>486867.94</v>
      </c>
      <c r="G110" s="12">
        <f t="shared" si="53"/>
        <v>459867.94</v>
      </c>
      <c r="H110" s="12">
        <f t="shared" si="53"/>
        <v>2364663</v>
      </c>
      <c r="I110" s="12">
        <f t="shared" si="53"/>
        <v>2837264.25</v>
      </c>
      <c r="J110" s="12">
        <f t="shared" si="53"/>
        <v>1208951.19</v>
      </c>
      <c r="K110" s="12">
        <f t="shared" si="53"/>
        <v>3372743.1899999995</v>
      </c>
      <c r="L110" s="43">
        <f>F110/D110</f>
        <v>5.4016787024377719E-2</v>
      </c>
      <c r="M110" s="43">
        <f t="shared" si="32"/>
        <v>4.3559559429878852E-2</v>
      </c>
    </row>
    <row r="111" spans="1:24" customFormat="1" x14ac:dyDescent="0.3">
      <c r="A111" s="18" t="s">
        <v>36</v>
      </c>
      <c r="B111" s="30">
        <v>1618000</v>
      </c>
      <c r="C111" s="30">
        <v>1618000</v>
      </c>
      <c r="D111" s="30">
        <v>905688</v>
      </c>
      <c r="E111" s="30">
        <v>905687.3</v>
      </c>
      <c r="F111" s="30">
        <v>258767.82</v>
      </c>
      <c r="G111" s="30">
        <v>258767.82</v>
      </c>
      <c r="H111" s="30">
        <v>485400</v>
      </c>
      <c r="I111" s="30">
        <v>0</v>
      </c>
      <c r="J111" s="11">
        <f>D111-E111-H111-I111</f>
        <v>-485399.30000000005</v>
      </c>
      <c r="K111" s="11">
        <f>C111-E111-H111-I111</f>
        <v>226912.69999999995</v>
      </c>
      <c r="L111" s="44">
        <f t="shared" si="50"/>
        <v>0.28571408697034739</v>
      </c>
      <c r="M111" s="45">
        <f t="shared" si="32"/>
        <v>0.15993066749072929</v>
      </c>
      <c r="N111" s="14"/>
      <c r="O111" s="27"/>
      <c r="P111" s="27"/>
      <c r="Q111" s="27"/>
      <c r="R111" s="27"/>
      <c r="S111" s="27"/>
      <c r="T111" s="27"/>
      <c r="U111" s="27"/>
      <c r="V111" s="27"/>
      <c r="W111" s="27"/>
      <c r="X111" s="27"/>
    </row>
    <row r="112" spans="1:24" customFormat="1" x14ac:dyDescent="0.3">
      <c r="A112" s="18" t="s">
        <v>37</v>
      </c>
      <c r="B112" s="30">
        <v>1542000</v>
      </c>
      <c r="C112" s="30">
        <v>1542000</v>
      </c>
      <c r="D112" s="30">
        <v>549335</v>
      </c>
      <c r="E112" s="30">
        <v>0</v>
      </c>
      <c r="F112" s="30">
        <v>0</v>
      </c>
      <c r="G112" s="30">
        <v>0</v>
      </c>
      <c r="H112" s="30">
        <v>446700</v>
      </c>
      <c r="I112" s="30">
        <v>0</v>
      </c>
      <c r="J112" s="11">
        <f t="shared" ref="J112:J120" si="54">D112-E112-H112-I112</f>
        <v>102635</v>
      </c>
      <c r="K112" s="11">
        <f t="shared" ref="K112:K120" si="55">C112-E112-H112-I112</f>
        <v>1095300</v>
      </c>
      <c r="L112" s="45">
        <v>0</v>
      </c>
      <c r="M112" s="45">
        <f t="shared" si="32"/>
        <v>0</v>
      </c>
      <c r="N112" s="14"/>
      <c r="O112" s="27"/>
      <c r="P112" s="27"/>
      <c r="Q112" s="27"/>
      <c r="R112" s="27"/>
      <c r="S112" s="27"/>
      <c r="T112" s="27"/>
      <c r="U112" s="27"/>
      <c r="V112" s="27"/>
      <c r="W112" s="27"/>
      <c r="X112" s="27"/>
    </row>
    <row r="113" spans="1:24" customFormat="1" x14ac:dyDescent="0.3">
      <c r="A113" s="18" t="s">
        <v>41</v>
      </c>
      <c r="B113" s="30">
        <v>600000</v>
      </c>
      <c r="C113" s="30">
        <v>419800</v>
      </c>
      <c r="D113" s="30">
        <v>419800</v>
      </c>
      <c r="E113" s="30">
        <v>0</v>
      </c>
      <c r="F113" s="30">
        <v>0</v>
      </c>
      <c r="G113" s="30">
        <v>0</v>
      </c>
      <c r="H113" s="30">
        <v>0</v>
      </c>
      <c r="I113" s="30">
        <v>0</v>
      </c>
      <c r="J113" s="11">
        <f t="shared" si="54"/>
        <v>419800</v>
      </c>
      <c r="K113" s="11">
        <f t="shared" si="55"/>
        <v>419800</v>
      </c>
      <c r="L113" s="45">
        <v>0</v>
      </c>
      <c r="M113" s="45">
        <f t="shared" si="32"/>
        <v>0</v>
      </c>
      <c r="N113" s="14"/>
      <c r="O113" s="27"/>
      <c r="P113" s="27"/>
      <c r="Q113" s="27"/>
      <c r="R113" s="27"/>
      <c r="S113" s="27"/>
      <c r="T113" s="27"/>
      <c r="U113" s="27"/>
      <c r="V113" s="27"/>
      <c r="W113" s="27"/>
      <c r="X113" s="27"/>
    </row>
    <row r="114" spans="1:24" customFormat="1" x14ac:dyDescent="0.3">
      <c r="A114" s="18" t="s">
        <v>47</v>
      </c>
      <c r="B114" s="30">
        <v>573650</v>
      </c>
      <c r="C114" s="30">
        <v>758671</v>
      </c>
      <c r="D114" s="30">
        <v>604571</v>
      </c>
      <c r="E114" s="30">
        <v>129772.18</v>
      </c>
      <c r="F114" s="30">
        <v>18211.28</v>
      </c>
      <c r="G114" s="30">
        <v>18211.28</v>
      </c>
      <c r="H114" s="30">
        <v>121095</v>
      </c>
      <c r="I114" s="30">
        <v>100297.22</v>
      </c>
      <c r="J114" s="11">
        <f t="shared" si="54"/>
        <v>253406.6</v>
      </c>
      <c r="K114" s="11">
        <f t="shared" si="55"/>
        <v>407506.60000000009</v>
      </c>
      <c r="L114" s="45">
        <f t="shared" si="50"/>
        <v>3.012264895272846E-2</v>
      </c>
      <c r="M114" s="45">
        <f t="shared" si="32"/>
        <v>2.4004186267828874E-2</v>
      </c>
      <c r="N114" s="14"/>
      <c r="O114" s="27"/>
      <c r="P114" s="27"/>
      <c r="Q114" s="27"/>
      <c r="R114" s="27"/>
      <c r="S114" s="27"/>
      <c r="T114" s="27"/>
      <c r="U114" s="27"/>
      <c r="V114" s="27"/>
      <c r="W114" s="27"/>
      <c r="X114" s="27"/>
    </row>
    <row r="115" spans="1:24" s="23" customFormat="1" x14ac:dyDescent="0.3">
      <c r="A115" s="18" t="s">
        <v>48</v>
      </c>
      <c r="B115" s="30">
        <v>0</v>
      </c>
      <c r="C115" s="30">
        <v>28269</v>
      </c>
      <c r="D115" s="30">
        <v>0</v>
      </c>
      <c r="E115" s="30">
        <v>0</v>
      </c>
      <c r="F115" s="30">
        <v>0</v>
      </c>
      <c r="G115" s="30">
        <v>0</v>
      </c>
      <c r="H115" s="30"/>
      <c r="I115" s="30"/>
      <c r="J115" s="11">
        <f t="shared" si="54"/>
        <v>0</v>
      </c>
      <c r="K115" s="11">
        <f t="shared" si="55"/>
        <v>28269</v>
      </c>
      <c r="L115" s="45">
        <v>0</v>
      </c>
      <c r="M115" s="45">
        <f t="shared" ref="M115" si="56">F115/C115</f>
        <v>0</v>
      </c>
      <c r="N115" s="14"/>
      <c r="O115" s="27"/>
      <c r="P115" s="27"/>
      <c r="Q115" s="27"/>
      <c r="R115" s="27"/>
      <c r="S115" s="27"/>
      <c r="T115" s="27"/>
      <c r="U115" s="27"/>
      <c r="V115" s="27"/>
      <c r="W115" s="27"/>
      <c r="X115" s="27"/>
    </row>
    <row r="116" spans="1:24" customFormat="1" x14ac:dyDescent="0.3">
      <c r="A116" s="18" t="s">
        <v>49</v>
      </c>
      <c r="B116" s="30">
        <v>3547261</v>
      </c>
      <c r="C116" s="30">
        <v>2946427</v>
      </c>
      <c r="D116" s="30">
        <v>2741850</v>
      </c>
      <c r="E116" s="30">
        <v>591087.78</v>
      </c>
      <c r="F116" s="30">
        <v>173524.89</v>
      </c>
      <c r="G116" s="30">
        <v>146524.89000000001</v>
      </c>
      <c r="H116" s="30">
        <v>597168</v>
      </c>
      <c r="I116" s="30">
        <v>1251330.98</v>
      </c>
      <c r="J116" s="11">
        <f t="shared" si="54"/>
        <v>302263.23999999976</v>
      </c>
      <c r="K116" s="11">
        <f t="shared" si="55"/>
        <v>506840.23999999976</v>
      </c>
      <c r="L116" s="45">
        <f>F116/D116</f>
        <v>6.328752119919033E-2</v>
      </c>
      <c r="M116" s="45">
        <f t="shared" si="32"/>
        <v>5.8893327409774626E-2</v>
      </c>
      <c r="N116" s="14"/>
      <c r="O116" s="27"/>
      <c r="P116" s="27"/>
      <c r="Q116" s="27"/>
      <c r="R116" s="27"/>
      <c r="S116" s="27"/>
      <c r="T116" s="27"/>
      <c r="U116" s="27"/>
      <c r="V116" s="27"/>
      <c r="W116" s="27"/>
      <c r="X116" s="27"/>
    </row>
    <row r="117" spans="1:24" customFormat="1" x14ac:dyDescent="0.3">
      <c r="A117" s="18" t="s">
        <v>53</v>
      </c>
      <c r="B117" s="30">
        <v>3041472</v>
      </c>
      <c r="C117" s="30">
        <v>3508072</v>
      </c>
      <c r="D117" s="30">
        <v>3439770</v>
      </c>
      <c r="E117" s="30">
        <v>918921.3</v>
      </c>
      <c r="F117" s="30">
        <v>36363.949999999997</v>
      </c>
      <c r="G117" s="30">
        <v>36363.949999999997</v>
      </c>
      <c r="H117" s="30">
        <v>714300</v>
      </c>
      <c r="I117" s="30">
        <v>1485636.05</v>
      </c>
      <c r="J117" s="11">
        <f t="shared" si="54"/>
        <v>320912.65000000014</v>
      </c>
      <c r="K117" s="11">
        <f t="shared" si="55"/>
        <v>389214.65000000014</v>
      </c>
      <c r="L117" s="45">
        <f t="shared" ref="L117:L120" si="57">F117/D117</f>
        <v>1.0571622521273224E-2</v>
      </c>
      <c r="M117" s="45">
        <f t="shared" ref="M117:M122" si="58">F117/C117</f>
        <v>1.0365793518491068E-2</v>
      </c>
      <c r="N117" s="14"/>
      <c r="O117" s="27"/>
      <c r="P117" s="27"/>
      <c r="Q117" s="27"/>
      <c r="R117" s="27"/>
      <c r="S117" s="27"/>
      <c r="T117" s="27"/>
      <c r="U117" s="27"/>
      <c r="V117" s="27"/>
      <c r="W117" s="27"/>
      <c r="X117" s="27"/>
    </row>
    <row r="118" spans="1:24" s="23" customFormat="1" x14ac:dyDescent="0.3">
      <c r="A118" s="37" t="s">
        <v>118</v>
      </c>
      <c r="B118" s="30">
        <v>0</v>
      </c>
      <c r="C118" s="30">
        <v>15729</v>
      </c>
      <c r="D118" s="30">
        <v>15729</v>
      </c>
      <c r="E118" s="30">
        <v>15729</v>
      </c>
      <c r="F118" s="30">
        <v>0</v>
      </c>
      <c r="G118" s="30">
        <v>0</v>
      </c>
      <c r="H118" s="30">
        <v>0</v>
      </c>
      <c r="I118" s="30">
        <v>0</v>
      </c>
      <c r="J118" s="11">
        <f t="shared" si="54"/>
        <v>0</v>
      </c>
      <c r="K118" s="11">
        <f t="shared" si="55"/>
        <v>0</v>
      </c>
      <c r="L118" s="45">
        <f t="shared" si="57"/>
        <v>0</v>
      </c>
      <c r="M118" s="45">
        <f t="shared" si="58"/>
        <v>0</v>
      </c>
      <c r="N118" s="14"/>
      <c r="O118" s="27"/>
      <c r="P118" s="27"/>
      <c r="Q118" s="27"/>
      <c r="R118" s="27"/>
      <c r="S118" s="27"/>
      <c r="T118" s="27"/>
      <c r="U118" s="27"/>
      <c r="V118" s="27"/>
      <c r="W118" s="27"/>
      <c r="X118" s="27"/>
    </row>
    <row r="119" spans="1:24" s="23" customFormat="1" x14ac:dyDescent="0.3">
      <c r="A119" s="37" t="s">
        <v>119</v>
      </c>
      <c r="B119" s="30">
        <v>0</v>
      </c>
      <c r="C119" s="30">
        <v>41195</v>
      </c>
      <c r="D119" s="30">
        <v>41195</v>
      </c>
      <c r="E119" s="30">
        <v>41195</v>
      </c>
      <c r="F119" s="30">
        <v>0</v>
      </c>
      <c r="G119" s="30">
        <v>0</v>
      </c>
      <c r="H119" s="30">
        <v>0</v>
      </c>
      <c r="I119" s="30">
        <v>0</v>
      </c>
      <c r="J119" s="11">
        <f t="shared" si="54"/>
        <v>0</v>
      </c>
      <c r="K119" s="11">
        <f t="shared" si="55"/>
        <v>0</v>
      </c>
      <c r="L119" s="45">
        <f t="shared" si="57"/>
        <v>0</v>
      </c>
      <c r="M119" s="45">
        <f t="shared" si="58"/>
        <v>0</v>
      </c>
      <c r="N119" s="14"/>
      <c r="O119" s="27"/>
      <c r="P119" s="27"/>
      <c r="Q119" s="27"/>
      <c r="R119" s="27"/>
      <c r="S119" s="27"/>
      <c r="T119" s="27"/>
      <c r="U119" s="27"/>
      <c r="V119" s="27"/>
      <c r="W119" s="27"/>
      <c r="X119" s="27"/>
    </row>
    <row r="120" spans="1:24" s="23" customFormat="1" ht="15" customHeight="1" x14ac:dyDescent="0.3">
      <c r="A120" s="37" t="s">
        <v>120</v>
      </c>
      <c r="B120" s="30">
        <v>0</v>
      </c>
      <c r="C120" s="30">
        <v>298900</v>
      </c>
      <c r="D120" s="30">
        <v>295333</v>
      </c>
      <c r="E120" s="30">
        <v>0</v>
      </c>
      <c r="F120" s="30">
        <v>0</v>
      </c>
      <c r="G120" s="30">
        <v>0</v>
      </c>
      <c r="H120" s="30">
        <v>0</v>
      </c>
      <c r="I120" s="30">
        <v>0</v>
      </c>
      <c r="J120" s="11">
        <f t="shared" si="54"/>
        <v>295333</v>
      </c>
      <c r="K120" s="11">
        <f t="shared" si="55"/>
        <v>298900</v>
      </c>
      <c r="L120" s="45">
        <f t="shared" si="57"/>
        <v>0</v>
      </c>
      <c r="M120" s="45">
        <f t="shared" si="58"/>
        <v>0</v>
      </c>
      <c r="N120" s="14"/>
      <c r="O120" s="27"/>
      <c r="P120" s="27"/>
      <c r="Q120" s="27"/>
      <c r="R120" s="27"/>
      <c r="S120" s="27"/>
      <c r="T120" s="27"/>
      <c r="U120" s="27"/>
      <c r="V120" s="27"/>
      <c r="W120" s="27"/>
      <c r="X120" s="27"/>
    </row>
    <row r="121" spans="1:24" x14ac:dyDescent="0.3">
      <c r="A121" s="15" t="s">
        <v>122</v>
      </c>
      <c r="B121" s="12">
        <f>SUM(B122:B122)</f>
        <v>0</v>
      </c>
      <c r="C121" s="12">
        <f t="shared" ref="C121:K121" si="59">SUM(C122:C122)</f>
        <v>41819</v>
      </c>
      <c r="D121" s="12">
        <f t="shared" si="59"/>
        <v>39819</v>
      </c>
      <c r="E121" s="12">
        <f t="shared" si="59"/>
        <v>0</v>
      </c>
      <c r="F121" s="12">
        <f t="shared" si="59"/>
        <v>0</v>
      </c>
      <c r="G121" s="12">
        <f t="shared" si="59"/>
        <v>0</v>
      </c>
      <c r="H121" s="12">
        <f t="shared" si="59"/>
        <v>0</v>
      </c>
      <c r="I121" s="12">
        <f t="shared" si="59"/>
        <v>0</v>
      </c>
      <c r="J121" s="12">
        <f>SUM(J122:J122)</f>
        <v>39819</v>
      </c>
      <c r="K121" s="12">
        <f t="shared" si="59"/>
        <v>41819</v>
      </c>
      <c r="L121" s="43">
        <v>0</v>
      </c>
      <c r="M121" s="43">
        <f t="shared" si="58"/>
        <v>0</v>
      </c>
    </row>
    <row r="122" spans="1:24" x14ac:dyDescent="0.3">
      <c r="A122" s="18" t="s">
        <v>123</v>
      </c>
      <c r="B122" s="30">
        <v>0</v>
      </c>
      <c r="C122" s="30">
        <v>41819</v>
      </c>
      <c r="D122" s="30">
        <v>39819</v>
      </c>
      <c r="E122" s="30">
        <v>0</v>
      </c>
      <c r="F122" s="30">
        <v>0</v>
      </c>
      <c r="G122" s="30">
        <v>0</v>
      </c>
      <c r="H122" s="30">
        <v>0</v>
      </c>
      <c r="I122" s="30">
        <v>0</v>
      </c>
      <c r="J122" s="11">
        <f>D122-E122-H122-I122</f>
        <v>39819</v>
      </c>
      <c r="K122" s="11">
        <f>C122-E122-H122-I122</f>
        <v>41819</v>
      </c>
      <c r="L122" s="46">
        <v>0</v>
      </c>
      <c r="M122" s="45">
        <f t="shared" si="58"/>
        <v>0</v>
      </c>
    </row>
    <row r="123" spans="1:24" x14ac:dyDescent="0.3">
      <c r="A123" s="15" t="s">
        <v>24</v>
      </c>
      <c r="B123" s="12">
        <f>SUM(B124:B127)</f>
        <v>3894059</v>
      </c>
      <c r="C123" s="12">
        <f t="shared" ref="C123:K123" si="60">SUM(C124:C127)</f>
        <v>3950363</v>
      </c>
      <c r="D123" s="12">
        <f t="shared" si="60"/>
        <v>2870078</v>
      </c>
      <c r="E123" s="12">
        <f t="shared" si="60"/>
        <v>453845.21</v>
      </c>
      <c r="F123" s="12">
        <f t="shared" si="60"/>
        <v>0</v>
      </c>
      <c r="G123" s="12">
        <f t="shared" si="60"/>
        <v>0</v>
      </c>
      <c r="H123" s="12">
        <f t="shared" si="60"/>
        <v>884700</v>
      </c>
      <c r="I123" s="12">
        <f t="shared" si="60"/>
        <v>1069493.6000000001</v>
      </c>
      <c r="J123" s="12">
        <f t="shared" si="60"/>
        <v>462039.18999999994</v>
      </c>
      <c r="K123" s="12">
        <f t="shared" si="60"/>
        <v>1542324.19</v>
      </c>
      <c r="L123" s="43">
        <f>F123/D123</f>
        <v>0</v>
      </c>
      <c r="M123" s="43">
        <f>F123/C123</f>
        <v>0</v>
      </c>
    </row>
    <row r="124" spans="1:24" x14ac:dyDescent="0.3">
      <c r="A124" s="58" t="s">
        <v>134</v>
      </c>
      <c r="B124" s="59">
        <v>0</v>
      </c>
      <c r="C124" s="59">
        <v>1000</v>
      </c>
      <c r="D124" s="59">
        <v>0</v>
      </c>
      <c r="E124" s="59">
        <v>0</v>
      </c>
      <c r="F124" s="59">
        <v>0</v>
      </c>
      <c r="G124" s="59">
        <v>0</v>
      </c>
      <c r="H124" s="30">
        <v>0</v>
      </c>
      <c r="I124" s="30">
        <v>0</v>
      </c>
      <c r="J124" s="11">
        <f>D124-E124-H124-I124</f>
        <v>0</v>
      </c>
      <c r="K124" s="11">
        <f>C124-E124-H124-I124</f>
        <v>1000</v>
      </c>
      <c r="L124" s="45">
        <v>0</v>
      </c>
      <c r="M124" s="45">
        <f t="shared" ref="M124" si="61">F124/C124</f>
        <v>0</v>
      </c>
    </row>
    <row r="125" spans="1:24" x14ac:dyDescent="0.3">
      <c r="A125" s="58" t="s">
        <v>135</v>
      </c>
      <c r="B125" s="59">
        <v>0</v>
      </c>
      <c r="C125" s="59">
        <v>5200</v>
      </c>
      <c r="D125" s="59">
        <v>0</v>
      </c>
      <c r="E125" s="59">
        <v>0</v>
      </c>
      <c r="F125" s="59">
        <v>0</v>
      </c>
      <c r="G125" s="59">
        <v>0</v>
      </c>
      <c r="H125" s="30">
        <v>0</v>
      </c>
      <c r="I125" s="30">
        <v>0</v>
      </c>
      <c r="J125" s="11">
        <f t="shared" ref="J125" si="62">D125-E125-H125-I125</f>
        <v>0</v>
      </c>
      <c r="K125" s="11">
        <f t="shared" ref="K125:K126" si="63">C125-E125-H125-I125</f>
        <v>5200</v>
      </c>
      <c r="L125" s="45">
        <v>0</v>
      </c>
      <c r="M125" s="45">
        <f t="shared" ref="M125" si="64">F125/C125</f>
        <v>0</v>
      </c>
    </row>
    <row r="126" spans="1:24" x14ac:dyDescent="0.3">
      <c r="A126" s="18" t="s">
        <v>89</v>
      </c>
      <c r="B126" s="30">
        <v>3894059</v>
      </c>
      <c r="C126" s="30">
        <v>3935624</v>
      </c>
      <c r="D126" s="30">
        <v>2870078</v>
      </c>
      <c r="E126" s="30">
        <v>453845.21</v>
      </c>
      <c r="F126" s="30">
        <v>0</v>
      </c>
      <c r="G126" s="30">
        <v>0</v>
      </c>
      <c r="H126" s="30">
        <v>884700</v>
      </c>
      <c r="I126" s="30">
        <v>1069493.6000000001</v>
      </c>
      <c r="J126" s="11">
        <f>D126-E126-H126-I126</f>
        <v>462039.18999999994</v>
      </c>
      <c r="K126" s="11">
        <f t="shared" si="63"/>
        <v>1527585.19</v>
      </c>
      <c r="L126" s="46">
        <f t="shared" si="50"/>
        <v>0</v>
      </c>
      <c r="M126" s="45">
        <f t="shared" si="32"/>
        <v>0</v>
      </c>
    </row>
    <row r="127" spans="1:24" x14ac:dyDescent="0.3">
      <c r="A127" s="18" t="s">
        <v>136</v>
      </c>
      <c r="B127" s="30">
        <v>0</v>
      </c>
      <c r="C127" s="30">
        <v>8539</v>
      </c>
      <c r="D127" s="30">
        <v>0</v>
      </c>
      <c r="E127" s="30">
        <v>0</v>
      </c>
      <c r="F127" s="30">
        <v>0</v>
      </c>
      <c r="G127" s="30">
        <v>0</v>
      </c>
      <c r="H127" s="30">
        <v>0</v>
      </c>
      <c r="I127" s="30">
        <v>0</v>
      </c>
      <c r="J127" s="11">
        <f t="shared" ref="J127" si="65">D127-E127-H127-I127</f>
        <v>0</v>
      </c>
      <c r="K127" s="11">
        <f t="shared" ref="K127" si="66">C127-E127-H127-I127</f>
        <v>8539</v>
      </c>
      <c r="L127" s="46">
        <v>0</v>
      </c>
      <c r="M127" s="45">
        <f t="shared" ref="M127" si="67">F127/C127</f>
        <v>0</v>
      </c>
    </row>
    <row r="128" spans="1:24" x14ac:dyDescent="0.3">
      <c r="A128" s="15" t="s">
        <v>27</v>
      </c>
      <c r="B128" s="12">
        <f>B129</f>
        <v>800000</v>
      </c>
      <c r="C128" s="12">
        <f t="shared" ref="C128:K128" si="68">C129</f>
        <v>242773</v>
      </c>
      <c r="D128" s="12">
        <f t="shared" si="68"/>
        <v>536515</v>
      </c>
      <c r="E128" s="12">
        <f t="shared" si="68"/>
        <v>0</v>
      </c>
      <c r="F128" s="12">
        <f t="shared" si="68"/>
        <v>0</v>
      </c>
      <c r="G128" s="12">
        <f t="shared" si="68"/>
        <v>0</v>
      </c>
      <c r="H128" s="12">
        <f t="shared" si="68"/>
        <v>240000</v>
      </c>
      <c r="I128" s="12">
        <f t="shared" si="68"/>
        <v>456947</v>
      </c>
      <c r="J128" s="12">
        <f t="shared" si="68"/>
        <v>-160432</v>
      </c>
      <c r="K128" s="12">
        <f t="shared" si="68"/>
        <v>-454174</v>
      </c>
      <c r="L128" s="43">
        <v>0</v>
      </c>
      <c r="M128" s="43">
        <f t="shared" si="32"/>
        <v>0</v>
      </c>
    </row>
    <row r="129" spans="1:13" x14ac:dyDescent="0.3">
      <c r="A129" s="18" t="s">
        <v>90</v>
      </c>
      <c r="B129" s="30">
        <v>800000</v>
      </c>
      <c r="C129" s="30">
        <v>242773</v>
      </c>
      <c r="D129" s="30">
        <v>536515</v>
      </c>
      <c r="E129" s="30">
        <v>0</v>
      </c>
      <c r="F129" s="30">
        <v>0</v>
      </c>
      <c r="G129" s="30">
        <v>0</v>
      </c>
      <c r="H129" s="30">
        <v>240000</v>
      </c>
      <c r="I129" s="30">
        <v>456947</v>
      </c>
      <c r="J129" s="11">
        <f>D129-E129-H129-I129</f>
        <v>-160432</v>
      </c>
      <c r="K129" s="11">
        <f>C129-E129-H129-I129</f>
        <v>-454174</v>
      </c>
      <c r="L129" s="47">
        <v>0</v>
      </c>
      <c r="M129" s="45">
        <f t="shared" si="32"/>
        <v>0</v>
      </c>
    </row>
    <row r="130" spans="1:13" x14ac:dyDescent="0.3">
      <c r="A130" s="15" t="s">
        <v>25</v>
      </c>
      <c r="B130" s="12">
        <f>SUM(B131:B134)</f>
        <v>1227625</v>
      </c>
      <c r="C130" s="12">
        <f t="shared" ref="C130:K130" si="69">SUM(C131:C134)</f>
        <v>1505654</v>
      </c>
      <c r="D130" s="12">
        <f t="shared" si="69"/>
        <v>1390154</v>
      </c>
      <c r="E130" s="12">
        <f t="shared" si="69"/>
        <v>31870</v>
      </c>
      <c r="F130" s="12">
        <f t="shared" si="69"/>
        <v>30800</v>
      </c>
      <c r="G130" s="12">
        <f t="shared" si="69"/>
        <v>30800</v>
      </c>
      <c r="H130" s="12">
        <f t="shared" si="69"/>
        <v>306000</v>
      </c>
      <c r="I130" s="12">
        <f t="shared" si="69"/>
        <v>433037.31000000006</v>
      </c>
      <c r="J130" s="12">
        <f t="shared" si="69"/>
        <v>619246.68999999994</v>
      </c>
      <c r="K130" s="12">
        <f t="shared" si="69"/>
        <v>734746.69</v>
      </c>
      <c r="L130" s="43">
        <f t="shared" si="50"/>
        <v>2.215581870785539E-2</v>
      </c>
      <c r="M130" s="43">
        <f t="shared" si="32"/>
        <v>2.0456226995046671E-2</v>
      </c>
    </row>
    <row r="131" spans="1:13" x14ac:dyDescent="0.3">
      <c r="A131" s="18" t="s">
        <v>81</v>
      </c>
      <c r="B131" s="30">
        <v>1107625</v>
      </c>
      <c r="C131" s="30">
        <v>1383154</v>
      </c>
      <c r="D131" s="30">
        <v>1267654</v>
      </c>
      <c r="E131" s="30">
        <v>1070</v>
      </c>
      <c r="F131" s="30">
        <v>0</v>
      </c>
      <c r="G131" s="30">
        <v>0</v>
      </c>
      <c r="H131" s="30">
        <v>270000</v>
      </c>
      <c r="I131" s="30">
        <v>346537.31000000006</v>
      </c>
      <c r="J131" s="11">
        <f t="shared" ref="J131:J136" si="70">D131-E131-H131-I131</f>
        <v>650046.68999999994</v>
      </c>
      <c r="K131" s="11">
        <f>C131-E131-H131-I131</f>
        <v>765546.69</v>
      </c>
      <c r="L131" s="45">
        <f>F131/D131</f>
        <v>0</v>
      </c>
      <c r="M131" s="45">
        <f t="shared" si="32"/>
        <v>0</v>
      </c>
    </row>
    <row r="132" spans="1:13" x14ac:dyDescent="0.3">
      <c r="A132" s="18" t="s">
        <v>91</v>
      </c>
      <c r="B132" s="30">
        <v>120000</v>
      </c>
      <c r="C132" s="30">
        <v>109600</v>
      </c>
      <c r="D132" s="30">
        <v>109600</v>
      </c>
      <c r="E132" s="30">
        <v>20400</v>
      </c>
      <c r="F132" s="30">
        <v>20400</v>
      </c>
      <c r="G132" s="30">
        <v>20400</v>
      </c>
      <c r="H132" s="30">
        <v>36000</v>
      </c>
      <c r="I132" s="30">
        <v>84000</v>
      </c>
      <c r="J132" s="11">
        <f t="shared" si="70"/>
        <v>-30800</v>
      </c>
      <c r="K132" s="11">
        <f t="shared" ref="K132:K138" si="71">C132-E132-H132-I132</f>
        <v>-30800</v>
      </c>
      <c r="L132" s="45">
        <f t="shared" ref="L132:L134" si="72">F132/D132</f>
        <v>0.18613138686131386</v>
      </c>
      <c r="M132" s="45">
        <f t="shared" si="32"/>
        <v>0.18613138686131386</v>
      </c>
    </row>
    <row r="133" spans="1:13" x14ac:dyDescent="0.3">
      <c r="A133" s="18" t="s">
        <v>121</v>
      </c>
      <c r="B133" s="30">
        <v>0</v>
      </c>
      <c r="C133" s="30">
        <v>10400</v>
      </c>
      <c r="D133" s="30">
        <v>10400</v>
      </c>
      <c r="E133" s="30">
        <v>10400</v>
      </c>
      <c r="F133" s="30">
        <v>10400</v>
      </c>
      <c r="G133" s="30">
        <v>10400</v>
      </c>
      <c r="H133" s="30">
        <v>0</v>
      </c>
      <c r="I133" s="30">
        <v>0</v>
      </c>
      <c r="J133" s="11">
        <f t="shared" ref="J133" si="73">D133-E133-H133-I133</f>
        <v>0</v>
      </c>
      <c r="K133" s="11">
        <f t="shared" ref="K133" si="74">C133-E133-H133-I133</f>
        <v>0</v>
      </c>
      <c r="L133" s="45">
        <v>0</v>
      </c>
      <c r="M133" s="45">
        <f t="shared" si="32"/>
        <v>1</v>
      </c>
    </row>
    <row r="134" spans="1:13" x14ac:dyDescent="0.3">
      <c r="A134" s="18" t="s">
        <v>98</v>
      </c>
      <c r="B134" s="30">
        <v>0</v>
      </c>
      <c r="C134" s="30">
        <v>2500</v>
      </c>
      <c r="D134" s="30">
        <v>2500</v>
      </c>
      <c r="E134" s="30">
        <v>0</v>
      </c>
      <c r="F134" s="30">
        <v>0</v>
      </c>
      <c r="G134" s="30">
        <v>0</v>
      </c>
      <c r="H134" s="30">
        <v>0</v>
      </c>
      <c r="I134" s="30">
        <v>2500</v>
      </c>
      <c r="J134" s="11">
        <f t="shared" si="70"/>
        <v>0</v>
      </c>
      <c r="K134" s="11">
        <f t="shared" si="71"/>
        <v>0</v>
      </c>
      <c r="L134" s="45">
        <f t="shared" si="72"/>
        <v>0</v>
      </c>
      <c r="M134" s="45">
        <f t="shared" si="32"/>
        <v>0</v>
      </c>
    </row>
    <row r="135" spans="1:13" x14ac:dyDescent="0.3">
      <c r="A135" s="15" t="s">
        <v>28</v>
      </c>
      <c r="B135" s="12">
        <f>SUM(B136:B136)</f>
        <v>744000</v>
      </c>
      <c r="C135" s="12">
        <f t="shared" ref="C135:K135" si="75">SUM(C136:C136)</f>
        <v>819000</v>
      </c>
      <c r="D135" s="12">
        <f t="shared" si="75"/>
        <v>744000</v>
      </c>
      <c r="E135" s="12">
        <f t="shared" si="75"/>
        <v>0</v>
      </c>
      <c r="F135" s="12">
        <f t="shared" si="75"/>
        <v>0</v>
      </c>
      <c r="G135" s="12">
        <f t="shared" si="75"/>
        <v>0</v>
      </c>
      <c r="H135" s="12">
        <f t="shared" si="75"/>
        <v>0</v>
      </c>
      <c r="I135" s="12">
        <f t="shared" si="75"/>
        <v>0</v>
      </c>
      <c r="J135" s="12">
        <f t="shared" si="75"/>
        <v>744000</v>
      </c>
      <c r="K135" s="12">
        <f t="shared" si="75"/>
        <v>819000</v>
      </c>
      <c r="L135" s="43">
        <v>0</v>
      </c>
      <c r="M135" s="43">
        <f t="shared" ref="M135" si="76">F135/C135</f>
        <v>0</v>
      </c>
    </row>
    <row r="136" spans="1:13" x14ac:dyDescent="0.3">
      <c r="A136" s="39" t="s">
        <v>92</v>
      </c>
      <c r="B136" s="40">
        <v>744000</v>
      </c>
      <c r="C136" s="40">
        <v>819000</v>
      </c>
      <c r="D136" s="32">
        <v>744000</v>
      </c>
      <c r="E136" s="40">
        <v>0</v>
      </c>
      <c r="F136" s="40">
        <v>0</v>
      </c>
      <c r="G136" s="40">
        <v>0</v>
      </c>
      <c r="H136" s="40">
        <v>0</v>
      </c>
      <c r="I136" s="40">
        <v>0</v>
      </c>
      <c r="J136" s="29">
        <f t="shared" si="70"/>
        <v>744000</v>
      </c>
      <c r="K136" s="50">
        <f t="shared" si="71"/>
        <v>819000</v>
      </c>
      <c r="L136" s="45">
        <v>0</v>
      </c>
      <c r="M136" s="46">
        <f t="shared" si="32"/>
        <v>0</v>
      </c>
    </row>
    <row r="137" spans="1:13" x14ac:dyDescent="0.3">
      <c r="A137" s="60" t="s">
        <v>137</v>
      </c>
      <c r="B137" s="61">
        <f>SUM(B138)</f>
        <v>0</v>
      </c>
      <c r="C137" s="61">
        <f t="shared" ref="C137:H137" si="77">SUM(C138)</f>
        <v>490060</v>
      </c>
      <c r="D137" s="61">
        <f t="shared" si="77"/>
        <v>0</v>
      </c>
      <c r="E137" s="61">
        <f t="shared" si="77"/>
        <v>0</v>
      </c>
      <c r="F137" s="61">
        <f t="shared" si="77"/>
        <v>0</v>
      </c>
      <c r="G137" s="61">
        <f t="shared" si="77"/>
        <v>0</v>
      </c>
      <c r="H137" s="61">
        <f t="shared" si="77"/>
        <v>0</v>
      </c>
      <c r="I137" s="61">
        <f>SUM(I138)</f>
        <v>0</v>
      </c>
      <c r="J137" s="61">
        <f>SUM(J138)</f>
        <v>490060</v>
      </c>
      <c r="K137" s="61">
        <f>SUM(K138)</f>
        <v>490060</v>
      </c>
      <c r="L137" s="43">
        <v>0</v>
      </c>
      <c r="M137" s="43">
        <f t="shared" ref="M137" si="78">F137/C137</f>
        <v>0</v>
      </c>
    </row>
    <row r="138" spans="1:13" x14ac:dyDescent="0.3">
      <c r="A138" s="62" t="s">
        <v>138</v>
      </c>
      <c r="B138" s="63"/>
      <c r="C138" s="29">
        <v>490060</v>
      </c>
      <c r="D138" s="29">
        <v>0</v>
      </c>
      <c r="E138" s="32">
        <v>0</v>
      </c>
      <c r="F138" s="29">
        <v>0</v>
      </c>
      <c r="G138" s="29">
        <v>0</v>
      </c>
      <c r="H138" s="29">
        <v>0</v>
      </c>
      <c r="I138" s="29">
        <f>E138-F138</f>
        <v>0</v>
      </c>
      <c r="J138" s="29">
        <f>C138-F138</f>
        <v>490060</v>
      </c>
      <c r="K138" s="50">
        <f t="shared" si="71"/>
        <v>490060</v>
      </c>
      <c r="L138" s="47">
        <v>0</v>
      </c>
      <c r="M138" s="46">
        <f t="shared" ref="M138" si="79">F138/C138</f>
        <v>0</v>
      </c>
    </row>
  </sheetData>
  <mergeCells count="4">
    <mergeCell ref="A3:M3"/>
    <mergeCell ref="A1:M1"/>
    <mergeCell ref="C5:C6"/>
    <mergeCell ref="A2:M2"/>
  </mergeCells>
  <pageMargins left="0.25" right="0.25" top="0.75" bottom="0.75" header="0.3" footer="0.3"/>
  <pageSetup paperSize="5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2021-05-27T19:13:19Z</cp:lastPrinted>
  <dcterms:created xsi:type="dcterms:W3CDTF">2019-08-06T21:48:30Z</dcterms:created>
  <dcterms:modified xsi:type="dcterms:W3CDTF">2021-05-27T19:16:26Z</dcterms:modified>
</cp:coreProperties>
</file>