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 DE DATOS ABIERTOS\AGOSTO\"/>
    </mc:Choice>
  </mc:AlternateContent>
  <bookViews>
    <workbookView xWindow="0" yWindow="0" windowWidth="28800" windowHeight="11748"/>
  </bookViews>
  <sheets>
    <sheet name="EJEC " sheetId="1" r:id="rId1"/>
  </sheets>
  <definedNames>
    <definedName name="_xlnm._FilterDatabase" localSheetId="0" hidden="1">'EJEC '!$A$5:$W$144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4" i="1" l="1"/>
  <c r="J102" i="1"/>
  <c r="K102" i="1"/>
  <c r="J103" i="1"/>
  <c r="K103" i="1"/>
  <c r="J104" i="1"/>
  <c r="K104" i="1"/>
  <c r="J96" i="1"/>
  <c r="K96" i="1"/>
  <c r="J97" i="1"/>
  <c r="K97" i="1"/>
  <c r="J98" i="1"/>
  <c r="K98" i="1"/>
  <c r="J99" i="1"/>
  <c r="K99" i="1"/>
  <c r="J100" i="1"/>
  <c r="K100" i="1"/>
  <c r="J95" i="1"/>
  <c r="K9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K70" i="1"/>
  <c r="J71" i="1"/>
  <c r="K71" i="1"/>
  <c r="J72" i="1"/>
  <c r="K72" i="1"/>
  <c r="J73" i="1"/>
  <c r="K73" i="1"/>
  <c r="J74" i="1"/>
  <c r="K74" i="1"/>
  <c r="J75" i="1"/>
  <c r="K75" i="1"/>
  <c r="J57" i="1"/>
  <c r="K57" i="1"/>
  <c r="J24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K23" i="1"/>
  <c r="J23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K10" i="1"/>
  <c r="J10" i="1"/>
  <c r="J115" i="1" l="1"/>
  <c r="J116" i="1"/>
  <c r="J117" i="1"/>
  <c r="J118" i="1"/>
  <c r="J114" i="1"/>
  <c r="E101" i="1"/>
  <c r="L104" i="1" l="1"/>
  <c r="M104" i="1"/>
  <c r="M102" i="1"/>
  <c r="L102" i="1"/>
  <c r="L96" i="1"/>
  <c r="M96" i="1"/>
  <c r="L97" i="1"/>
  <c r="M97" i="1"/>
  <c r="L98" i="1"/>
  <c r="M98" i="1"/>
  <c r="L99" i="1"/>
  <c r="M99" i="1"/>
  <c r="M95" i="1"/>
  <c r="L95" i="1"/>
  <c r="M90" i="1"/>
  <c r="L90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1" i="1"/>
  <c r="M91" i="1"/>
  <c r="L92" i="1"/>
  <c r="M92" i="1"/>
  <c r="L93" i="1"/>
  <c r="M93" i="1"/>
  <c r="L58" i="1"/>
  <c r="M58" i="1"/>
  <c r="L59" i="1"/>
  <c r="M59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M57" i="1"/>
  <c r="L57" i="1"/>
  <c r="L51" i="1"/>
  <c r="M51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M35" i="1"/>
  <c r="L36" i="1"/>
  <c r="M36" i="1"/>
  <c r="L37" i="1"/>
  <c r="M37" i="1"/>
  <c r="L38" i="1"/>
  <c r="M38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2" i="1"/>
  <c r="M52" i="1"/>
  <c r="L53" i="1"/>
  <c r="M53" i="1"/>
  <c r="L55" i="1"/>
  <c r="M55" i="1"/>
  <c r="M23" i="1"/>
  <c r="L23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M10" i="1"/>
  <c r="L10" i="1"/>
  <c r="L144" i="1" l="1"/>
  <c r="L131" i="1"/>
  <c r="M131" i="1"/>
  <c r="J131" i="1"/>
  <c r="K131" i="1"/>
  <c r="L116" i="1"/>
  <c r="M116" i="1"/>
  <c r="K117" i="1"/>
  <c r="K116" i="1"/>
  <c r="B101" i="1"/>
  <c r="M142" i="1" l="1"/>
  <c r="L142" i="1"/>
  <c r="M138" i="1"/>
  <c r="L138" i="1"/>
  <c r="M126" i="1"/>
  <c r="L126" i="1"/>
  <c r="M109" i="1"/>
  <c r="L109" i="1"/>
  <c r="M114" i="1"/>
  <c r="L114" i="1"/>
  <c r="M144" i="1"/>
  <c r="L139" i="1"/>
  <c r="M139" i="1"/>
  <c r="L140" i="1"/>
  <c r="M140" i="1"/>
  <c r="M137" i="1"/>
  <c r="L137" i="1"/>
  <c r="M135" i="1"/>
  <c r="L135" i="1"/>
  <c r="L130" i="1"/>
  <c r="M130" i="1"/>
  <c r="L132" i="1"/>
  <c r="M132" i="1"/>
  <c r="L133" i="1"/>
  <c r="M133" i="1"/>
  <c r="M129" i="1"/>
  <c r="L129" i="1"/>
  <c r="L127" i="1"/>
  <c r="M127" i="1"/>
  <c r="L115" i="1"/>
  <c r="M115" i="1"/>
  <c r="L117" i="1"/>
  <c r="M117" i="1"/>
  <c r="L118" i="1"/>
  <c r="M118" i="1"/>
  <c r="L119" i="1"/>
  <c r="M119" i="1"/>
  <c r="L120" i="1"/>
  <c r="M120" i="1"/>
  <c r="L121" i="1"/>
  <c r="M121" i="1"/>
  <c r="L122" i="1"/>
  <c r="M122" i="1"/>
  <c r="L123" i="1"/>
  <c r="M123" i="1"/>
  <c r="L124" i="1"/>
  <c r="M124" i="1"/>
  <c r="L108" i="1"/>
  <c r="M108" i="1"/>
  <c r="L110" i="1"/>
  <c r="M110" i="1"/>
  <c r="L111" i="1"/>
  <c r="M111" i="1"/>
  <c r="L112" i="1"/>
  <c r="M112" i="1"/>
  <c r="M107" i="1"/>
  <c r="L107" i="1"/>
  <c r="J142" i="1" l="1"/>
  <c r="J138" i="1"/>
  <c r="J139" i="1"/>
  <c r="J140" i="1"/>
  <c r="J137" i="1"/>
  <c r="J135" i="1"/>
  <c r="J130" i="1"/>
  <c r="J132" i="1"/>
  <c r="J133" i="1"/>
  <c r="J129" i="1"/>
  <c r="J127" i="1"/>
  <c r="J126" i="1"/>
  <c r="J119" i="1"/>
  <c r="J120" i="1"/>
  <c r="J121" i="1"/>
  <c r="J122" i="1"/>
  <c r="J123" i="1"/>
  <c r="J124" i="1"/>
  <c r="J108" i="1"/>
  <c r="J109" i="1"/>
  <c r="J110" i="1"/>
  <c r="J111" i="1"/>
  <c r="J112" i="1"/>
  <c r="J107" i="1"/>
  <c r="I125" i="1" l="1"/>
  <c r="C136" i="1" l="1"/>
  <c r="B136" i="1"/>
  <c r="B125" i="1"/>
  <c r="C113" i="1"/>
  <c r="D113" i="1"/>
  <c r="E113" i="1"/>
  <c r="F113" i="1"/>
  <c r="G113" i="1"/>
  <c r="B113" i="1"/>
  <c r="B106" i="1"/>
  <c r="K127" i="1"/>
  <c r="C125" i="1"/>
  <c r="K125" i="1" s="1"/>
  <c r="D125" i="1"/>
  <c r="E125" i="1"/>
  <c r="F125" i="1"/>
  <c r="G125" i="1"/>
  <c r="H125" i="1"/>
  <c r="J125" i="1" l="1"/>
  <c r="L125" i="1"/>
  <c r="M125" i="1"/>
  <c r="M113" i="1"/>
  <c r="L113" i="1"/>
  <c r="C141" i="1"/>
  <c r="D141" i="1"/>
  <c r="E141" i="1"/>
  <c r="F141" i="1"/>
  <c r="G141" i="1"/>
  <c r="H141" i="1"/>
  <c r="I141" i="1"/>
  <c r="B143" i="1"/>
  <c r="B141" i="1"/>
  <c r="B134" i="1"/>
  <c r="B128" i="1"/>
  <c r="G143" i="1"/>
  <c r="I143" i="1"/>
  <c r="H143" i="1"/>
  <c r="F143" i="1"/>
  <c r="E143" i="1"/>
  <c r="D143" i="1"/>
  <c r="C143" i="1"/>
  <c r="B105" i="1" l="1"/>
  <c r="K143" i="1"/>
  <c r="J141" i="1"/>
  <c r="J143" i="1"/>
  <c r="K141" i="1"/>
  <c r="M143" i="1"/>
  <c r="L143" i="1"/>
  <c r="M141" i="1"/>
  <c r="L141" i="1"/>
  <c r="K144" i="1"/>
  <c r="K135" i="1" l="1"/>
  <c r="C128" i="1"/>
  <c r="D128" i="1"/>
  <c r="E128" i="1"/>
  <c r="F128" i="1"/>
  <c r="G128" i="1"/>
  <c r="H128" i="1"/>
  <c r="I128" i="1"/>
  <c r="K133" i="1"/>
  <c r="K130" i="1"/>
  <c r="K132" i="1"/>
  <c r="K129" i="1"/>
  <c r="K115" i="1"/>
  <c r="K118" i="1"/>
  <c r="K119" i="1"/>
  <c r="K120" i="1"/>
  <c r="K121" i="1"/>
  <c r="K122" i="1"/>
  <c r="K123" i="1"/>
  <c r="K124" i="1"/>
  <c r="K114" i="1"/>
  <c r="K108" i="1"/>
  <c r="K109" i="1"/>
  <c r="K110" i="1"/>
  <c r="K111" i="1"/>
  <c r="K112" i="1"/>
  <c r="K107" i="1"/>
  <c r="B9" i="1"/>
  <c r="C101" i="1"/>
  <c r="D101" i="1"/>
  <c r="F101" i="1"/>
  <c r="G101" i="1"/>
  <c r="H101" i="1"/>
  <c r="I101" i="1"/>
  <c r="C94" i="1"/>
  <c r="D94" i="1"/>
  <c r="E94" i="1"/>
  <c r="F94" i="1"/>
  <c r="G94" i="1"/>
  <c r="H94" i="1"/>
  <c r="I94" i="1"/>
  <c r="B94" i="1"/>
  <c r="C56" i="1"/>
  <c r="D56" i="1"/>
  <c r="E56" i="1"/>
  <c r="F56" i="1"/>
  <c r="G56" i="1"/>
  <c r="H56" i="1"/>
  <c r="I56" i="1"/>
  <c r="B56" i="1"/>
  <c r="C22" i="1"/>
  <c r="D22" i="1"/>
  <c r="E22" i="1"/>
  <c r="F22" i="1"/>
  <c r="G22" i="1"/>
  <c r="B22" i="1"/>
  <c r="H22" i="1"/>
  <c r="I22" i="1"/>
  <c r="J94" i="1" l="1"/>
  <c r="K56" i="1"/>
  <c r="K94" i="1"/>
  <c r="J128" i="1"/>
  <c r="J56" i="1"/>
  <c r="B8" i="1"/>
  <c r="L56" i="1"/>
  <c r="J101" i="1"/>
  <c r="K128" i="1"/>
  <c r="K101" i="1"/>
  <c r="J22" i="1"/>
  <c r="K22" i="1"/>
  <c r="M101" i="1"/>
  <c r="L101" i="1"/>
  <c r="L94" i="1"/>
  <c r="M94" i="1"/>
  <c r="M56" i="1"/>
  <c r="L128" i="1"/>
  <c r="M128" i="1"/>
  <c r="M22" i="1"/>
  <c r="L22" i="1"/>
  <c r="K126" i="1"/>
  <c r="K139" i="1"/>
  <c r="H113" i="1"/>
  <c r="I113" i="1"/>
  <c r="K113" i="1" l="1"/>
  <c r="J113" i="1"/>
  <c r="C9" i="1"/>
  <c r="D9" i="1"/>
  <c r="E9" i="1"/>
  <c r="E8" i="1" s="1"/>
  <c r="F9" i="1"/>
  <c r="G9" i="1"/>
  <c r="G8" i="1" s="1"/>
  <c r="H9" i="1"/>
  <c r="H8" i="1" s="1"/>
  <c r="I9" i="1"/>
  <c r="I8" i="1" s="1"/>
  <c r="D8" i="1" l="1"/>
  <c r="J9" i="1"/>
  <c r="C8" i="1"/>
  <c r="K8" i="1" s="1"/>
  <c r="K9" i="1"/>
  <c r="J8" i="1"/>
  <c r="M9" i="1"/>
  <c r="L9" i="1"/>
  <c r="F8" i="1"/>
  <c r="D136" i="1"/>
  <c r="E136" i="1"/>
  <c r="F136" i="1"/>
  <c r="G136" i="1"/>
  <c r="H136" i="1"/>
  <c r="I136" i="1"/>
  <c r="C106" i="1"/>
  <c r="D106" i="1"/>
  <c r="E106" i="1"/>
  <c r="F106" i="1"/>
  <c r="G106" i="1"/>
  <c r="H106" i="1"/>
  <c r="I106" i="1"/>
  <c r="K106" i="1" l="1"/>
  <c r="K136" i="1"/>
  <c r="J136" i="1"/>
  <c r="J106" i="1"/>
  <c r="M8" i="1"/>
  <c r="L8" i="1"/>
  <c r="L136" i="1"/>
  <c r="M136" i="1"/>
  <c r="L106" i="1"/>
  <c r="M106" i="1"/>
  <c r="B7" i="1"/>
  <c r="K142" i="1" l="1"/>
  <c r="K138" i="1"/>
  <c r="K140" i="1"/>
  <c r="K137" i="1"/>
  <c r="C134" i="1" l="1"/>
  <c r="D134" i="1"/>
  <c r="E134" i="1"/>
  <c r="E105" i="1" s="1"/>
  <c r="F134" i="1"/>
  <c r="F105" i="1" s="1"/>
  <c r="G134" i="1"/>
  <c r="G105" i="1" s="1"/>
  <c r="H134" i="1"/>
  <c r="H105" i="1" s="1"/>
  <c r="I134" i="1"/>
  <c r="I105" i="1" s="1"/>
  <c r="D105" i="1" l="1"/>
  <c r="J105" i="1" s="1"/>
  <c r="J134" i="1"/>
  <c r="C105" i="1"/>
  <c r="K105" i="1" s="1"/>
  <c r="K134" i="1"/>
  <c r="M134" i="1"/>
  <c r="L134" i="1"/>
  <c r="M105" i="1"/>
  <c r="L105" i="1"/>
  <c r="C7" i="1"/>
  <c r="D7" i="1" l="1"/>
  <c r="E7" i="1"/>
  <c r="I7" i="1"/>
  <c r="G7" i="1"/>
  <c r="F7" i="1"/>
  <c r="H7" i="1"/>
  <c r="K7" i="1" l="1"/>
  <c r="J7" i="1"/>
  <c r="M7" i="1"/>
  <c r="L7" i="1"/>
</calcChain>
</file>

<file path=xl/sharedStrings.xml><?xml version="1.0" encoding="utf-8"?>
<sst xmlns="http://schemas.openxmlformats.org/spreadsheetml/2006/main" count="172" uniqueCount="157">
  <si>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</si>
  <si>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</si>
  <si>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</si>
  <si>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</si>
  <si>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</si>
  <si>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</si>
  <si>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</si>
  <si>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</si>
  <si>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</si>
  <si>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</si>
  <si>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</si>
  <si>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</si>
  <si>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</si>
  <si>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</si>
  <si>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</si>
  <si>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</si>
  <si>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</si>
  <si>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</si>
  <si>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</si>
  <si>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</si>
  <si>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</si>
  <si>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</si>
  <si>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</si>
  <si>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</si>
  <si>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</si>
  <si>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</si>
  <si>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</si>
  <si>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</si>
  <si>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</si>
  <si>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</si>
  <si>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</si>
  <si>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</si>
  <si>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</si>
  <si>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</si>
  <si>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</si>
  <si>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</si>
  <si>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</si>
  <si>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</si>
  <si>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</si>
  <si>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</si>
  <si>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</si>
  <si>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</si>
  <si>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</si>
  <si>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</si>
  <si>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</si>
  <si>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</si>
  <si>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</si>
  <si>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</si>
  <si>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</si>
  <si>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</si>
  <si>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</si>
  <si>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</si>
  <si>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</si>
  <si>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</si>
  <si>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</si>
  <si>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</si>
  <si>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</si>
  <si>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</si>
  <si>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</si>
  <si>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</si>
  <si>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</si>
  <si>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</si>
  <si>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</si>
  <si>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</si>
  <si>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</si>
  <si>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</si>
  <si>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</si>
  <si>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</si>
  <si>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</si>
  <si>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</si>
  <si>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</si>
  <si>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</si>
  <si>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</si>
  <si>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</si>
  <si>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</si>
  <si>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</si>
  <si>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</si>
  <si>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</si>
  <si>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</si>
  <si>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</si>
  <si>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</si>
  <si>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</si>
  <si>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</si>
  <si>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</si>
  <si>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</si>
  <si>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</si>
  <si>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</si>
  <si>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</si>
  <si>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</si>
  <si>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</si>
  <si>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</si>
  <si>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</si>
  <si>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</si>
  <si>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</si>
  <si>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</si>
  <si>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</si>
  <si>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</si>
  <si>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</si>
  <si>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694  A INSTITUCIONES PRIVADAS</t>
  </si>
  <si>
    <t>(8)</t>
  </si>
  <si>
    <t>(9=4-7-8)</t>
  </si>
  <si>
    <t>(10=2-4-7-8)</t>
  </si>
  <si>
    <t xml:space="preserve">AIG-CUADRO DE EJECUCIÓN PRESUPUESTARIA </t>
  </si>
  <si>
    <t>(11=5/3)</t>
  </si>
  <si>
    <t>(12=5/2)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</si>
  <si>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</si>
  <si>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</si>
  <si>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</si>
  <si>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</si>
  <si>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</si>
  <si>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</si>
  <si>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</si>
  <si>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</si>
  <si>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</si>
  <si>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</si>
  <si>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</si>
  <si>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</si>
  <si>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</si>
  <si>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</si>
  <si>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</si>
  <si>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</si>
  <si>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</si>
  <si>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</si>
  <si>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</si>
  <si>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</si>
  <si>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</si>
  <si>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</si>
  <si>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</si>
  <si>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</si>
  <si>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</si>
  <si>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</si>
  <si>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</si>
  <si>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</si>
  <si>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</si>
  <si>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</si>
  <si>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</si>
  <si>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</si>
  <si>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</si>
  <si>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</si>
  <si>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</si>
  <si>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</si>
  <si>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</si>
  <si>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</si>
  <si>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</si>
  <si>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</si>
  <si>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</si>
  <si>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</si>
  <si>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</si>
  <si>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</si>
  <si>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</si>
  <si>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</si>
  <si>
    <t>242 INSECTICIDA</t>
  </si>
  <si>
    <t>274 ÚTILES Y MATERIALES MÉDICOS</t>
  </si>
  <si>
    <t>119 OTROS SERVICIOS BÁSICOS</t>
  </si>
  <si>
    <t>PERIODO: AL 31 DE AGOSTO 2021</t>
  </si>
  <si>
    <t>198 CONSULTORÍA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</si>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</sst>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#,##0.0000000000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Font="1"/>
    <xf numFmtId="4" fontId="0" fillId="0" borderId="0" xfId="0" applyNumberFormat="1" applyFont="1"/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4" fontId="0" fillId="0" borderId="1" xfId="0" applyNumberFormat="1" applyFill="1" applyBorder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 wrapText="1"/>
    </xf>
    <xf numFmtId="9" fontId="1" fillId="3" borderId="7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4" xfId="0" applyNumberFormat="1" applyFont="1" applyFill="1" applyBorder="1" applyAlignment="1">
      <alignment horizontal="center" wrapText="1"/>
    </xf>
    <xf numFmtId="4" fontId="4" fillId="0" borderId="1" xfId="1" applyNumberFormat="1" applyFill="1" applyBorder="1"/>
    <xf numFmtId="49" fontId="0" fillId="0" borderId="0" xfId="0" applyNumberFormat="1" applyFont="1"/>
    <xf numFmtId="164" fontId="2" fillId="2" borderId="1" xfId="0" applyNumberFormat="1" applyFont="1" applyFill="1" applyBorder="1"/>
    <xf numFmtId="164" fontId="2" fillId="0" borderId="1" xfId="0" applyNumberFormat="1" applyFont="1" applyFill="1" applyBorder="1"/>
    <xf numFmtId="164" fontId="0" fillId="0" borderId="3" xfId="0" applyNumberFormat="1" applyFont="1" applyFill="1" applyBorder="1"/>
    <xf numFmtId="164" fontId="0" fillId="0" borderId="1" xfId="0" applyNumberFormat="1" applyFont="1" applyFill="1" applyBorder="1"/>
    <xf numFmtId="4" fontId="1" fillId="3" borderId="7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9" xfId="0" applyNumberFormat="1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165" fontId="0" fillId="0" borderId="0" xfId="0" applyNumberFormat="1" applyFont="1" applyFill="1"/>
    <xf numFmtId="0" fontId="0" fillId="0" borderId="3" xfId="0" applyFill="1" applyBorder="1"/>
    <xf numFmtId="4" fontId="2" fillId="0" borderId="1" xfId="0" applyNumberFormat="1" applyFont="1" applyFill="1" applyBorder="1"/>
    <xf numFmtId="9" fontId="2" fillId="0" borderId="0" xfId="2" applyFont="1" applyFill="1"/>
    <xf numFmtId="164" fontId="0" fillId="0" borderId="11" xfId="0" applyNumberFormat="1" applyFont="1" applyFill="1" applyBorder="1"/>
    <xf numFmtId="164" fontId="0" fillId="0" borderId="2" xfId="0" applyNumberFormat="1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7" xfId="0" applyNumberFormat="1" applyFont="1" applyFill="1" applyBorder="1" applyAlignment="1">
      <alignment horizontal="center" wrapText="1"/>
    </xf>
    <xf numFmtId="4" fontId="1" fillId="3" borderId="5" xfId="0" applyNumberFormat="1" applyFont="1" applyFill="1" applyBorder="1" applyAlignment="1">
      <alignment horizontal="center" wrapText="1"/>
    </xf>
    <xf numFmtId="49" fontId="0" fillId="0" borderId="0" xfId="0" applyNumberFormat="1" applyFont="1" applyFill="1"/>
    <xf numFmtId="4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9" fontId="0" fillId="0" borderId="0" xfId="2" applyFont="1" applyFill="1"/>
    <xf numFmtId="4" fontId="0" fillId="0" borderId="0" xfId="0" applyNumberFormat="1" applyFill="1"/>
    <xf numFmtId="0" fontId="0" fillId="0" borderId="0" xfId="0" applyFill="1"/>
    <xf numFmtId="0" fontId="0" fillId="0" borderId="3" xfId="0" applyFill="1" applyBorder="1" applyAlignment="1">
      <alignment horizontal="left"/>
    </xf>
    <xf numFmtId="0" fontId="0" fillId="0" borderId="3" xfId="0" applyFill="1" applyBorder="1" applyAlignment="1"/>
    <xf numFmtId="0" fontId="0" fillId="0" borderId="1" xfId="0" applyFill="1" applyBorder="1"/>
    <xf numFmtId="9" fontId="1" fillId="3" borderId="8" xfId="0" applyNumberFormat="1" applyFont="1" applyFill="1" applyBorder="1" applyAlignment="1">
      <alignment horizontal="center" wrapText="1"/>
    </xf>
    <xf numFmtId="2" fontId="1" fillId="3" borderId="10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T144"/>
  <sheetViews>
    <sheetView tabSelected="1" zoomScale="70" zoomScaleNormal="70" workbookViewId="0">
      <selection activeCell="E15" sqref="E15"/>
    </sheetView>
  </sheetViews>
  <sheetFormatPr baseColWidth="10" defaultColWidth="11.33203125" defaultRowHeight="14.4" x14ac:dyDescent="0.3"/>
  <cols>
    <col min="1" max="1" width="35.44140625" style="1" customWidth="1"/>
    <col min="2" max="2" width="18.5546875" style="2" customWidth="1"/>
    <col min="3" max="4" width="18.109375" style="2" customWidth="1"/>
    <col min="5" max="5" width="18" style="2" customWidth="1"/>
    <col min="6" max="6" width="15.5546875" style="2" customWidth="1"/>
    <col min="7" max="7" width="13.109375" style="2" customWidth="1"/>
    <col min="8" max="8" width="15.109375" style="2" customWidth="1"/>
    <col min="9" max="9" width="13.21875" style="2" customWidth="1"/>
    <col min="10" max="10" width="14.88671875" style="2" bestFit="1" customWidth="1"/>
    <col min="11" max="11" width="13.33203125" style="1" bestFit="1" customWidth="1"/>
    <col min="12" max="12" width="14.44140625" style="7" customWidth="1"/>
    <col min="13" max="13" width="15.21875" style="7" customWidth="1"/>
    <col min="14" max="14" width="19.6640625" style="4" customWidth="1"/>
    <col min="15" max="15" width="17.21875" style="4" bestFit="1" customWidth="1"/>
    <col min="16" max="17" width="11.44140625" style="4" bestFit="1" customWidth="1"/>
    <col min="18" max="23" width="11.33203125" style="4"/>
    <col min="24" max="436" width="11.33203125" style="5"/>
    <col min="437" max="16384" width="11.33203125" style="1"/>
  </cols>
  <sheetData>
    <row r="1" spans="1:436" x14ac:dyDescent="0.3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436" x14ac:dyDescent="0.3">
      <c r="A2" s="58" t="s">
        <v>102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436" x14ac:dyDescent="0.3">
      <c r="A3" s="57" t="s">
        <v>154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436" s="33" customFormat="1" x14ac:dyDescent="0.3">
      <c r="A4" s="39"/>
      <c r="B4" s="39" t="s">
        <v>1</v>
      </c>
      <c r="C4" s="39" t="s">
        <v>2</v>
      </c>
      <c r="D4" s="39" t="s">
        <v>3</v>
      </c>
      <c r="E4" s="39" t="s">
        <v>4</v>
      </c>
      <c r="F4" s="39" t="s">
        <v>5</v>
      </c>
      <c r="G4" s="39" t="s">
        <v>6</v>
      </c>
      <c r="H4" s="39" t="s">
        <v>94</v>
      </c>
      <c r="I4" s="39" t="s">
        <v>99</v>
      </c>
      <c r="J4" s="39" t="s">
        <v>100</v>
      </c>
      <c r="K4" s="39" t="s">
        <v>101</v>
      </c>
      <c r="L4" s="39" t="s">
        <v>103</v>
      </c>
      <c r="M4" s="43" t="s">
        <v>104</v>
      </c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  <c r="IH4" s="61"/>
      <c r="II4" s="61"/>
      <c r="IJ4" s="61"/>
      <c r="IK4" s="61"/>
      <c r="IL4" s="61"/>
      <c r="IM4" s="61"/>
      <c r="IN4" s="61"/>
      <c r="IO4" s="61"/>
      <c r="IP4" s="61"/>
      <c r="IQ4" s="61"/>
      <c r="IR4" s="61"/>
      <c r="IS4" s="61"/>
      <c r="IT4" s="61"/>
      <c r="IU4" s="61"/>
      <c r="IV4" s="61"/>
      <c r="IW4" s="61"/>
      <c r="IX4" s="61"/>
      <c r="IY4" s="61"/>
      <c r="IZ4" s="61"/>
      <c r="JA4" s="61"/>
      <c r="JB4" s="61"/>
      <c r="JC4" s="61"/>
      <c r="JD4" s="61"/>
      <c r="JE4" s="61"/>
      <c r="JF4" s="61"/>
      <c r="JG4" s="61"/>
      <c r="JH4" s="61"/>
      <c r="JI4" s="61"/>
      <c r="JJ4" s="61"/>
      <c r="JK4" s="61"/>
      <c r="JL4" s="61"/>
      <c r="JM4" s="61"/>
      <c r="JN4" s="61"/>
      <c r="JO4" s="61"/>
      <c r="JP4" s="61"/>
      <c r="JQ4" s="61"/>
      <c r="JR4" s="61"/>
      <c r="JS4" s="61"/>
      <c r="JT4" s="61"/>
      <c r="JU4" s="61"/>
      <c r="JV4" s="61"/>
      <c r="JW4" s="61"/>
      <c r="JX4" s="61"/>
      <c r="JY4" s="61"/>
      <c r="JZ4" s="61"/>
      <c r="KA4" s="61"/>
      <c r="KB4" s="61"/>
      <c r="KC4" s="61"/>
      <c r="KD4" s="61"/>
      <c r="KE4" s="61"/>
      <c r="KF4" s="61"/>
      <c r="KG4" s="61"/>
      <c r="KH4" s="61"/>
      <c r="KI4" s="61"/>
      <c r="KJ4" s="61"/>
      <c r="KK4" s="61"/>
      <c r="KL4" s="61"/>
      <c r="KM4" s="61"/>
      <c r="KN4" s="61"/>
      <c r="KO4" s="61"/>
      <c r="KP4" s="61"/>
      <c r="KQ4" s="61"/>
      <c r="KR4" s="61"/>
      <c r="KS4" s="61"/>
      <c r="KT4" s="61"/>
      <c r="KU4" s="61"/>
      <c r="KV4" s="61"/>
      <c r="KW4" s="61"/>
      <c r="KX4" s="61"/>
      <c r="KY4" s="61"/>
      <c r="KZ4" s="61"/>
      <c r="LA4" s="61"/>
      <c r="LB4" s="61"/>
      <c r="LC4" s="61"/>
      <c r="LD4" s="61"/>
      <c r="LE4" s="61"/>
      <c r="LF4" s="61"/>
      <c r="LG4" s="61"/>
      <c r="LH4" s="61"/>
      <c r="LI4" s="61"/>
      <c r="LJ4" s="61"/>
      <c r="LK4" s="61"/>
      <c r="LL4" s="61"/>
      <c r="LM4" s="61"/>
      <c r="LN4" s="61"/>
      <c r="LO4" s="61"/>
      <c r="LP4" s="61"/>
      <c r="LQ4" s="61"/>
      <c r="LR4" s="61"/>
      <c r="LS4" s="61"/>
      <c r="LT4" s="61"/>
      <c r="LU4" s="61"/>
      <c r="LV4" s="61"/>
      <c r="LW4" s="61"/>
      <c r="LX4" s="61"/>
      <c r="LY4" s="61"/>
      <c r="LZ4" s="61"/>
      <c r="MA4" s="61"/>
      <c r="MB4" s="61"/>
      <c r="MC4" s="61"/>
      <c r="MD4" s="61"/>
      <c r="ME4" s="61"/>
      <c r="MF4" s="61"/>
      <c r="MG4" s="61"/>
      <c r="MH4" s="61"/>
      <c r="MI4" s="61"/>
      <c r="MJ4" s="61"/>
      <c r="MK4" s="61"/>
      <c r="ML4" s="61"/>
      <c r="MM4" s="61"/>
      <c r="MN4" s="61"/>
      <c r="MO4" s="61"/>
      <c r="MP4" s="61"/>
      <c r="MQ4" s="61"/>
      <c r="MR4" s="61"/>
      <c r="MS4" s="61"/>
      <c r="MT4" s="61"/>
      <c r="MU4" s="61"/>
      <c r="MV4" s="61"/>
      <c r="MW4" s="61"/>
      <c r="MX4" s="61"/>
      <c r="MY4" s="61"/>
      <c r="MZ4" s="61"/>
      <c r="NA4" s="61"/>
      <c r="NB4" s="61"/>
      <c r="NC4" s="61"/>
      <c r="ND4" s="61"/>
      <c r="NE4" s="61"/>
      <c r="NF4" s="61"/>
      <c r="NG4" s="61"/>
      <c r="NH4" s="61"/>
      <c r="NI4" s="61"/>
      <c r="NJ4" s="61"/>
      <c r="NK4" s="61"/>
      <c r="NL4" s="61"/>
      <c r="NM4" s="61"/>
      <c r="NN4" s="61"/>
      <c r="NO4" s="61"/>
      <c r="NP4" s="61"/>
      <c r="NQ4" s="61"/>
      <c r="NR4" s="61"/>
      <c r="NS4" s="61"/>
      <c r="NT4" s="61"/>
      <c r="NU4" s="61"/>
      <c r="NV4" s="61"/>
      <c r="NW4" s="61"/>
      <c r="NX4" s="61"/>
      <c r="NY4" s="61"/>
      <c r="NZ4" s="61"/>
      <c r="OA4" s="61"/>
      <c r="OB4" s="61"/>
      <c r="OC4" s="61"/>
      <c r="OD4" s="61"/>
      <c r="OE4" s="61"/>
      <c r="OF4" s="61"/>
      <c r="OG4" s="61"/>
      <c r="OH4" s="61"/>
      <c r="OI4" s="61"/>
      <c r="OJ4" s="61"/>
      <c r="OK4" s="61"/>
      <c r="OL4" s="61"/>
      <c r="OM4" s="61"/>
      <c r="ON4" s="61"/>
      <c r="OO4" s="61"/>
      <c r="OP4" s="61"/>
      <c r="OQ4" s="61"/>
      <c r="OR4" s="61"/>
      <c r="OS4" s="61"/>
      <c r="OT4" s="61"/>
      <c r="OU4" s="61"/>
      <c r="OV4" s="61"/>
      <c r="OW4" s="61"/>
      <c r="OX4" s="61"/>
      <c r="OY4" s="61"/>
      <c r="OZ4" s="61"/>
      <c r="PA4" s="61"/>
      <c r="PB4" s="61"/>
      <c r="PC4" s="61"/>
      <c r="PD4" s="61"/>
      <c r="PE4" s="61"/>
      <c r="PF4" s="61"/>
      <c r="PG4" s="61"/>
      <c r="PH4" s="61"/>
      <c r="PI4" s="61"/>
      <c r="PJ4" s="61"/>
      <c r="PK4" s="61"/>
      <c r="PL4" s="61"/>
      <c r="PM4" s="61"/>
      <c r="PN4" s="61"/>
      <c r="PO4" s="61"/>
      <c r="PP4" s="61"/>
      <c r="PQ4" s="61"/>
      <c r="PR4" s="61"/>
      <c r="PS4" s="61"/>
      <c r="PT4" s="61"/>
    </row>
    <row r="5" spans="1:436" ht="43.8" customHeight="1" x14ac:dyDescent="0.3">
      <c r="A5" s="26" t="s">
        <v>7</v>
      </c>
      <c r="B5" s="38" t="s">
        <v>8</v>
      </c>
      <c r="C5" s="59" t="s">
        <v>93</v>
      </c>
      <c r="D5" s="38" t="s">
        <v>9</v>
      </c>
      <c r="E5" s="38" t="s">
        <v>10</v>
      </c>
      <c r="F5" s="38" t="s">
        <v>11</v>
      </c>
      <c r="G5" s="38" t="s">
        <v>12</v>
      </c>
      <c r="H5" s="38" t="s">
        <v>95</v>
      </c>
      <c r="I5" s="38" t="s">
        <v>96</v>
      </c>
      <c r="J5" s="38" t="s">
        <v>13</v>
      </c>
      <c r="K5" s="27"/>
      <c r="L5" s="28" t="s">
        <v>14</v>
      </c>
      <c r="M5" s="70" t="s">
        <v>15</v>
      </c>
    </row>
    <row r="6" spans="1:436" s="3" customFormat="1" ht="15.6" customHeight="1" x14ac:dyDescent="0.3">
      <c r="A6" s="41"/>
      <c r="B6" s="17" t="s">
        <v>16</v>
      </c>
      <c r="C6" s="60"/>
      <c r="D6" s="18"/>
      <c r="E6" s="18" t="s">
        <v>80</v>
      </c>
      <c r="F6" s="18"/>
      <c r="G6" s="18"/>
      <c r="H6" s="18"/>
      <c r="I6" s="18"/>
      <c r="J6" s="18" t="s">
        <v>17</v>
      </c>
      <c r="K6" s="19" t="s">
        <v>18</v>
      </c>
      <c r="L6" s="31" t="s">
        <v>11</v>
      </c>
      <c r="M6" s="71" t="s">
        <v>11</v>
      </c>
      <c r="N6" s="62"/>
      <c r="O6" s="62"/>
      <c r="P6" s="62"/>
      <c r="Q6" s="62"/>
      <c r="R6" s="62"/>
      <c r="S6" s="62"/>
      <c r="T6" s="62"/>
      <c r="U6" s="62"/>
      <c r="V6" s="62"/>
      <c r="W6" s="62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</row>
    <row r="7" spans="1:436" x14ac:dyDescent="0.3">
      <c r="A7" s="20" t="s">
        <v>19</v>
      </c>
      <c r="B7" s="8">
        <f>B8+B105</f>
        <v>24363303</v>
      </c>
      <c r="C7" s="8">
        <f t="shared" ref="C7:D7" si="0">C8+C105</f>
        <v>27902471</v>
      </c>
      <c r="D7" s="8">
        <f t="shared" si="0"/>
        <v>26216086</v>
      </c>
      <c r="E7" s="8">
        <f t="shared" ref="E7:I7" si="1">E8+E105</f>
        <v>10944426</v>
      </c>
      <c r="F7" s="8">
        <f t="shared" si="1"/>
        <v>6900717.8900000006</v>
      </c>
      <c r="G7" s="8">
        <f t="shared" si="1"/>
        <v>5172386.790000001</v>
      </c>
      <c r="H7" s="8">
        <f t="shared" si="1"/>
        <v>222820.31000000003</v>
      </c>
      <c r="I7" s="8">
        <f t="shared" si="1"/>
        <v>7136466.0999999996</v>
      </c>
      <c r="J7" s="8">
        <f>D7-E7-H7-I7</f>
        <v>7912373.5899999999</v>
      </c>
      <c r="K7" s="8">
        <f>C7-E7-H7-I7</f>
        <v>9598758.5899999999</v>
      </c>
      <c r="L7" s="34">
        <f>F7/(D7-H7)</f>
        <v>0.26548098928003533</v>
      </c>
      <c r="M7" s="34">
        <f>F7/(C7-H7)</f>
        <v>0.24930653812380174</v>
      </c>
    </row>
    <row r="8" spans="1:436" s="5" customFormat="1" x14ac:dyDescent="0.3">
      <c r="A8" s="14" t="s">
        <v>20</v>
      </c>
      <c r="B8" s="8">
        <f>B9+B22+B56+B101+B94</f>
        <v>5867374</v>
      </c>
      <c r="C8" s="8">
        <f t="shared" ref="C8:I8" si="2">C9+C22+C56+C101+C94</f>
        <v>5519290</v>
      </c>
      <c r="D8" s="8">
        <f t="shared" si="2"/>
        <v>4179218</v>
      </c>
      <c r="E8" s="8">
        <f t="shared" si="2"/>
        <v>2778930.14</v>
      </c>
      <c r="F8" s="8">
        <f t="shared" si="2"/>
        <v>2504870.0799999996</v>
      </c>
      <c r="G8" s="8">
        <f t="shared" si="2"/>
        <v>2186010.5500000003</v>
      </c>
      <c r="H8" s="8">
        <f t="shared" si="2"/>
        <v>222820.31000000003</v>
      </c>
      <c r="I8" s="8">
        <f t="shared" si="2"/>
        <v>729932.51</v>
      </c>
      <c r="J8" s="8">
        <f>D8-E8-H8-I8</f>
        <v>447535.0399999998</v>
      </c>
      <c r="K8" s="8">
        <f>C8-E8-H8-I8</f>
        <v>1787607.0399999998</v>
      </c>
      <c r="L8" s="34">
        <f>F8/(D8-H8)</f>
        <v>0.63311888143378214</v>
      </c>
      <c r="M8" s="34">
        <f>F8/(C8-H8)</f>
        <v>0.47293201445659538</v>
      </c>
      <c r="N8" s="4"/>
      <c r="O8" s="51"/>
      <c r="P8" s="4"/>
      <c r="Q8" s="4"/>
      <c r="R8" s="4"/>
      <c r="S8" s="4"/>
      <c r="T8" s="4"/>
      <c r="U8" s="4"/>
      <c r="V8" s="4"/>
      <c r="W8" s="4"/>
    </row>
    <row r="9" spans="1:436" s="5" customFormat="1" x14ac:dyDescent="0.3">
      <c r="A9" s="13" t="s">
        <v>21</v>
      </c>
      <c r="B9" s="9">
        <f>SUM(B10:B21)</f>
        <v>3777642</v>
      </c>
      <c r="C9" s="9">
        <f t="shared" ref="C9:I9" si="3">SUM(C10:C21)</f>
        <v>3850506</v>
      </c>
      <c r="D9" s="9">
        <f t="shared" si="3"/>
        <v>2591622</v>
      </c>
      <c r="E9" s="9">
        <f t="shared" si="3"/>
        <v>2094940.83</v>
      </c>
      <c r="F9" s="9">
        <f t="shared" si="3"/>
        <v>2094940.83</v>
      </c>
      <c r="G9" s="9">
        <f t="shared" si="3"/>
        <v>1853093.1400000004</v>
      </c>
      <c r="H9" s="9">
        <f t="shared" si="3"/>
        <v>0</v>
      </c>
      <c r="I9" s="9">
        <f t="shared" si="3"/>
        <v>0</v>
      </c>
      <c r="J9" s="11">
        <f>D9-E9-H9-I9</f>
        <v>496681.16999999993</v>
      </c>
      <c r="K9" s="11">
        <f>C9-E9-H9-I9</f>
        <v>1755565.17</v>
      </c>
      <c r="L9" s="35">
        <f>F9/(D9-H9)</f>
        <v>0.8083512294617039</v>
      </c>
      <c r="M9" s="35">
        <f>F9/(C9-H9)</f>
        <v>0.54406896911730562</v>
      </c>
      <c r="N9" s="4"/>
      <c r="O9" s="4"/>
      <c r="P9" s="4"/>
      <c r="Q9" s="4"/>
      <c r="R9" s="4"/>
      <c r="S9" s="4"/>
      <c r="T9" s="4"/>
      <c r="U9" s="4"/>
      <c r="V9" s="4"/>
      <c r="W9" s="4"/>
    </row>
    <row r="10" spans="1:436" s="5" customFormat="1" ht="16.2" customHeight="1" x14ac:dyDescent="0.3">
      <c r="A10" s="15" t="s">
        <v>139</v>
      </c>
      <c r="B10" s="22">
        <v>2968212</v>
      </c>
      <c r="C10" s="22">
        <v>2945569</v>
      </c>
      <c r="D10" s="22">
        <v>1956165</v>
      </c>
      <c r="E10" s="22">
        <v>1616363.33</v>
      </c>
      <c r="F10" s="22">
        <v>1616363.33</v>
      </c>
      <c r="G10" s="22">
        <v>1427741.7000000002</v>
      </c>
      <c r="H10" s="22">
        <v>0</v>
      </c>
      <c r="I10" s="22">
        <v>0</v>
      </c>
      <c r="J10" s="10">
        <f>D10-E10-H10-I10</f>
        <v>339801.66999999993</v>
      </c>
      <c r="K10" s="10">
        <f>C10-E10-H10-I10</f>
        <v>1329205.67</v>
      </c>
      <c r="L10" s="55">
        <f>F10/(D10-H10)</f>
        <v>0.8262919181152919</v>
      </c>
      <c r="M10" s="55">
        <f>F10/(C10-H10)</f>
        <v>0.5487440049783251</v>
      </c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436" s="5" customFormat="1" ht="16.2" customHeight="1" x14ac:dyDescent="0.3">
      <c r="A11" s="15" t="s">
        <v>140</v>
      </c>
      <c r="B11" s="22">
        <v>0</v>
      </c>
      <c r="C11" s="22">
        <v>60000</v>
      </c>
      <c r="D11" s="22">
        <v>60000</v>
      </c>
      <c r="E11" s="22">
        <v>24300</v>
      </c>
      <c r="F11" s="22">
        <v>24300</v>
      </c>
      <c r="G11" s="22">
        <v>17041.64</v>
      </c>
      <c r="H11" s="22">
        <v>0</v>
      </c>
      <c r="I11" s="22">
        <v>0</v>
      </c>
      <c r="J11" s="10">
        <f t="shared" ref="J11:J21" si="4">D11-E11-H11-I11</f>
        <v>35700</v>
      </c>
      <c r="K11" s="10">
        <f t="shared" ref="K11:K21" si="5">C11-E11-H11-I11</f>
        <v>35700</v>
      </c>
      <c r="L11" s="36">
        <f t="shared" ref="L11:L21" si="6">F11/(D11-H11)</f>
        <v>0.40500000000000003</v>
      </c>
      <c r="M11" s="36">
        <f t="shared" ref="M11:M21" si="7">F11/(C11-H11)</f>
        <v>0.40500000000000003</v>
      </c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436" s="5" customFormat="1" x14ac:dyDescent="0.3">
      <c r="A12" s="15" t="s">
        <v>141</v>
      </c>
      <c r="B12" s="22">
        <v>222000</v>
      </c>
      <c r="C12" s="22">
        <v>217000</v>
      </c>
      <c r="D12" s="22">
        <v>143000</v>
      </c>
      <c r="E12" s="22">
        <v>126500</v>
      </c>
      <c r="F12" s="22">
        <v>126500</v>
      </c>
      <c r="G12" s="22">
        <v>98733.78</v>
      </c>
      <c r="H12" s="22">
        <v>0</v>
      </c>
      <c r="I12" s="22">
        <v>0</v>
      </c>
      <c r="J12" s="10">
        <f t="shared" si="4"/>
        <v>16500</v>
      </c>
      <c r="K12" s="10">
        <f t="shared" si="5"/>
        <v>90500</v>
      </c>
      <c r="L12" s="36">
        <f t="shared" si="6"/>
        <v>0.88461538461538458</v>
      </c>
      <c r="M12" s="36">
        <f t="shared" si="7"/>
        <v>0.58294930875576034</v>
      </c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436" s="5" customFormat="1" x14ac:dyDescent="0.3">
      <c r="A13" s="15" t="s">
        <v>142</v>
      </c>
      <c r="B13" s="22">
        <v>69050</v>
      </c>
      <c r="C13" s="22">
        <v>70884</v>
      </c>
      <c r="D13" s="22">
        <v>47868</v>
      </c>
      <c r="E13" s="22">
        <v>20708.66</v>
      </c>
      <c r="F13" s="22">
        <v>20708.66</v>
      </c>
      <c r="G13" s="22">
        <v>20708.68</v>
      </c>
      <c r="H13" s="22">
        <v>0</v>
      </c>
      <c r="I13" s="22">
        <v>0</v>
      </c>
      <c r="J13" s="10">
        <f t="shared" si="4"/>
        <v>27159.34</v>
      </c>
      <c r="K13" s="10">
        <f t="shared" si="5"/>
        <v>50175.34</v>
      </c>
      <c r="L13" s="36">
        <f t="shared" si="6"/>
        <v>0.43262012200217265</v>
      </c>
      <c r="M13" s="36">
        <f t="shared" si="7"/>
        <v>0.29214858077986572</v>
      </c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436" s="5" customFormat="1" x14ac:dyDescent="0.3">
      <c r="A14" s="15" t="s">
        <v>143</v>
      </c>
      <c r="B14" s="22">
        <v>415717</v>
      </c>
      <c r="C14" s="22">
        <v>416387</v>
      </c>
      <c r="D14" s="22">
        <v>277814</v>
      </c>
      <c r="E14" s="22">
        <v>224469.28000000003</v>
      </c>
      <c r="F14" s="22">
        <v>224469.28000000003</v>
      </c>
      <c r="G14" s="22">
        <v>217834.11</v>
      </c>
      <c r="H14" s="22">
        <v>0</v>
      </c>
      <c r="I14" s="22">
        <v>0</v>
      </c>
      <c r="J14" s="10">
        <f t="shared" si="4"/>
        <v>53344.719999999972</v>
      </c>
      <c r="K14" s="10">
        <f t="shared" si="5"/>
        <v>191917.71999999997</v>
      </c>
      <c r="L14" s="36">
        <f t="shared" si="6"/>
        <v>0.80798404688028691</v>
      </c>
      <c r="M14" s="36">
        <f t="shared" si="7"/>
        <v>0.53908810793804807</v>
      </c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436" s="5" customFormat="1" x14ac:dyDescent="0.3">
      <c r="A15" s="15" t="s">
        <v>144</v>
      </c>
      <c r="B15" s="22">
        <v>46665</v>
      </c>
      <c r="C15" s="22">
        <v>47565</v>
      </c>
      <c r="D15" s="22">
        <v>32016</v>
      </c>
      <c r="E15" s="22">
        <v>25260.260000000002</v>
      </c>
      <c r="F15" s="22">
        <v>25260.260000000002</v>
      </c>
      <c r="G15" s="22">
        <v>25084.760000000002</v>
      </c>
      <c r="H15" s="22">
        <v>0</v>
      </c>
      <c r="I15" s="22">
        <v>0</v>
      </c>
      <c r="J15" s="10">
        <f t="shared" si="4"/>
        <v>6755.739999999998</v>
      </c>
      <c r="K15" s="10">
        <f t="shared" si="5"/>
        <v>22304.739999999998</v>
      </c>
      <c r="L15" s="36">
        <f t="shared" si="6"/>
        <v>0.78898863068465774</v>
      </c>
      <c r="M15" s="36">
        <f t="shared" si="7"/>
        <v>0.53106822243246088</v>
      </c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436" s="5" customFormat="1" x14ac:dyDescent="0.3">
      <c r="A16" s="15" t="s">
        <v>145</v>
      </c>
      <c r="B16" s="22">
        <v>46665</v>
      </c>
      <c r="C16" s="22">
        <v>55945</v>
      </c>
      <c r="D16" s="22">
        <v>40463</v>
      </c>
      <c r="E16" s="22">
        <v>37695.480000000003</v>
      </c>
      <c r="F16" s="22">
        <v>37695.480000000003</v>
      </c>
      <c r="G16" s="22">
        <v>36961.520000000004</v>
      </c>
      <c r="H16" s="22">
        <v>0</v>
      </c>
      <c r="I16" s="22">
        <v>0</v>
      </c>
      <c r="J16" s="10">
        <f t="shared" si="4"/>
        <v>2767.5199999999968</v>
      </c>
      <c r="K16" s="10">
        <f t="shared" si="5"/>
        <v>18249.519999999997</v>
      </c>
      <c r="L16" s="36">
        <f t="shared" si="6"/>
        <v>0.93160368731927945</v>
      </c>
      <c r="M16" s="36">
        <f t="shared" si="7"/>
        <v>0.67379533470372688</v>
      </c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s="5" customFormat="1" x14ac:dyDescent="0.3">
      <c r="A17" s="15" t="s">
        <v>146</v>
      </c>
      <c r="B17" s="22">
        <v>9333</v>
      </c>
      <c r="C17" s="22">
        <v>9513</v>
      </c>
      <c r="D17" s="22">
        <v>6653</v>
      </c>
      <c r="E17" s="22">
        <v>4743.04</v>
      </c>
      <c r="F17" s="22">
        <v>4743.04</v>
      </c>
      <c r="G17" s="22">
        <v>4066.0499999999997</v>
      </c>
      <c r="H17" s="22">
        <v>0</v>
      </c>
      <c r="I17" s="22">
        <v>0</v>
      </c>
      <c r="J17" s="10">
        <f t="shared" si="4"/>
        <v>1909.96</v>
      </c>
      <c r="K17" s="10">
        <f t="shared" si="5"/>
        <v>4769.96</v>
      </c>
      <c r="L17" s="36">
        <f t="shared" si="6"/>
        <v>0.71291748083571316</v>
      </c>
      <c r="M17" s="36">
        <f t="shared" si="7"/>
        <v>0.49858509408178281</v>
      </c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s="5" customFormat="1" x14ac:dyDescent="0.3">
      <c r="A18" s="15" t="s">
        <v>147</v>
      </c>
      <c r="B18" s="22">
        <v>0</v>
      </c>
      <c r="C18" s="22">
        <v>20257</v>
      </c>
      <c r="D18" s="22">
        <v>20257</v>
      </c>
      <c r="E18" s="22">
        <v>12830</v>
      </c>
      <c r="F18" s="22">
        <v>12830</v>
      </c>
      <c r="G18" s="22">
        <v>2887.35</v>
      </c>
      <c r="H18" s="22">
        <v>0</v>
      </c>
      <c r="I18" s="22">
        <v>0</v>
      </c>
      <c r="J18" s="10">
        <f t="shared" si="4"/>
        <v>7427</v>
      </c>
      <c r="K18" s="10">
        <f t="shared" si="5"/>
        <v>7427</v>
      </c>
      <c r="L18" s="36">
        <f t="shared" si="6"/>
        <v>0.63336130720244854</v>
      </c>
      <c r="M18" s="36">
        <f t="shared" si="7"/>
        <v>0.63336130720244854</v>
      </c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s="5" customFormat="1" x14ac:dyDescent="0.3">
      <c r="A19" s="15" t="s">
        <v>148</v>
      </c>
      <c r="B19" s="22">
        <v>0</v>
      </c>
      <c r="C19" s="22">
        <v>3417</v>
      </c>
      <c r="D19" s="22">
        <v>3417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10">
        <f t="shared" si="4"/>
        <v>3417</v>
      </c>
      <c r="K19" s="10">
        <f t="shared" si="5"/>
        <v>3417</v>
      </c>
      <c r="L19" s="36">
        <f t="shared" si="6"/>
        <v>0</v>
      </c>
      <c r="M19" s="36">
        <f t="shared" si="7"/>
        <v>0</v>
      </c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s="5" customFormat="1" x14ac:dyDescent="0.3">
      <c r="A20" s="15" t="s">
        <v>149</v>
      </c>
      <c r="B20" s="22">
        <v>0</v>
      </c>
      <c r="C20" s="22">
        <v>190</v>
      </c>
      <c r="D20" s="22">
        <v>190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10">
        <f t="shared" si="4"/>
        <v>190</v>
      </c>
      <c r="K20" s="10">
        <f t="shared" si="5"/>
        <v>190</v>
      </c>
      <c r="L20" s="36">
        <f t="shared" si="6"/>
        <v>0</v>
      </c>
      <c r="M20" s="36">
        <f t="shared" si="7"/>
        <v>0</v>
      </c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s="5" customFormat="1" x14ac:dyDescent="0.3">
      <c r="A21" s="15" t="s">
        <v>150</v>
      </c>
      <c r="B21" s="22">
        <v>0</v>
      </c>
      <c r="C21" s="22">
        <v>3779</v>
      </c>
      <c r="D21" s="22">
        <v>3779</v>
      </c>
      <c r="E21" s="22">
        <v>2070.7800000000002</v>
      </c>
      <c r="F21" s="22">
        <v>2070.7800000000002</v>
      </c>
      <c r="G21" s="22">
        <v>2033.55</v>
      </c>
      <c r="H21" s="22">
        <v>0</v>
      </c>
      <c r="I21" s="22">
        <v>0</v>
      </c>
      <c r="J21" s="10">
        <f t="shared" si="4"/>
        <v>1708.2199999999998</v>
      </c>
      <c r="K21" s="10">
        <f t="shared" si="5"/>
        <v>1708.2199999999998</v>
      </c>
      <c r="L21" s="56">
        <f t="shared" si="6"/>
        <v>0.54797036252976983</v>
      </c>
      <c r="M21" s="56">
        <f t="shared" si="7"/>
        <v>0.54797036252976983</v>
      </c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s="5" customFormat="1" x14ac:dyDescent="0.3">
      <c r="A22" s="13" t="s">
        <v>22</v>
      </c>
      <c r="B22" s="11">
        <f>SUM(B23:B55)</f>
        <v>1905553</v>
      </c>
      <c r="C22" s="11">
        <f t="shared" ref="C22:G22" si="8">SUM(C23:C55)</f>
        <v>1527051</v>
      </c>
      <c r="D22" s="11">
        <f t="shared" si="8"/>
        <v>1450063</v>
      </c>
      <c r="E22" s="11">
        <f t="shared" si="8"/>
        <v>625208.31000000017</v>
      </c>
      <c r="F22" s="11">
        <f t="shared" si="8"/>
        <v>356013.55</v>
      </c>
      <c r="G22" s="11">
        <f t="shared" si="8"/>
        <v>284496.19</v>
      </c>
      <c r="H22" s="11">
        <f t="shared" ref="H22:I22" si="9">SUM(H23:H55)</f>
        <v>155996.18000000002</v>
      </c>
      <c r="I22" s="11">
        <f t="shared" si="9"/>
        <v>726876.78</v>
      </c>
      <c r="J22" s="11">
        <f>D22-E22-H22-I22</f>
        <v>-58018.270000000251</v>
      </c>
      <c r="K22" s="11">
        <f>C22-E22-H22-I22</f>
        <v>18969.729999999749</v>
      </c>
      <c r="L22" s="35">
        <f>F22/(D22)</f>
        <v>0.24551591896352087</v>
      </c>
      <c r="M22" s="35">
        <f>F22/(C22)</f>
        <v>0.23313795675455501</v>
      </c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s="5" customFormat="1" x14ac:dyDescent="0.3">
      <c r="A23" s="16" t="s">
        <v>29</v>
      </c>
      <c r="B23" s="29">
        <v>544186</v>
      </c>
      <c r="C23" s="29">
        <v>525957</v>
      </c>
      <c r="D23" s="29">
        <v>509293</v>
      </c>
      <c r="E23" s="29">
        <v>50325</v>
      </c>
      <c r="F23" s="29">
        <v>23060</v>
      </c>
      <c r="G23" s="29">
        <v>23060</v>
      </c>
      <c r="H23" s="29">
        <v>0</v>
      </c>
      <c r="I23" s="29">
        <v>446589</v>
      </c>
      <c r="J23" s="10">
        <f t="shared" ref="J23" si="10">D23-E23-H23-I23</f>
        <v>12379</v>
      </c>
      <c r="K23" s="10">
        <f t="shared" ref="K23" si="11">C23-E23-H23-I23</f>
        <v>29043</v>
      </c>
      <c r="L23" s="36">
        <f t="shared" ref="L23" si="12">F23/(D23-H23)</f>
        <v>4.5278454642023354E-2</v>
      </c>
      <c r="M23" s="36">
        <f t="shared" ref="M23" si="13">F23/(C23-H23)</f>
        <v>4.3843888378707764E-2</v>
      </c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s="5" customFormat="1" x14ac:dyDescent="0.3">
      <c r="A24" s="16" t="s">
        <v>30</v>
      </c>
      <c r="B24" s="29">
        <v>2500</v>
      </c>
      <c r="C24" s="29">
        <v>1500</v>
      </c>
      <c r="D24" s="29">
        <v>1500</v>
      </c>
      <c r="E24" s="29">
        <v>0</v>
      </c>
      <c r="F24" s="29">
        <v>0</v>
      </c>
      <c r="G24" s="29">
        <v>0</v>
      </c>
      <c r="H24" s="29">
        <v>0</v>
      </c>
      <c r="I24" s="29">
        <v>0</v>
      </c>
      <c r="J24" s="10">
        <f t="shared" ref="J24:J55" si="14">D24-E24-H24-I24</f>
        <v>1500</v>
      </c>
      <c r="K24" s="10">
        <f t="shared" ref="K24:K55" si="15">C24-E24-H24-I24</f>
        <v>1500</v>
      </c>
      <c r="L24" s="36">
        <f t="shared" ref="L24:L55" si="16">F24/(D24-H24)</f>
        <v>0</v>
      </c>
      <c r="M24" s="36">
        <f t="shared" ref="M24:M55" si="17">F24/(C24-H24)</f>
        <v>0</v>
      </c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s="5" customFormat="1" x14ac:dyDescent="0.3">
      <c r="A25" s="16" t="s">
        <v>31</v>
      </c>
      <c r="B25" s="29">
        <v>7500</v>
      </c>
      <c r="C25" s="29">
        <v>7500</v>
      </c>
      <c r="D25" s="29">
        <v>7500</v>
      </c>
      <c r="E25" s="29">
        <v>3603.33</v>
      </c>
      <c r="F25" s="29">
        <v>0</v>
      </c>
      <c r="G25" s="29">
        <v>0</v>
      </c>
      <c r="H25" s="29">
        <v>0</v>
      </c>
      <c r="I25" s="29">
        <v>0</v>
      </c>
      <c r="J25" s="10">
        <f t="shared" si="14"/>
        <v>3896.67</v>
      </c>
      <c r="K25" s="10">
        <f t="shared" si="15"/>
        <v>3896.67</v>
      </c>
      <c r="L25" s="36">
        <f t="shared" si="16"/>
        <v>0</v>
      </c>
      <c r="M25" s="36">
        <f t="shared" si="17"/>
        <v>0</v>
      </c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s="5" customFormat="1" x14ac:dyDescent="0.3">
      <c r="A26" s="16" t="s">
        <v>32</v>
      </c>
      <c r="B26" s="29">
        <v>43008</v>
      </c>
      <c r="C26" s="29">
        <v>43008</v>
      </c>
      <c r="D26" s="29">
        <v>28672</v>
      </c>
      <c r="E26" s="29">
        <v>0</v>
      </c>
      <c r="F26" s="29">
        <v>0</v>
      </c>
      <c r="G26" s="29">
        <v>0</v>
      </c>
      <c r="H26" s="29">
        <v>0</v>
      </c>
      <c r="I26" s="29">
        <v>43008</v>
      </c>
      <c r="J26" s="10">
        <f t="shared" si="14"/>
        <v>-14336</v>
      </c>
      <c r="K26" s="10">
        <f t="shared" si="15"/>
        <v>0</v>
      </c>
      <c r="L26" s="36">
        <f t="shared" si="16"/>
        <v>0</v>
      </c>
      <c r="M26" s="36">
        <f t="shared" si="17"/>
        <v>0</v>
      </c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s="5" customFormat="1" x14ac:dyDescent="0.3">
      <c r="A27" s="52" t="s">
        <v>33</v>
      </c>
      <c r="B27" s="29">
        <v>17300</v>
      </c>
      <c r="C27" s="29">
        <v>8470</v>
      </c>
      <c r="D27" s="29">
        <v>8470</v>
      </c>
      <c r="E27" s="29">
        <v>0</v>
      </c>
      <c r="F27" s="29">
        <v>0</v>
      </c>
      <c r="G27" s="29">
        <v>0</v>
      </c>
      <c r="H27" s="29">
        <v>0</v>
      </c>
      <c r="I27" s="29">
        <v>4850</v>
      </c>
      <c r="J27" s="10">
        <f t="shared" si="14"/>
        <v>3620</v>
      </c>
      <c r="K27" s="10">
        <f t="shared" si="15"/>
        <v>3620</v>
      </c>
      <c r="L27" s="36">
        <f t="shared" si="16"/>
        <v>0</v>
      </c>
      <c r="M27" s="36">
        <f t="shared" si="17"/>
        <v>0</v>
      </c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s="5" customFormat="1" x14ac:dyDescent="0.3">
      <c r="A28" s="52" t="s">
        <v>34</v>
      </c>
      <c r="B28" s="29">
        <v>600</v>
      </c>
      <c r="C28" s="29">
        <v>600</v>
      </c>
      <c r="D28" s="29">
        <v>400</v>
      </c>
      <c r="E28" s="29">
        <v>0</v>
      </c>
      <c r="F28" s="29">
        <v>0</v>
      </c>
      <c r="G28" s="29">
        <v>0</v>
      </c>
      <c r="H28" s="29">
        <v>0</v>
      </c>
      <c r="I28" s="29">
        <v>0</v>
      </c>
      <c r="J28" s="10">
        <f t="shared" si="14"/>
        <v>400</v>
      </c>
      <c r="K28" s="10">
        <f t="shared" si="15"/>
        <v>600</v>
      </c>
      <c r="L28" s="36">
        <f t="shared" si="16"/>
        <v>0</v>
      </c>
      <c r="M28" s="36">
        <f t="shared" si="17"/>
        <v>0</v>
      </c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s="5" customFormat="1" x14ac:dyDescent="0.3">
      <c r="A29" s="52" t="s">
        <v>35</v>
      </c>
      <c r="B29" s="29">
        <v>101965</v>
      </c>
      <c r="C29" s="29">
        <v>101965</v>
      </c>
      <c r="D29" s="29">
        <v>67977</v>
      </c>
      <c r="E29" s="29">
        <v>22527.38</v>
      </c>
      <c r="F29" s="29">
        <v>22527.38</v>
      </c>
      <c r="G29" s="29">
        <v>22527.38</v>
      </c>
      <c r="H29" s="29">
        <v>0</v>
      </c>
      <c r="I29" s="29">
        <v>61376.43</v>
      </c>
      <c r="J29" s="10">
        <f t="shared" si="14"/>
        <v>-15926.810000000005</v>
      </c>
      <c r="K29" s="10">
        <f t="shared" si="15"/>
        <v>18061.189999999995</v>
      </c>
      <c r="L29" s="36">
        <f t="shared" si="16"/>
        <v>0.33139709019227093</v>
      </c>
      <c r="M29" s="36">
        <f t="shared" si="17"/>
        <v>0.22093247683028491</v>
      </c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s="5" customFormat="1" x14ac:dyDescent="0.3">
      <c r="A30" s="52" t="s">
        <v>36</v>
      </c>
      <c r="B30" s="29">
        <v>11999</v>
      </c>
      <c r="C30" s="29">
        <v>11999</v>
      </c>
      <c r="D30" s="29">
        <v>7999</v>
      </c>
      <c r="E30" s="29">
        <v>6645.74</v>
      </c>
      <c r="F30" s="29">
        <v>6645.74</v>
      </c>
      <c r="G30" s="29">
        <v>6645.74</v>
      </c>
      <c r="H30" s="29">
        <v>0</v>
      </c>
      <c r="I30" s="29">
        <v>0</v>
      </c>
      <c r="J30" s="10">
        <f t="shared" si="14"/>
        <v>1353.2600000000002</v>
      </c>
      <c r="K30" s="10">
        <f t="shared" si="15"/>
        <v>5353.26</v>
      </c>
      <c r="L30" s="36">
        <f t="shared" si="16"/>
        <v>0.83082135266908363</v>
      </c>
      <c r="M30" s="36">
        <f t="shared" si="17"/>
        <v>0.55385782148512375</v>
      </c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s="5" customFormat="1" x14ac:dyDescent="0.3">
      <c r="A31" s="52" t="s">
        <v>37</v>
      </c>
      <c r="B31" s="29">
        <v>102700</v>
      </c>
      <c r="C31" s="29">
        <v>155258</v>
      </c>
      <c r="D31" s="29">
        <v>155258</v>
      </c>
      <c r="E31" s="29">
        <v>154659.91</v>
      </c>
      <c r="F31" s="29">
        <v>89877.56</v>
      </c>
      <c r="G31" s="29">
        <v>65284.68</v>
      </c>
      <c r="H31" s="29">
        <v>0</v>
      </c>
      <c r="I31" s="29">
        <v>0</v>
      </c>
      <c r="J31" s="10">
        <f t="shared" si="14"/>
        <v>598.08999999999651</v>
      </c>
      <c r="K31" s="10">
        <f t="shared" si="15"/>
        <v>598.08999999999651</v>
      </c>
      <c r="L31" s="36">
        <f t="shared" si="16"/>
        <v>0.57889165131587417</v>
      </c>
      <c r="M31" s="36">
        <f t="shared" si="17"/>
        <v>0.57889165131587417</v>
      </c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s="5" customFormat="1" x14ac:dyDescent="0.3">
      <c r="A32" s="52" t="s">
        <v>38</v>
      </c>
      <c r="B32" s="29">
        <v>32000</v>
      </c>
      <c r="C32" s="29">
        <v>32000</v>
      </c>
      <c r="D32" s="29">
        <v>32000</v>
      </c>
      <c r="E32" s="29">
        <v>17257.34</v>
      </c>
      <c r="F32" s="29">
        <v>8628.66</v>
      </c>
      <c r="G32" s="29">
        <v>8628.66</v>
      </c>
      <c r="H32" s="29">
        <v>0</v>
      </c>
      <c r="I32" s="29">
        <v>0</v>
      </c>
      <c r="J32" s="10">
        <f t="shared" si="14"/>
        <v>14742.66</v>
      </c>
      <c r="K32" s="10">
        <f t="shared" si="15"/>
        <v>14742.66</v>
      </c>
      <c r="L32" s="36">
        <f t="shared" si="16"/>
        <v>0.269645625</v>
      </c>
      <c r="M32" s="36">
        <f t="shared" si="17"/>
        <v>0.269645625</v>
      </c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s="5" customFormat="1" x14ac:dyDescent="0.3">
      <c r="A33" s="52" t="s">
        <v>39</v>
      </c>
      <c r="B33" s="29">
        <v>11200</v>
      </c>
      <c r="C33" s="29">
        <v>11225</v>
      </c>
      <c r="D33" s="29">
        <v>10125</v>
      </c>
      <c r="E33" s="29">
        <v>4536.17</v>
      </c>
      <c r="F33" s="29">
        <v>3638.97</v>
      </c>
      <c r="G33" s="29">
        <v>3638.97</v>
      </c>
      <c r="H33" s="29">
        <v>5518.03</v>
      </c>
      <c r="I33" s="29">
        <v>0</v>
      </c>
      <c r="J33" s="10">
        <f t="shared" si="14"/>
        <v>70.800000000000182</v>
      </c>
      <c r="K33" s="10">
        <f t="shared" si="15"/>
        <v>1170.8000000000002</v>
      </c>
      <c r="L33" s="36">
        <f t="shared" si="16"/>
        <v>0.78988358943079717</v>
      </c>
      <c r="M33" s="36">
        <f t="shared" si="17"/>
        <v>0.63763608359602375</v>
      </c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s="5" customFormat="1" x14ac:dyDescent="0.3">
      <c r="A34" s="52" t="s">
        <v>40</v>
      </c>
      <c r="B34" s="29">
        <v>24000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10">
        <f t="shared" si="14"/>
        <v>0</v>
      </c>
      <c r="K34" s="10">
        <f t="shared" si="15"/>
        <v>0</v>
      </c>
      <c r="L34" s="36">
        <v>0</v>
      </c>
      <c r="M34" s="36">
        <v>0</v>
      </c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s="5" customFormat="1" x14ac:dyDescent="0.3">
      <c r="A35" s="52" t="s">
        <v>41</v>
      </c>
      <c r="B35" s="29">
        <v>53000</v>
      </c>
      <c r="C35" s="29">
        <v>5500</v>
      </c>
      <c r="D35" s="29">
        <v>5500</v>
      </c>
      <c r="E35" s="29">
        <v>0</v>
      </c>
      <c r="F35" s="29">
        <v>0</v>
      </c>
      <c r="G35" s="29">
        <v>0</v>
      </c>
      <c r="H35" s="29">
        <v>3500</v>
      </c>
      <c r="I35" s="29">
        <v>0</v>
      </c>
      <c r="J35" s="10">
        <f t="shared" si="14"/>
        <v>2000</v>
      </c>
      <c r="K35" s="10">
        <f t="shared" si="15"/>
        <v>2000</v>
      </c>
      <c r="L35" s="36">
        <v>0</v>
      </c>
      <c r="M35" s="36">
        <f t="shared" si="17"/>
        <v>0</v>
      </c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s="5" customFormat="1" x14ac:dyDescent="0.3">
      <c r="A36" s="52" t="s">
        <v>42</v>
      </c>
      <c r="B36" s="29">
        <v>32432</v>
      </c>
      <c r="C36" s="29">
        <v>30715</v>
      </c>
      <c r="D36" s="29">
        <v>28515</v>
      </c>
      <c r="E36" s="29">
        <v>6404</v>
      </c>
      <c r="F36" s="29">
        <v>6404</v>
      </c>
      <c r="G36" s="29">
        <v>6404</v>
      </c>
      <c r="H36" s="29">
        <v>19487</v>
      </c>
      <c r="I36" s="29">
        <v>0</v>
      </c>
      <c r="J36" s="10">
        <f t="shared" si="14"/>
        <v>2624</v>
      </c>
      <c r="K36" s="10">
        <f t="shared" si="15"/>
        <v>4824</v>
      </c>
      <c r="L36" s="36">
        <f t="shared" si="16"/>
        <v>0.70934869295525038</v>
      </c>
      <c r="M36" s="36">
        <f t="shared" si="17"/>
        <v>0.57035981474884223</v>
      </c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s="5" customFormat="1" x14ac:dyDescent="0.3">
      <c r="A37" s="52" t="s">
        <v>43</v>
      </c>
      <c r="B37" s="29">
        <v>21000</v>
      </c>
      <c r="C37" s="29">
        <v>6000</v>
      </c>
      <c r="D37" s="29">
        <v>4000</v>
      </c>
      <c r="E37" s="29">
        <v>0</v>
      </c>
      <c r="F37" s="29">
        <v>0</v>
      </c>
      <c r="G37" s="29">
        <v>0</v>
      </c>
      <c r="H37" s="29">
        <v>4200</v>
      </c>
      <c r="I37" s="29">
        <v>0</v>
      </c>
      <c r="J37" s="10">
        <f t="shared" si="14"/>
        <v>-200</v>
      </c>
      <c r="K37" s="10">
        <f t="shared" si="15"/>
        <v>1800</v>
      </c>
      <c r="L37" s="36">
        <f t="shared" si="16"/>
        <v>0</v>
      </c>
      <c r="M37" s="36">
        <f t="shared" si="17"/>
        <v>0</v>
      </c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s="5" customFormat="1" x14ac:dyDescent="0.3">
      <c r="A38" s="52" t="s">
        <v>44</v>
      </c>
      <c r="B38" s="22">
        <v>6100</v>
      </c>
      <c r="C38" s="22">
        <v>8125</v>
      </c>
      <c r="D38" s="22">
        <v>7625</v>
      </c>
      <c r="E38" s="22">
        <v>3843.22</v>
      </c>
      <c r="F38" s="22">
        <v>3843.22</v>
      </c>
      <c r="G38" s="22">
        <v>3502.6699999999996</v>
      </c>
      <c r="H38" s="22">
        <v>3466.71</v>
      </c>
      <c r="I38" s="22">
        <v>0</v>
      </c>
      <c r="J38" s="10">
        <f t="shared" si="14"/>
        <v>315.07000000000016</v>
      </c>
      <c r="K38" s="10">
        <f t="shared" si="15"/>
        <v>815.07000000000062</v>
      </c>
      <c r="L38" s="36">
        <f t="shared" si="16"/>
        <v>0.92423087374858415</v>
      </c>
      <c r="M38" s="36">
        <f t="shared" si="17"/>
        <v>0.82502806823963293</v>
      </c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s="5" customFormat="1" x14ac:dyDescent="0.3">
      <c r="A39" s="52" t="s">
        <v>45</v>
      </c>
      <c r="B39" s="22">
        <v>15000</v>
      </c>
      <c r="C39" s="22">
        <v>0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10">
        <f t="shared" si="14"/>
        <v>0</v>
      </c>
      <c r="K39" s="10">
        <f t="shared" si="15"/>
        <v>0</v>
      </c>
      <c r="L39" s="36">
        <v>0</v>
      </c>
      <c r="M39" s="36">
        <v>0</v>
      </c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s="5" customFormat="1" x14ac:dyDescent="0.3">
      <c r="A40" s="52" t="s">
        <v>46</v>
      </c>
      <c r="B40" s="22">
        <v>10000</v>
      </c>
      <c r="C40" s="22">
        <v>9230</v>
      </c>
      <c r="D40" s="22">
        <v>9230</v>
      </c>
      <c r="E40" s="22">
        <v>3566.19</v>
      </c>
      <c r="F40" s="22">
        <v>0</v>
      </c>
      <c r="G40" s="22">
        <v>0</v>
      </c>
      <c r="H40" s="22">
        <v>5663.8099999999995</v>
      </c>
      <c r="I40" s="22">
        <v>0</v>
      </c>
      <c r="J40" s="10">
        <f t="shared" si="14"/>
        <v>0</v>
      </c>
      <c r="K40" s="10">
        <f t="shared" si="15"/>
        <v>0</v>
      </c>
      <c r="L40" s="36">
        <f t="shared" si="16"/>
        <v>0</v>
      </c>
      <c r="M40" s="36">
        <f t="shared" si="17"/>
        <v>0</v>
      </c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s="5" customFormat="1" x14ac:dyDescent="0.3">
      <c r="A41" s="52" t="s">
        <v>47</v>
      </c>
      <c r="B41" s="22">
        <v>103437</v>
      </c>
      <c r="C41" s="22">
        <v>93536</v>
      </c>
      <c r="D41" s="22">
        <v>93536</v>
      </c>
      <c r="E41" s="22">
        <v>82050.740000000005</v>
      </c>
      <c r="F41" s="22">
        <v>17921.41</v>
      </c>
      <c r="G41" s="22">
        <v>17600.41</v>
      </c>
      <c r="H41" s="22">
        <v>7576.3600000000024</v>
      </c>
      <c r="I41" s="22">
        <v>61154.95</v>
      </c>
      <c r="J41" s="10">
        <f t="shared" si="14"/>
        <v>-57246.05</v>
      </c>
      <c r="K41" s="10">
        <f t="shared" si="15"/>
        <v>-57246.05</v>
      </c>
      <c r="L41" s="36">
        <f t="shared" si="16"/>
        <v>0.2084863314923143</v>
      </c>
      <c r="M41" s="36">
        <f t="shared" si="17"/>
        <v>0.2084863314923143</v>
      </c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s="5" customFormat="1" x14ac:dyDescent="0.3">
      <c r="A42" s="52" t="s">
        <v>48</v>
      </c>
      <c r="B42" s="22">
        <v>20000</v>
      </c>
      <c r="C42" s="22">
        <v>18969</v>
      </c>
      <c r="D42" s="22">
        <v>16969</v>
      </c>
      <c r="E42" s="22">
        <v>3341.7599999999998</v>
      </c>
      <c r="F42" s="22">
        <v>3036.0499999999997</v>
      </c>
      <c r="G42" s="22">
        <v>3000.8199999999997</v>
      </c>
      <c r="H42" s="22">
        <v>10798.599999999999</v>
      </c>
      <c r="I42" s="22">
        <v>0</v>
      </c>
      <c r="J42" s="10">
        <f t="shared" si="14"/>
        <v>2828.6400000000012</v>
      </c>
      <c r="K42" s="10">
        <f t="shared" si="15"/>
        <v>4828.6400000000012</v>
      </c>
      <c r="L42" s="36">
        <f t="shared" si="16"/>
        <v>0.49203455205497199</v>
      </c>
      <c r="M42" s="36">
        <f t="shared" si="17"/>
        <v>0.37159135415646716</v>
      </c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s="5" customFormat="1" x14ac:dyDescent="0.3">
      <c r="A43" s="52" t="s">
        <v>49</v>
      </c>
      <c r="B43" s="22">
        <v>100000</v>
      </c>
      <c r="C43" s="22">
        <v>20313</v>
      </c>
      <c r="D43" s="22">
        <v>20313</v>
      </c>
      <c r="E43" s="22">
        <v>0</v>
      </c>
      <c r="F43" s="22">
        <v>0</v>
      </c>
      <c r="G43" s="22">
        <v>0</v>
      </c>
      <c r="H43" s="22">
        <v>0</v>
      </c>
      <c r="I43" s="22">
        <v>34565</v>
      </c>
      <c r="J43" s="10">
        <f t="shared" si="14"/>
        <v>-14252</v>
      </c>
      <c r="K43" s="10">
        <f t="shared" si="15"/>
        <v>-14252</v>
      </c>
      <c r="L43" s="36">
        <f t="shared" si="16"/>
        <v>0</v>
      </c>
      <c r="M43" s="36">
        <f t="shared" si="17"/>
        <v>0</v>
      </c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s="5" customFormat="1" x14ac:dyDescent="0.3">
      <c r="A44" s="52" t="s">
        <v>50</v>
      </c>
      <c r="B44" s="22">
        <v>142800</v>
      </c>
      <c r="C44" s="22">
        <v>138000</v>
      </c>
      <c r="D44" s="22">
        <v>138000</v>
      </c>
      <c r="E44" s="22">
        <v>43350</v>
      </c>
      <c r="F44" s="22">
        <v>43350</v>
      </c>
      <c r="G44" s="22">
        <v>24972.1</v>
      </c>
      <c r="H44" s="22">
        <v>94650</v>
      </c>
      <c r="I44" s="22">
        <v>0</v>
      </c>
      <c r="J44" s="10">
        <f t="shared" si="14"/>
        <v>0</v>
      </c>
      <c r="K44" s="10">
        <f t="shared" si="15"/>
        <v>0</v>
      </c>
      <c r="L44" s="36">
        <f t="shared" si="16"/>
        <v>1</v>
      </c>
      <c r="M44" s="36">
        <f t="shared" si="17"/>
        <v>1</v>
      </c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s="5" customFormat="1" x14ac:dyDescent="0.3">
      <c r="A45" s="52" t="s">
        <v>51</v>
      </c>
      <c r="B45" s="22">
        <v>97000</v>
      </c>
      <c r="C45" s="22">
        <v>70853</v>
      </c>
      <c r="D45" s="22">
        <v>70853</v>
      </c>
      <c r="E45" s="22">
        <v>0</v>
      </c>
      <c r="F45" s="22">
        <v>0</v>
      </c>
      <c r="G45" s="22">
        <v>0</v>
      </c>
      <c r="H45" s="22">
        <v>0</v>
      </c>
      <c r="I45" s="22">
        <v>61900</v>
      </c>
      <c r="J45" s="10">
        <f t="shared" si="14"/>
        <v>8953</v>
      </c>
      <c r="K45" s="10">
        <f t="shared" si="15"/>
        <v>8953</v>
      </c>
      <c r="L45" s="36">
        <f t="shared" si="16"/>
        <v>0</v>
      </c>
      <c r="M45" s="36">
        <f t="shared" si="17"/>
        <v>0</v>
      </c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s="5" customFormat="1" x14ac:dyDescent="0.3">
      <c r="A46" s="52" t="s">
        <v>52</v>
      </c>
      <c r="B46" s="22">
        <v>18000</v>
      </c>
      <c r="C46" s="22">
        <v>17426</v>
      </c>
      <c r="D46" s="22">
        <v>17426</v>
      </c>
      <c r="E46" s="22">
        <v>17414.650000000001</v>
      </c>
      <c r="F46" s="22">
        <v>1856.07</v>
      </c>
      <c r="G46" s="22">
        <v>1856.07</v>
      </c>
      <c r="H46" s="22">
        <v>8.6700000000000728</v>
      </c>
      <c r="I46" s="22">
        <v>342.40000000000146</v>
      </c>
      <c r="J46" s="10">
        <f t="shared" si="14"/>
        <v>-339.72000000000298</v>
      </c>
      <c r="K46" s="10">
        <f t="shared" si="15"/>
        <v>-339.72000000000298</v>
      </c>
      <c r="L46" s="36">
        <f t="shared" si="16"/>
        <v>0.10656455380933816</v>
      </c>
      <c r="M46" s="36">
        <f t="shared" si="17"/>
        <v>0.10656455380933816</v>
      </c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s="5" customFormat="1" x14ac:dyDescent="0.3">
      <c r="A47" s="52" t="s">
        <v>53</v>
      </c>
      <c r="B47" s="22">
        <v>387826</v>
      </c>
      <c r="C47" s="22">
        <v>178699</v>
      </c>
      <c r="D47" s="22">
        <v>178699</v>
      </c>
      <c r="E47" s="22">
        <v>177070.94</v>
      </c>
      <c r="F47" s="22">
        <v>96735.6</v>
      </c>
      <c r="G47" s="22">
        <v>81057.05</v>
      </c>
      <c r="H47" s="22">
        <v>1127</v>
      </c>
      <c r="I47" s="22">
        <v>13091</v>
      </c>
      <c r="J47" s="10">
        <f t="shared" si="14"/>
        <v>-12589.940000000002</v>
      </c>
      <c r="K47" s="10">
        <f t="shared" si="15"/>
        <v>-12589.940000000002</v>
      </c>
      <c r="L47" s="36">
        <f t="shared" si="16"/>
        <v>0.54476831932962411</v>
      </c>
      <c r="M47" s="36">
        <f t="shared" si="17"/>
        <v>0.54476831932962411</v>
      </c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s="5" customFormat="1" x14ac:dyDescent="0.3">
      <c r="A48" s="67" t="s">
        <v>116</v>
      </c>
      <c r="B48" s="22">
        <v>0</v>
      </c>
      <c r="C48" s="22">
        <v>1068</v>
      </c>
      <c r="D48" s="22">
        <v>1068</v>
      </c>
      <c r="E48" s="22">
        <v>1067.8599999999999</v>
      </c>
      <c r="F48" s="22">
        <v>1067.8599999999999</v>
      </c>
      <c r="G48" s="22">
        <v>1067.8599999999999</v>
      </c>
      <c r="H48" s="22">
        <v>0</v>
      </c>
      <c r="I48" s="22">
        <v>0</v>
      </c>
      <c r="J48" s="10">
        <f t="shared" si="14"/>
        <v>0.14000000000010004</v>
      </c>
      <c r="K48" s="10">
        <f t="shared" si="15"/>
        <v>0.14000000000010004</v>
      </c>
      <c r="L48" s="36">
        <f t="shared" si="16"/>
        <v>0.99986891385767784</v>
      </c>
      <c r="M48" s="36">
        <f t="shared" si="17"/>
        <v>0.99986891385767784</v>
      </c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s="5" customFormat="1" x14ac:dyDescent="0.3">
      <c r="A49" s="67" t="s">
        <v>117</v>
      </c>
      <c r="B49" s="22">
        <v>0</v>
      </c>
      <c r="C49" s="22">
        <v>9815</v>
      </c>
      <c r="D49" s="22">
        <v>9815</v>
      </c>
      <c r="E49" s="22">
        <v>8476.7999999999993</v>
      </c>
      <c r="F49" s="22">
        <v>8476.7999999999993</v>
      </c>
      <c r="G49" s="22">
        <v>8476.7999999999993</v>
      </c>
      <c r="H49" s="22">
        <v>0</v>
      </c>
      <c r="I49" s="22">
        <v>0</v>
      </c>
      <c r="J49" s="10">
        <f t="shared" si="14"/>
        <v>1338.2000000000007</v>
      </c>
      <c r="K49" s="10">
        <f t="shared" si="15"/>
        <v>1338.2000000000007</v>
      </c>
      <c r="L49" s="36">
        <f t="shared" si="16"/>
        <v>0.86365766683647471</v>
      </c>
      <c r="M49" s="36">
        <f t="shared" si="17"/>
        <v>0.86365766683647471</v>
      </c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s="5" customFormat="1" x14ac:dyDescent="0.3">
      <c r="A50" s="67" t="s">
        <v>118</v>
      </c>
      <c r="B50" s="22">
        <v>0</v>
      </c>
      <c r="C50" s="22">
        <v>320</v>
      </c>
      <c r="D50" s="22">
        <v>320</v>
      </c>
      <c r="E50" s="22">
        <v>319.93</v>
      </c>
      <c r="F50" s="22">
        <v>196.88</v>
      </c>
      <c r="G50" s="22">
        <v>196.88</v>
      </c>
      <c r="H50" s="22">
        <v>0</v>
      </c>
      <c r="I50" s="22">
        <v>0</v>
      </c>
      <c r="J50" s="10">
        <f t="shared" si="14"/>
        <v>6.9999999999993179E-2</v>
      </c>
      <c r="K50" s="10">
        <f t="shared" si="15"/>
        <v>6.9999999999993179E-2</v>
      </c>
      <c r="L50" s="36">
        <f t="shared" si="16"/>
        <v>0.61524999999999996</v>
      </c>
      <c r="M50" s="36">
        <f t="shared" si="17"/>
        <v>0.61524999999999996</v>
      </c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s="5" customFormat="1" x14ac:dyDescent="0.3">
      <c r="A51" s="52" t="s">
        <v>105</v>
      </c>
      <c r="B51" s="22">
        <v>0</v>
      </c>
      <c r="C51" s="22">
        <v>77</v>
      </c>
      <c r="D51" s="22">
        <v>77</v>
      </c>
      <c r="E51" s="22">
        <v>77</v>
      </c>
      <c r="F51" s="22">
        <v>77</v>
      </c>
      <c r="G51" s="22">
        <v>77</v>
      </c>
      <c r="H51" s="22">
        <v>0</v>
      </c>
      <c r="I51" s="22">
        <v>0</v>
      </c>
      <c r="J51" s="10">
        <f t="shared" si="14"/>
        <v>0</v>
      </c>
      <c r="K51" s="10">
        <f t="shared" si="15"/>
        <v>0</v>
      </c>
      <c r="L51" s="36">
        <f>F51/(D51-H51)</f>
        <v>1</v>
      </c>
      <c r="M51" s="36">
        <f>F51/(C51-H51)</f>
        <v>1</v>
      </c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s="5" customFormat="1" x14ac:dyDescent="0.3">
      <c r="A52" s="52" t="s">
        <v>106</v>
      </c>
      <c r="B52" s="22">
        <v>0</v>
      </c>
      <c r="C52" s="22">
        <v>412</v>
      </c>
      <c r="D52" s="22">
        <v>412</v>
      </c>
      <c r="E52" s="22">
        <v>407</v>
      </c>
      <c r="F52" s="22">
        <v>407</v>
      </c>
      <c r="G52" s="22">
        <v>407</v>
      </c>
      <c r="H52" s="22">
        <v>0</v>
      </c>
      <c r="I52" s="22">
        <v>0</v>
      </c>
      <c r="J52" s="10">
        <f t="shared" si="14"/>
        <v>5</v>
      </c>
      <c r="K52" s="10">
        <f t="shared" si="15"/>
        <v>5</v>
      </c>
      <c r="L52" s="36">
        <f t="shared" si="16"/>
        <v>0.98786407766990292</v>
      </c>
      <c r="M52" s="36">
        <f t="shared" si="17"/>
        <v>0.98786407766990292</v>
      </c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s="5" customFormat="1" x14ac:dyDescent="0.3">
      <c r="A53" s="16" t="s">
        <v>97</v>
      </c>
      <c r="B53" s="22">
        <v>0</v>
      </c>
      <c r="C53" s="22">
        <v>4680</v>
      </c>
      <c r="D53" s="22">
        <v>4680</v>
      </c>
      <c r="E53" s="22">
        <v>4573.04</v>
      </c>
      <c r="F53" s="22">
        <v>4573.04</v>
      </c>
      <c r="G53" s="22">
        <v>4573.04</v>
      </c>
      <c r="H53" s="22">
        <v>0</v>
      </c>
      <c r="I53" s="22">
        <v>0</v>
      </c>
      <c r="J53" s="10">
        <f t="shared" si="14"/>
        <v>106.96000000000004</v>
      </c>
      <c r="K53" s="10">
        <f t="shared" si="15"/>
        <v>106.96000000000004</v>
      </c>
      <c r="L53" s="36">
        <f t="shared" si="16"/>
        <v>0.97714529914529913</v>
      </c>
      <c r="M53" s="36">
        <f t="shared" si="17"/>
        <v>0.97714529914529913</v>
      </c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s="5" customFormat="1" x14ac:dyDescent="0.3">
      <c r="A54" s="16" t="s">
        <v>155</v>
      </c>
      <c r="B54" s="22">
        <v>0</v>
      </c>
      <c r="C54" s="22">
        <v>12172</v>
      </c>
      <c r="D54" s="22">
        <v>12172</v>
      </c>
      <c r="E54" s="22">
        <v>12171.25</v>
      </c>
      <c r="F54" s="22">
        <v>12171.25</v>
      </c>
      <c r="G54" s="22">
        <v>0</v>
      </c>
      <c r="H54" s="22">
        <v>0</v>
      </c>
      <c r="I54" s="22">
        <v>0</v>
      </c>
      <c r="J54" s="10">
        <f t="shared" si="14"/>
        <v>0.75</v>
      </c>
      <c r="K54" s="10">
        <f t="shared" si="15"/>
        <v>0.75</v>
      </c>
      <c r="L54" s="36"/>
      <c r="M54" s="36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s="5" customFormat="1" x14ac:dyDescent="0.3">
      <c r="A55" s="16" t="s">
        <v>107</v>
      </c>
      <c r="B55" s="22">
        <v>0</v>
      </c>
      <c r="C55" s="22">
        <v>1659</v>
      </c>
      <c r="D55" s="22">
        <v>1659</v>
      </c>
      <c r="E55" s="22">
        <v>1519.06</v>
      </c>
      <c r="F55" s="22">
        <v>1519.06</v>
      </c>
      <c r="G55" s="22">
        <v>1519.06</v>
      </c>
      <c r="H55" s="22">
        <v>0</v>
      </c>
      <c r="I55" s="22">
        <v>0</v>
      </c>
      <c r="J55" s="10">
        <f t="shared" si="14"/>
        <v>139.94000000000005</v>
      </c>
      <c r="K55" s="10">
        <f t="shared" si="15"/>
        <v>139.94000000000005</v>
      </c>
      <c r="L55" s="36">
        <f t="shared" si="16"/>
        <v>0.91564798071127185</v>
      </c>
      <c r="M55" s="36">
        <f t="shared" si="17"/>
        <v>0.91564798071127185</v>
      </c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s="5" customFormat="1" x14ac:dyDescent="0.3">
      <c r="A56" s="13" t="s">
        <v>23</v>
      </c>
      <c r="B56" s="11">
        <f>SUM(B57:B93)</f>
        <v>135794</v>
      </c>
      <c r="C56" s="11">
        <f t="shared" ref="C56:I56" si="18">SUM(C57:C93)</f>
        <v>115947</v>
      </c>
      <c r="D56" s="11">
        <f t="shared" si="18"/>
        <v>111747</v>
      </c>
      <c r="E56" s="11">
        <f t="shared" si="18"/>
        <v>40033.44999999999</v>
      </c>
      <c r="F56" s="11">
        <f t="shared" si="18"/>
        <v>35168.15</v>
      </c>
      <c r="G56" s="11">
        <f t="shared" si="18"/>
        <v>30170.55</v>
      </c>
      <c r="H56" s="11">
        <f t="shared" si="18"/>
        <v>63798.130000000005</v>
      </c>
      <c r="I56" s="11">
        <f t="shared" si="18"/>
        <v>1331.7300000000009</v>
      </c>
      <c r="J56" s="11">
        <f>D56-E56-H56-I56</f>
        <v>6583.6900000000114</v>
      </c>
      <c r="K56" s="11">
        <f>C56-E56-H56-I56</f>
        <v>10783.690000000011</v>
      </c>
      <c r="L56" s="35">
        <f>F56/(D56)</f>
        <v>0.31471225178304563</v>
      </c>
      <c r="M56" s="35">
        <f>F56/(C56)</f>
        <v>0.30331228923559905</v>
      </c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s="5" customFormat="1" x14ac:dyDescent="0.3">
      <c r="A57" s="16" t="s">
        <v>54</v>
      </c>
      <c r="B57" s="24">
        <v>9000</v>
      </c>
      <c r="C57" s="24">
        <v>4028</v>
      </c>
      <c r="D57" s="24">
        <v>4028</v>
      </c>
      <c r="E57" s="24">
        <v>3345.58</v>
      </c>
      <c r="F57" s="24">
        <v>3345.58</v>
      </c>
      <c r="G57" s="24">
        <v>2551.29</v>
      </c>
      <c r="H57" s="24">
        <v>0</v>
      </c>
      <c r="I57" s="24">
        <v>0</v>
      </c>
      <c r="J57" s="10">
        <f>D57-E57-H57-I57</f>
        <v>682.42000000000007</v>
      </c>
      <c r="K57" s="10">
        <f t="shared" ref="K57" si="19">C57-E57-H57-I57</f>
        <v>682.42000000000007</v>
      </c>
      <c r="L57" s="36">
        <f>F57/(D57-H57)</f>
        <v>0.8305809334657398</v>
      </c>
      <c r="M57" s="36">
        <f>F57/(C57-H57)</f>
        <v>0.8305809334657398</v>
      </c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s="5" customFormat="1" x14ac:dyDescent="0.3">
      <c r="A58" s="16" t="s">
        <v>55</v>
      </c>
      <c r="B58" s="24">
        <v>3600</v>
      </c>
      <c r="C58" s="24">
        <v>2693</v>
      </c>
      <c r="D58" s="24">
        <v>2693</v>
      </c>
      <c r="E58" s="24">
        <v>2319.02</v>
      </c>
      <c r="F58" s="24">
        <v>2262.3199999999997</v>
      </c>
      <c r="G58" s="24">
        <v>1146.52</v>
      </c>
      <c r="H58" s="24">
        <v>0</v>
      </c>
      <c r="I58" s="24">
        <v>0</v>
      </c>
      <c r="J58" s="10">
        <f t="shared" ref="J58:J75" si="20">D58-E58-H58-I58</f>
        <v>373.98</v>
      </c>
      <c r="K58" s="10">
        <f t="shared" ref="K58:K76" si="21">C58-E58-H58-I58</f>
        <v>373.98</v>
      </c>
      <c r="L58" s="36">
        <f t="shared" ref="L58:L68" si="22">F58/(D58-H58)</f>
        <v>0.84007426661715545</v>
      </c>
      <c r="M58" s="36">
        <f t="shared" ref="M58:M68" si="23">F58/(C58-H58)</f>
        <v>0.84007426661715545</v>
      </c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s="5" customFormat="1" x14ac:dyDescent="0.3">
      <c r="A59" s="16" t="s">
        <v>56</v>
      </c>
      <c r="B59" s="24">
        <v>500</v>
      </c>
      <c r="C59" s="24">
        <v>1556</v>
      </c>
      <c r="D59" s="24">
        <v>1556</v>
      </c>
      <c r="E59" s="24">
        <v>1205.2</v>
      </c>
      <c r="F59" s="24">
        <v>0</v>
      </c>
      <c r="G59" s="24">
        <v>0</v>
      </c>
      <c r="H59" s="24">
        <v>322.18</v>
      </c>
      <c r="I59" s="24">
        <v>0</v>
      </c>
      <c r="J59" s="10">
        <f t="shared" si="20"/>
        <v>28.619999999999948</v>
      </c>
      <c r="K59" s="10">
        <f t="shared" si="21"/>
        <v>28.619999999999948</v>
      </c>
      <c r="L59" s="36">
        <f t="shared" si="22"/>
        <v>0</v>
      </c>
      <c r="M59" s="36">
        <f t="shared" si="23"/>
        <v>0</v>
      </c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s="5" customFormat="1" x14ac:dyDescent="0.3">
      <c r="A60" s="16" t="s">
        <v>57</v>
      </c>
      <c r="B60" s="24">
        <v>300</v>
      </c>
      <c r="C60" s="24">
        <v>210</v>
      </c>
      <c r="D60" s="24">
        <v>210</v>
      </c>
      <c r="E60" s="24">
        <v>0</v>
      </c>
      <c r="F60" s="24">
        <v>0</v>
      </c>
      <c r="G60" s="24">
        <v>0</v>
      </c>
      <c r="H60" s="24">
        <v>210</v>
      </c>
      <c r="I60" s="24">
        <v>0</v>
      </c>
      <c r="J60" s="10">
        <f t="shared" si="20"/>
        <v>0</v>
      </c>
      <c r="K60" s="10">
        <f t="shared" si="21"/>
        <v>0</v>
      </c>
      <c r="L60" s="36">
        <v>0</v>
      </c>
      <c r="M60" s="36">
        <v>0</v>
      </c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s="5" customFormat="1" x14ac:dyDescent="0.3">
      <c r="A61" s="16" t="s">
        <v>58</v>
      </c>
      <c r="B61" s="24">
        <v>10000</v>
      </c>
      <c r="C61" s="24">
        <v>2520</v>
      </c>
      <c r="D61" s="24">
        <v>2520</v>
      </c>
      <c r="E61" s="24">
        <v>2519.21</v>
      </c>
      <c r="F61" s="24">
        <v>2519.21</v>
      </c>
      <c r="G61" s="24">
        <v>2519.21</v>
      </c>
      <c r="H61" s="24">
        <v>0.78999999999996362</v>
      </c>
      <c r="I61" s="24">
        <v>0</v>
      </c>
      <c r="J61" s="10">
        <f t="shared" si="20"/>
        <v>0</v>
      </c>
      <c r="K61" s="10">
        <f t="shared" si="21"/>
        <v>0</v>
      </c>
      <c r="L61" s="36">
        <f t="shared" si="22"/>
        <v>1</v>
      </c>
      <c r="M61" s="36">
        <f t="shared" si="23"/>
        <v>1</v>
      </c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s="5" customFormat="1" x14ac:dyDescent="0.3">
      <c r="A62" s="52" t="s">
        <v>59</v>
      </c>
      <c r="B62" s="24">
        <v>15000</v>
      </c>
      <c r="C62" s="24">
        <v>10500</v>
      </c>
      <c r="D62" s="24">
        <v>10500</v>
      </c>
      <c r="E62" s="24">
        <v>3001.44</v>
      </c>
      <c r="F62" s="24">
        <v>3001.44</v>
      </c>
      <c r="G62" s="24">
        <v>1739.7</v>
      </c>
      <c r="H62" s="24">
        <v>7496</v>
      </c>
      <c r="I62" s="24">
        <v>0</v>
      </c>
      <c r="J62" s="10">
        <f t="shared" si="20"/>
        <v>2.5599999999994907</v>
      </c>
      <c r="K62" s="10">
        <f t="shared" si="21"/>
        <v>2.5599999999994907</v>
      </c>
      <c r="L62" s="36">
        <f t="shared" si="22"/>
        <v>0.9991478029294274</v>
      </c>
      <c r="M62" s="36">
        <f t="shared" si="23"/>
        <v>0.9991478029294274</v>
      </c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s="5" customFormat="1" x14ac:dyDescent="0.3">
      <c r="A63" s="52" t="s">
        <v>60</v>
      </c>
      <c r="B63" s="24">
        <v>10000</v>
      </c>
      <c r="C63" s="24">
        <v>9030</v>
      </c>
      <c r="D63" s="24">
        <v>9030</v>
      </c>
      <c r="E63" s="24">
        <v>1544.09</v>
      </c>
      <c r="F63" s="24">
        <v>1544.09</v>
      </c>
      <c r="G63" s="24">
        <v>1014.12</v>
      </c>
      <c r="H63" s="24">
        <v>6476.59</v>
      </c>
      <c r="I63" s="24">
        <v>0</v>
      </c>
      <c r="J63" s="10">
        <f t="shared" si="20"/>
        <v>1009.3199999999997</v>
      </c>
      <c r="K63" s="10">
        <f t="shared" si="21"/>
        <v>1009.3199999999997</v>
      </c>
      <c r="L63" s="36">
        <f t="shared" si="22"/>
        <v>0.604716829651329</v>
      </c>
      <c r="M63" s="36">
        <f t="shared" si="23"/>
        <v>0.604716829651329</v>
      </c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s="5" customFormat="1" x14ac:dyDescent="0.3">
      <c r="A64" s="16" t="s">
        <v>61</v>
      </c>
      <c r="B64" s="24">
        <v>800</v>
      </c>
      <c r="C64" s="24">
        <v>1190</v>
      </c>
      <c r="D64" s="24">
        <v>1190</v>
      </c>
      <c r="E64" s="24">
        <v>662.49</v>
      </c>
      <c r="F64" s="24">
        <v>0</v>
      </c>
      <c r="G64" s="24">
        <v>0</v>
      </c>
      <c r="H64" s="24">
        <v>327.31</v>
      </c>
      <c r="I64" s="24">
        <v>429.79999999999995</v>
      </c>
      <c r="J64" s="10">
        <f t="shared" si="20"/>
        <v>-229.59999999999997</v>
      </c>
      <c r="K64" s="10">
        <f t="shared" si="21"/>
        <v>-229.59999999999997</v>
      </c>
      <c r="L64" s="36">
        <f t="shared" si="22"/>
        <v>0</v>
      </c>
      <c r="M64" s="36">
        <f t="shared" si="23"/>
        <v>0</v>
      </c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s="5" customFormat="1" x14ac:dyDescent="0.3">
      <c r="A65" s="16" t="s">
        <v>62</v>
      </c>
      <c r="B65" s="24">
        <v>8500</v>
      </c>
      <c r="C65" s="24">
        <v>2917</v>
      </c>
      <c r="D65" s="24">
        <v>2917</v>
      </c>
      <c r="E65" s="24">
        <v>203.02999999999997</v>
      </c>
      <c r="F65" s="24">
        <v>203.02999999999997</v>
      </c>
      <c r="G65" s="24">
        <v>203.02999999999997</v>
      </c>
      <c r="H65" s="24">
        <v>2713.89</v>
      </c>
      <c r="I65" s="24">
        <v>0</v>
      </c>
      <c r="J65" s="10">
        <f t="shared" si="20"/>
        <v>8.0000000000381988E-2</v>
      </c>
      <c r="K65" s="10">
        <f t="shared" si="21"/>
        <v>8.0000000000381988E-2</v>
      </c>
      <c r="L65" s="36">
        <f t="shared" si="22"/>
        <v>0.99960612475998156</v>
      </c>
      <c r="M65" s="36">
        <f t="shared" si="23"/>
        <v>0.99960612475998156</v>
      </c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s="5" customFormat="1" x14ac:dyDescent="0.3">
      <c r="A66" s="16" t="s">
        <v>63</v>
      </c>
      <c r="B66" s="24">
        <v>4500</v>
      </c>
      <c r="C66" s="24">
        <v>6450</v>
      </c>
      <c r="D66" s="24">
        <v>5450</v>
      </c>
      <c r="E66" s="24">
        <v>1201.72</v>
      </c>
      <c r="F66" s="24">
        <v>1201.72</v>
      </c>
      <c r="G66" s="24">
        <v>1201.72</v>
      </c>
      <c r="H66" s="24">
        <v>3683.4799999999996</v>
      </c>
      <c r="I66" s="24">
        <v>0</v>
      </c>
      <c r="J66" s="10">
        <f t="shared" si="20"/>
        <v>564.80000000000018</v>
      </c>
      <c r="K66" s="10">
        <f t="shared" si="21"/>
        <v>1564.8000000000002</v>
      </c>
      <c r="L66" s="36">
        <f t="shared" si="22"/>
        <v>0.68027534361343189</v>
      </c>
      <c r="M66" s="36">
        <f t="shared" si="23"/>
        <v>0.4343796538611685</v>
      </c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s="5" customFormat="1" x14ac:dyDescent="0.3">
      <c r="A67" s="16" t="s">
        <v>64</v>
      </c>
      <c r="B67" s="24">
        <v>2000</v>
      </c>
      <c r="C67" s="24">
        <v>1926</v>
      </c>
      <c r="D67" s="24">
        <v>1926</v>
      </c>
      <c r="E67" s="24">
        <v>658.74</v>
      </c>
      <c r="F67" s="24">
        <v>658.73</v>
      </c>
      <c r="G67" s="24">
        <v>607.37</v>
      </c>
      <c r="H67" s="24">
        <v>1259.07</v>
      </c>
      <c r="I67" s="24">
        <v>51.360000000000355</v>
      </c>
      <c r="J67" s="10">
        <f t="shared" si="20"/>
        <v>-43.1700000000003</v>
      </c>
      <c r="K67" s="10">
        <f t="shared" si="21"/>
        <v>-43.1700000000003</v>
      </c>
      <c r="L67" s="36">
        <f t="shared" si="22"/>
        <v>0.98770485658165019</v>
      </c>
      <c r="M67" s="36">
        <f t="shared" si="23"/>
        <v>0.98770485658165019</v>
      </c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s="5" customFormat="1" x14ac:dyDescent="0.3">
      <c r="A68" s="16" t="s">
        <v>151</v>
      </c>
      <c r="B68" s="24">
        <v>0</v>
      </c>
      <c r="C68" s="24">
        <v>48</v>
      </c>
      <c r="D68" s="24">
        <v>48</v>
      </c>
      <c r="E68" s="24">
        <v>44.51</v>
      </c>
      <c r="F68" s="24">
        <v>44.51</v>
      </c>
      <c r="G68" s="24">
        <v>0</v>
      </c>
      <c r="H68" s="24">
        <v>0</v>
      </c>
      <c r="I68" s="24">
        <v>0</v>
      </c>
      <c r="J68" s="10">
        <f t="shared" si="20"/>
        <v>3.490000000000002</v>
      </c>
      <c r="K68" s="10">
        <f t="shared" si="21"/>
        <v>3.490000000000002</v>
      </c>
      <c r="L68" s="36">
        <f t="shared" si="22"/>
        <v>0.92729166666666663</v>
      </c>
      <c r="M68" s="36">
        <f t="shared" si="23"/>
        <v>0.92729166666666663</v>
      </c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s="5" customFormat="1" x14ac:dyDescent="0.3">
      <c r="A69" s="16" t="s">
        <v>65</v>
      </c>
      <c r="B69" s="24">
        <v>600</v>
      </c>
      <c r="C69" s="24">
        <v>880</v>
      </c>
      <c r="D69" s="24">
        <v>880</v>
      </c>
      <c r="E69" s="24">
        <v>449.3</v>
      </c>
      <c r="F69" s="24">
        <v>0</v>
      </c>
      <c r="G69" s="24">
        <v>0</v>
      </c>
      <c r="H69" s="24">
        <v>420</v>
      </c>
      <c r="I69" s="24">
        <v>0</v>
      </c>
      <c r="J69" s="10">
        <f t="shared" si="20"/>
        <v>10.699999999999989</v>
      </c>
      <c r="K69" s="10">
        <f t="shared" si="21"/>
        <v>10.699999999999989</v>
      </c>
      <c r="L69" s="36">
        <f t="shared" ref="L69:L93" si="24">F69/(D69-H69)</f>
        <v>0</v>
      </c>
      <c r="M69" s="36">
        <f t="shared" ref="M69:M93" si="25">F69/(C69-H69)</f>
        <v>0</v>
      </c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s="5" customFormat="1" x14ac:dyDescent="0.3">
      <c r="A70" s="16" t="s">
        <v>66</v>
      </c>
      <c r="B70" s="24">
        <v>500</v>
      </c>
      <c r="C70" s="24">
        <v>400</v>
      </c>
      <c r="D70" s="24">
        <v>400</v>
      </c>
      <c r="E70" s="24">
        <v>48.64</v>
      </c>
      <c r="F70" s="24">
        <v>48.64</v>
      </c>
      <c r="G70" s="24">
        <v>48.64</v>
      </c>
      <c r="H70" s="24">
        <v>350</v>
      </c>
      <c r="I70" s="24">
        <v>0</v>
      </c>
      <c r="J70" s="10" t="s">
        <v>156</v>
      </c>
      <c r="K70" s="10">
        <f t="shared" si="21"/>
        <v>1.3600000000000136</v>
      </c>
      <c r="L70" s="36">
        <f t="shared" si="24"/>
        <v>0.9728</v>
      </c>
      <c r="M70" s="36">
        <f t="shared" si="25"/>
        <v>0.9728</v>
      </c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s="5" customFormat="1" x14ac:dyDescent="0.3">
      <c r="A71" s="16" t="s">
        <v>67</v>
      </c>
      <c r="B71" s="24">
        <v>2004</v>
      </c>
      <c r="C71" s="24">
        <v>2014</v>
      </c>
      <c r="D71" s="24">
        <v>2014</v>
      </c>
      <c r="E71" s="24">
        <v>1001.28</v>
      </c>
      <c r="F71" s="24">
        <v>1001.28</v>
      </c>
      <c r="G71" s="24">
        <v>1001.28</v>
      </c>
      <c r="H71" s="24">
        <v>1005.8199999999999</v>
      </c>
      <c r="I71" s="24">
        <v>0</v>
      </c>
      <c r="J71" s="10">
        <f t="shared" si="20"/>
        <v>6.9000000000000909</v>
      </c>
      <c r="K71" s="10">
        <f t="shared" si="21"/>
        <v>6.9000000000000909</v>
      </c>
      <c r="L71" s="36">
        <f t="shared" si="24"/>
        <v>0.99315598405046712</v>
      </c>
      <c r="M71" s="36">
        <f t="shared" si="25"/>
        <v>0.99315598405046712</v>
      </c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s="5" customFormat="1" x14ac:dyDescent="0.3">
      <c r="A72" s="42" t="s">
        <v>126</v>
      </c>
      <c r="B72" s="24">
        <v>0</v>
      </c>
      <c r="C72" s="24">
        <v>103</v>
      </c>
      <c r="D72" s="24">
        <v>103</v>
      </c>
      <c r="E72" s="24">
        <v>94.6</v>
      </c>
      <c r="F72" s="24">
        <v>94.6</v>
      </c>
      <c r="G72" s="24">
        <v>94.6</v>
      </c>
      <c r="H72" s="24">
        <v>0</v>
      </c>
      <c r="I72" s="24">
        <v>0</v>
      </c>
      <c r="J72" s="10">
        <f t="shared" si="20"/>
        <v>8.4000000000000057</v>
      </c>
      <c r="K72" s="10">
        <f t="shared" si="21"/>
        <v>8.4000000000000057</v>
      </c>
      <c r="L72" s="36">
        <f t="shared" si="24"/>
        <v>0.91844660194174754</v>
      </c>
      <c r="M72" s="36">
        <f t="shared" si="25"/>
        <v>0.91844660194174754</v>
      </c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s="5" customFormat="1" x14ac:dyDescent="0.3">
      <c r="A73" s="52" t="s">
        <v>68</v>
      </c>
      <c r="B73" s="24">
        <v>1000</v>
      </c>
      <c r="C73" s="24">
        <v>1927</v>
      </c>
      <c r="D73" s="24">
        <v>1727</v>
      </c>
      <c r="E73" s="24">
        <v>706.32</v>
      </c>
      <c r="F73" s="24">
        <v>706.32</v>
      </c>
      <c r="G73" s="24">
        <v>697.6</v>
      </c>
      <c r="H73" s="24">
        <v>416.61</v>
      </c>
      <c r="I73" s="24">
        <v>0</v>
      </c>
      <c r="J73" s="10">
        <f t="shared" si="20"/>
        <v>604.06999999999994</v>
      </c>
      <c r="K73" s="10">
        <f t="shared" si="21"/>
        <v>804.06999999999982</v>
      </c>
      <c r="L73" s="36">
        <f t="shared" si="24"/>
        <v>0.53901510237410244</v>
      </c>
      <c r="M73" s="36">
        <f t="shared" si="25"/>
        <v>0.46764080800323105</v>
      </c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s="5" customFormat="1" x14ac:dyDescent="0.3">
      <c r="A74" s="52" t="s">
        <v>69</v>
      </c>
      <c r="B74" s="24">
        <v>0</v>
      </c>
      <c r="C74" s="24">
        <v>100</v>
      </c>
      <c r="D74" s="24">
        <v>100</v>
      </c>
      <c r="E74" s="24">
        <v>42.8</v>
      </c>
      <c r="F74" s="24">
        <v>42.8</v>
      </c>
      <c r="G74" s="24">
        <v>42.8</v>
      </c>
      <c r="H74" s="24">
        <v>0</v>
      </c>
      <c r="I74" s="24">
        <v>0</v>
      </c>
      <c r="J74" s="10">
        <f t="shared" si="20"/>
        <v>57.2</v>
      </c>
      <c r="K74" s="10">
        <f t="shared" si="21"/>
        <v>57.2</v>
      </c>
      <c r="L74" s="36">
        <f t="shared" si="24"/>
        <v>0.42799999999999999</v>
      </c>
      <c r="M74" s="36">
        <f t="shared" si="25"/>
        <v>0.42799999999999999</v>
      </c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s="5" customFormat="1" x14ac:dyDescent="0.3">
      <c r="A75" s="52" t="s">
        <v>70</v>
      </c>
      <c r="B75" s="24">
        <v>500</v>
      </c>
      <c r="C75" s="24">
        <v>389</v>
      </c>
      <c r="D75" s="24">
        <v>389</v>
      </c>
      <c r="E75" s="24">
        <v>60.85</v>
      </c>
      <c r="F75" s="24">
        <v>23.53</v>
      </c>
      <c r="G75" s="24">
        <v>23.53</v>
      </c>
      <c r="H75" s="24">
        <v>326.47000000000003</v>
      </c>
      <c r="I75" s="24">
        <v>3.2099999999999227</v>
      </c>
      <c r="J75" s="10">
        <f t="shared" si="20"/>
        <v>-1.5299999999999727</v>
      </c>
      <c r="K75" s="10">
        <f t="shared" si="21"/>
        <v>-1.5299999999999727</v>
      </c>
      <c r="L75" s="36">
        <f t="shared" si="24"/>
        <v>0.37629937629937649</v>
      </c>
      <c r="M75" s="36">
        <f t="shared" si="25"/>
        <v>0.37629937629937649</v>
      </c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s="5" customFormat="1" x14ac:dyDescent="0.3">
      <c r="A76" s="52" t="s">
        <v>71</v>
      </c>
      <c r="B76" s="24">
        <v>2500</v>
      </c>
      <c r="C76" s="24">
        <v>1383</v>
      </c>
      <c r="D76" s="24">
        <v>1383</v>
      </c>
      <c r="E76" s="24">
        <v>32.049999999999997</v>
      </c>
      <c r="F76" s="24">
        <v>32.049999999999997</v>
      </c>
      <c r="G76" s="24">
        <v>32.049999999999997</v>
      </c>
      <c r="H76" s="24">
        <v>1350.95</v>
      </c>
      <c r="I76" s="24">
        <v>0</v>
      </c>
      <c r="J76" s="10">
        <f>D76-E76-H76-I76</f>
        <v>0</v>
      </c>
      <c r="K76" s="10">
        <f t="shared" si="21"/>
        <v>0</v>
      </c>
      <c r="L76" s="36">
        <f t="shared" si="24"/>
        <v>1.0000000000000013</v>
      </c>
      <c r="M76" s="36">
        <f t="shared" si="25"/>
        <v>1.0000000000000013</v>
      </c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s="5" customFormat="1" x14ac:dyDescent="0.3">
      <c r="A77" s="52" t="s">
        <v>72</v>
      </c>
      <c r="B77" s="24">
        <v>490</v>
      </c>
      <c r="C77" s="24">
        <v>438</v>
      </c>
      <c r="D77" s="24">
        <v>438</v>
      </c>
      <c r="E77" s="24">
        <v>121.12</v>
      </c>
      <c r="F77" s="24">
        <v>34.07</v>
      </c>
      <c r="G77" s="24">
        <v>34.07</v>
      </c>
      <c r="H77" s="24">
        <v>315.93</v>
      </c>
      <c r="I77" s="24">
        <v>0</v>
      </c>
      <c r="J77" s="10">
        <f t="shared" ref="J77:J93" si="26">D77-E77-H77-I77</f>
        <v>0.94999999999998863</v>
      </c>
      <c r="K77" s="10">
        <f t="shared" ref="K77:K93" si="27">C77-E77-H77-I77</f>
        <v>0.94999999999998863</v>
      </c>
      <c r="L77" s="36">
        <f t="shared" si="24"/>
        <v>0.27910215450151554</v>
      </c>
      <c r="M77" s="36">
        <f t="shared" si="25"/>
        <v>0.27910215450151554</v>
      </c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s="5" customFormat="1" x14ac:dyDescent="0.3">
      <c r="A78" s="52" t="s">
        <v>73</v>
      </c>
      <c r="B78" s="24">
        <v>31500</v>
      </c>
      <c r="C78" s="24">
        <v>23402</v>
      </c>
      <c r="D78" s="24">
        <v>22402</v>
      </c>
      <c r="E78" s="24">
        <v>3543.1499999999996</v>
      </c>
      <c r="F78" s="24">
        <v>3453.43</v>
      </c>
      <c r="G78" s="24">
        <v>3419.5099999999998</v>
      </c>
      <c r="H78" s="24">
        <v>16936.650000000001</v>
      </c>
      <c r="I78" s="24">
        <v>0</v>
      </c>
      <c r="J78" s="10">
        <f t="shared" si="26"/>
        <v>1922.1999999999971</v>
      </c>
      <c r="K78" s="10">
        <f t="shared" si="27"/>
        <v>2922.1999999999971</v>
      </c>
      <c r="L78" s="36">
        <f t="shared" si="24"/>
        <v>0.63187718993294129</v>
      </c>
      <c r="M78" s="36">
        <f t="shared" si="25"/>
        <v>0.53414432319982685</v>
      </c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s="5" customFormat="1" x14ac:dyDescent="0.3">
      <c r="A79" s="52" t="s">
        <v>74</v>
      </c>
      <c r="B79" s="24">
        <v>3000</v>
      </c>
      <c r="C79" s="24">
        <v>2619</v>
      </c>
      <c r="D79" s="24">
        <v>2619</v>
      </c>
      <c r="E79" s="24">
        <v>503.41</v>
      </c>
      <c r="F79" s="24">
        <v>143.41</v>
      </c>
      <c r="G79" s="24">
        <v>143.41</v>
      </c>
      <c r="H79" s="24">
        <v>1988.32</v>
      </c>
      <c r="I79" s="24">
        <v>0</v>
      </c>
      <c r="J79" s="10">
        <f t="shared" si="26"/>
        <v>127.27000000000021</v>
      </c>
      <c r="K79" s="10">
        <f t="shared" si="27"/>
        <v>127.27000000000021</v>
      </c>
      <c r="L79" s="36">
        <f t="shared" si="24"/>
        <v>0.22738948436608103</v>
      </c>
      <c r="M79" s="36">
        <f t="shared" si="25"/>
        <v>0.22738948436608103</v>
      </c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s="5" customFormat="1" x14ac:dyDescent="0.3">
      <c r="A80" s="52" t="s">
        <v>75</v>
      </c>
      <c r="B80" s="24">
        <v>1500</v>
      </c>
      <c r="C80" s="24">
        <v>1500</v>
      </c>
      <c r="D80" s="24">
        <v>1500</v>
      </c>
      <c r="E80" s="24">
        <v>180.87</v>
      </c>
      <c r="F80" s="24">
        <v>180.87</v>
      </c>
      <c r="G80" s="24">
        <v>180.87</v>
      </c>
      <c r="H80" s="24">
        <v>1050</v>
      </c>
      <c r="I80" s="24">
        <v>0</v>
      </c>
      <c r="J80" s="10">
        <f t="shared" si="26"/>
        <v>269.13000000000011</v>
      </c>
      <c r="K80" s="10">
        <f t="shared" si="27"/>
        <v>269.13000000000011</v>
      </c>
      <c r="L80" s="36">
        <f t="shared" si="24"/>
        <v>0.40193333333333336</v>
      </c>
      <c r="M80" s="36">
        <f t="shared" si="25"/>
        <v>0.40193333333333336</v>
      </c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s="5" customFormat="1" x14ac:dyDescent="0.3">
      <c r="A81" s="52" t="s">
        <v>76</v>
      </c>
      <c r="B81" s="24">
        <v>6000</v>
      </c>
      <c r="C81" s="24">
        <v>12580</v>
      </c>
      <c r="D81" s="24">
        <v>11080</v>
      </c>
      <c r="E81" s="24">
        <v>4044.38</v>
      </c>
      <c r="F81" s="24">
        <v>3518.37</v>
      </c>
      <c r="G81" s="24">
        <v>3267.99</v>
      </c>
      <c r="H81" s="24">
        <v>5440.71</v>
      </c>
      <c r="I81" s="24">
        <v>0</v>
      </c>
      <c r="J81" s="10">
        <f t="shared" si="26"/>
        <v>1594.9099999999999</v>
      </c>
      <c r="K81" s="10">
        <f t="shared" si="27"/>
        <v>3094.9099999999989</v>
      </c>
      <c r="L81" s="36">
        <f t="shared" si="24"/>
        <v>0.62390300906674423</v>
      </c>
      <c r="M81" s="36">
        <f t="shared" si="25"/>
        <v>0.49281791326588498</v>
      </c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s="5" customFormat="1" x14ac:dyDescent="0.3">
      <c r="A82" s="52" t="s">
        <v>152</v>
      </c>
      <c r="B82" s="24">
        <v>0</v>
      </c>
      <c r="C82" s="24">
        <v>15</v>
      </c>
      <c r="D82" s="24">
        <v>15</v>
      </c>
      <c r="E82" s="24">
        <v>12.83</v>
      </c>
      <c r="F82" s="24">
        <v>12.83</v>
      </c>
      <c r="G82" s="24">
        <v>12.83</v>
      </c>
      <c r="H82" s="24">
        <v>0</v>
      </c>
      <c r="I82" s="24">
        <v>0</v>
      </c>
      <c r="J82" s="10">
        <f t="shared" si="26"/>
        <v>2.17</v>
      </c>
      <c r="K82" s="10">
        <f t="shared" si="27"/>
        <v>2.17</v>
      </c>
      <c r="L82" s="36">
        <f t="shared" si="24"/>
        <v>0.85533333333333339</v>
      </c>
      <c r="M82" s="36">
        <f t="shared" si="25"/>
        <v>0.85533333333333339</v>
      </c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s="5" customFormat="1" x14ac:dyDescent="0.3">
      <c r="A83" s="52" t="s">
        <v>77</v>
      </c>
      <c r="B83" s="24">
        <v>17000</v>
      </c>
      <c r="C83" s="24">
        <v>12679</v>
      </c>
      <c r="D83" s="24">
        <v>12179</v>
      </c>
      <c r="E83" s="24">
        <v>2445.67</v>
      </c>
      <c r="F83" s="24">
        <v>2445.67</v>
      </c>
      <c r="G83" s="24">
        <v>2041.6599999999999</v>
      </c>
      <c r="H83" s="24">
        <v>9718.25</v>
      </c>
      <c r="I83" s="24">
        <v>182.52000000000044</v>
      </c>
      <c r="J83" s="10">
        <f t="shared" si="26"/>
        <v>-167.44000000000051</v>
      </c>
      <c r="K83" s="10">
        <f t="shared" si="27"/>
        <v>332.55999999999949</v>
      </c>
      <c r="L83" s="36">
        <f t="shared" si="24"/>
        <v>0.99387178705679169</v>
      </c>
      <c r="M83" s="36">
        <f t="shared" si="25"/>
        <v>0.82603056657941398</v>
      </c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s="5" customFormat="1" x14ac:dyDescent="0.3">
      <c r="A84" s="52" t="s">
        <v>78</v>
      </c>
      <c r="B84" s="24">
        <v>1500</v>
      </c>
      <c r="C84" s="24">
        <v>1050</v>
      </c>
      <c r="D84" s="24">
        <v>1050</v>
      </c>
      <c r="E84" s="24">
        <v>479.29</v>
      </c>
      <c r="F84" s="24">
        <v>479.29</v>
      </c>
      <c r="G84" s="24">
        <v>479.29</v>
      </c>
      <c r="H84" s="24">
        <v>570.71</v>
      </c>
      <c r="I84" s="24">
        <v>0</v>
      </c>
      <c r="J84" s="10">
        <f t="shared" si="26"/>
        <v>0</v>
      </c>
      <c r="K84" s="10">
        <f t="shared" si="27"/>
        <v>0</v>
      </c>
      <c r="L84" s="36">
        <f t="shared" si="24"/>
        <v>1.0000000000000002</v>
      </c>
      <c r="M84" s="36">
        <f t="shared" si="25"/>
        <v>1.0000000000000002</v>
      </c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s="5" customFormat="1" x14ac:dyDescent="0.3">
      <c r="A85" s="16" t="s">
        <v>79</v>
      </c>
      <c r="B85" s="24">
        <v>3500</v>
      </c>
      <c r="C85" s="24">
        <v>6821</v>
      </c>
      <c r="D85" s="24">
        <v>6821</v>
      </c>
      <c r="E85" s="24">
        <v>5344.24</v>
      </c>
      <c r="F85" s="24">
        <v>3952.74</v>
      </c>
      <c r="G85" s="24">
        <v>3449.84</v>
      </c>
      <c r="H85" s="24">
        <v>1418.4</v>
      </c>
      <c r="I85" s="24">
        <v>664.84000000000015</v>
      </c>
      <c r="J85" s="10">
        <f t="shared" si="26"/>
        <v>-606.48</v>
      </c>
      <c r="K85" s="10">
        <f t="shared" si="27"/>
        <v>-606.48</v>
      </c>
      <c r="L85" s="36">
        <f t="shared" si="24"/>
        <v>0.73163661940547131</v>
      </c>
      <c r="M85" s="36">
        <f t="shared" si="25"/>
        <v>0.73163661940547131</v>
      </c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s="5" customFormat="1" x14ac:dyDescent="0.3">
      <c r="A86" s="16" t="s">
        <v>108</v>
      </c>
      <c r="B86" s="24">
        <v>0</v>
      </c>
      <c r="C86" s="24">
        <v>926</v>
      </c>
      <c r="D86" s="24">
        <v>926</v>
      </c>
      <c r="E86" s="24">
        <v>922.95</v>
      </c>
      <c r="F86" s="24">
        <v>922.95</v>
      </c>
      <c r="G86" s="24">
        <v>922.95</v>
      </c>
      <c r="H86" s="24">
        <v>0</v>
      </c>
      <c r="I86" s="24">
        <v>0</v>
      </c>
      <c r="J86" s="10">
        <f t="shared" si="26"/>
        <v>3.0499999999999545</v>
      </c>
      <c r="K86" s="10">
        <f t="shared" si="27"/>
        <v>3.0499999999999545</v>
      </c>
      <c r="L86" s="36">
        <f t="shared" si="24"/>
        <v>0.99670626349892011</v>
      </c>
      <c r="M86" s="36">
        <f t="shared" si="25"/>
        <v>0.99670626349892011</v>
      </c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s="5" customFormat="1" x14ac:dyDescent="0.3">
      <c r="A87" s="42" t="s">
        <v>127</v>
      </c>
      <c r="B87" s="24">
        <v>0</v>
      </c>
      <c r="C87" s="24">
        <v>112</v>
      </c>
      <c r="D87" s="24">
        <v>112</v>
      </c>
      <c r="E87" s="24">
        <v>111.24</v>
      </c>
      <c r="F87" s="24">
        <v>111.24</v>
      </c>
      <c r="G87" s="24">
        <v>111.24</v>
      </c>
      <c r="H87" s="24">
        <v>0</v>
      </c>
      <c r="I87" s="24">
        <v>0</v>
      </c>
      <c r="J87" s="10">
        <f t="shared" si="26"/>
        <v>0.76000000000000512</v>
      </c>
      <c r="K87" s="10">
        <f t="shared" si="27"/>
        <v>0.76000000000000512</v>
      </c>
      <c r="L87" s="36">
        <f t="shared" si="24"/>
        <v>0.99321428571428572</v>
      </c>
      <c r="M87" s="36">
        <f t="shared" si="25"/>
        <v>0.99321428571428572</v>
      </c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s="5" customFormat="1" x14ac:dyDescent="0.3">
      <c r="A88" s="42" t="s">
        <v>128</v>
      </c>
      <c r="B88" s="24">
        <v>0</v>
      </c>
      <c r="C88" s="24">
        <v>1016</v>
      </c>
      <c r="D88" s="24">
        <v>1016</v>
      </c>
      <c r="E88" s="24">
        <v>945.88</v>
      </c>
      <c r="F88" s="24">
        <v>945.88</v>
      </c>
      <c r="G88" s="24">
        <v>945.88</v>
      </c>
      <c r="H88" s="24">
        <v>0</v>
      </c>
      <c r="I88" s="24">
        <v>0</v>
      </c>
      <c r="J88" s="10">
        <f t="shared" si="26"/>
        <v>70.12</v>
      </c>
      <c r="K88" s="10">
        <f t="shared" si="27"/>
        <v>70.12</v>
      </c>
      <c r="L88" s="36">
        <f t="shared" si="24"/>
        <v>0.93098425196850398</v>
      </c>
      <c r="M88" s="36">
        <f t="shared" si="25"/>
        <v>0.93098425196850398</v>
      </c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s="5" customFormat="1" x14ac:dyDescent="0.3">
      <c r="A89" s="16" t="s">
        <v>109</v>
      </c>
      <c r="B89" s="24">
        <v>0</v>
      </c>
      <c r="C89" s="24">
        <v>53</v>
      </c>
      <c r="D89" s="24">
        <v>53</v>
      </c>
      <c r="E89" s="24">
        <v>52.78</v>
      </c>
      <c r="F89" s="24">
        <v>52.78</v>
      </c>
      <c r="G89" s="24">
        <v>52.78</v>
      </c>
      <c r="H89" s="24">
        <v>0</v>
      </c>
      <c r="I89" s="24">
        <v>0</v>
      </c>
      <c r="J89" s="10">
        <f t="shared" si="26"/>
        <v>0.21999999999999886</v>
      </c>
      <c r="K89" s="10">
        <f t="shared" si="27"/>
        <v>0.21999999999999886</v>
      </c>
      <c r="L89" s="36">
        <f t="shared" si="24"/>
        <v>0.99584905660377365</v>
      </c>
      <c r="M89" s="36">
        <f t="shared" si="25"/>
        <v>0.99584905660377365</v>
      </c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s="5" customFormat="1" x14ac:dyDescent="0.3">
      <c r="A90" s="16" t="s">
        <v>110</v>
      </c>
      <c r="B90" s="24">
        <v>0</v>
      </c>
      <c r="C90" s="24">
        <v>982</v>
      </c>
      <c r="D90" s="24">
        <v>982</v>
      </c>
      <c r="E90" s="24">
        <v>981.19</v>
      </c>
      <c r="F90" s="24">
        <v>981.19</v>
      </c>
      <c r="G90" s="24">
        <v>981.19</v>
      </c>
      <c r="H90" s="24">
        <v>0</v>
      </c>
      <c r="I90" s="24">
        <v>0</v>
      </c>
      <c r="J90" s="10">
        <f t="shared" si="26"/>
        <v>0.80999999999994543</v>
      </c>
      <c r="K90" s="10">
        <f t="shared" si="27"/>
        <v>0.80999999999994543</v>
      </c>
      <c r="L90" s="36">
        <f>F90/(D90-H90)</f>
        <v>0.99917515274949087</v>
      </c>
      <c r="M90" s="36">
        <f>F90/(C90-H90)</f>
        <v>0.99917515274949087</v>
      </c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s="5" customFormat="1" x14ac:dyDescent="0.3">
      <c r="A91" s="16" t="s">
        <v>111</v>
      </c>
      <c r="B91" s="24">
        <v>0</v>
      </c>
      <c r="C91" s="24">
        <v>708</v>
      </c>
      <c r="D91" s="24">
        <v>708</v>
      </c>
      <c r="E91" s="24">
        <v>706.26</v>
      </c>
      <c r="F91" s="24">
        <v>706.26</v>
      </c>
      <c r="G91" s="24">
        <v>706.26</v>
      </c>
      <c r="H91" s="24">
        <v>0</v>
      </c>
      <c r="I91" s="24">
        <v>0</v>
      </c>
      <c r="J91" s="10">
        <f t="shared" si="26"/>
        <v>1.7400000000000091</v>
      </c>
      <c r="K91" s="10">
        <f t="shared" si="27"/>
        <v>1.7400000000000091</v>
      </c>
      <c r="L91" s="36">
        <f t="shared" si="24"/>
        <v>0.99754237288135594</v>
      </c>
      <c r="M91" s="36">
        <f t="shared" si="25"/>
        <v>0.99754237288135594</v>
      </c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s="5" customFormat="1" x14ac:dyDescent="0.3">
      <c r="A92" s="16" t="s">
        <v>112</v>
      </c>
      <c r="B92" s="24">
        <v>0</v>
      </c>
      <c r="C92" s="24">
        <v>205</v>
      </c>
      <c r="D92" s="24">
        <v>205</v>
      </c>
      <c r="E92" s="24">
        <v>204.14</v>
      </c>
      <c r="F92" s="24">
        <v>204.14</v>
      </c>
      <c r="G92" s="24">
        <v>204.14</v>
      </c>
      <c r="H92" s="24">
        <v>0</v>
      </c>
      <c r="I92" s="24">
        <v>0</v>
      </c>
      <c r="J92" s="10">
        <f t="shared" si="26"/>
        <v>0.86000000000001364</v>
      </c>
      <c r="K92" s="10">
        <f t="shared" si="27"/>
        <v>0.86000000000001364</v>
      </c>
      <c r="L92" s="36">
        <f t="shared" si="24"/>
        <v>0.99580487804878037</v>
      </c>
      <c r="M92" s="36">
        <f t="shared" si="25"/>
        <v>0.99580487804878037</v>
      </c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s="5" customFormat="1" x14ac:dyDescent="0.3">
      <c r="A93" s="42" t="s">
        <v>129</v>
      </c>
      <c r="B93" s="24">
        <v>0</v>
      </c>
      <c r="C93" s="24">
        <v>577</v>
      </c>
      <c r="D93" s="24">
        <v>577</v>
      </c>
      <c r="E93" s="24">
        <v>293.18</v>
      </c>
      <c r="F93" s="24">
        <v>293.18</v>
      </c>
      <c r="G93" s="24">
        <v>293.18</v>
      </c>
      <c r="H93" s="24">
        <v>0</v>
      </c>
      <c r="I93" s="24">
        <v>0</v>
      </c>
      <c r="J93" s="10">
        <f t="shared" si="26"/>
        <v>283.82</v>
      </c>
      <c r="K93" s="10">
        <f t="shared" si="27"/>
        <v>283.82</v>
      </c>
      <c r="L93" s="36">
        <f t="shared" si="24"/>
        <v>0.5081109185441941</v>
      </c>
      <c r="M93" s="36">
        <f t="shared" si="25"/>
        <v>0.5081109185441941</v>
      </c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s="5" customFormat="1" x14ac:dyDescent="0.3">
      <c r="A94" s="13" t="s">
        <v>113</v>
      </c>
      <c r="B94" s="11">
        <f>SUM(B95:B100)</f>
        <v>0</v>
      </c>
      <c r="C94" s="11">
        <f t="shared" ref="C94:I94" si="28">SUM(C95:C100)</f>
        <v>22362</v>
      </c>
      <c r="D94" s="11">
        <f t="shared" si="28"/>
        <v>22362</v>
      </c>
      <c r="E94" s="11">
        <f t="shared" si="28"/>
        <v>18547.550000000003</v>
      </c>
      <c r="F94" s="11">
        <f t="shared" si="28"/>
        <v>18547.550000000003</v>
      </c>
      <c r="G94" s="11">
        <f t="shared" si="28"/>
        <v>18050.670000000002</v>
      </c>
      <c r="H94" s="11">
        <f t="shared" si="28"/>
        <v>3026</v>
      </c>
      <c r="I94" s="11">
        <f t="shared" si="28"/>
        <v>0</v>
      </c>
      <c r="J94" s="11">
        <f>D94-E94-H94-I94</f>
        <v>788.44999999999709</v>
      </c>
      <c r="K94" s="11">
        <f>C94-E94-H94-I94</f>
        <v>788.44999999999709</v>
      </c>
      <c r="L94" s="35">
        <f t="shared" ref="L94" si="29">F94/(D94-H94)</f>
        <v>0.95922372776168818</v>
      </c>
      <c r="M94" s="35">
        <f>F94/(C94-H94)</f>
        <v>0.95922372776168818</v>
      </c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s="5" customFormat="1" x14ac:dyDescent="0.3">
      <c r="A95" s="45" t="s">
        <v>125</v>
      </c>
      <c r="B95" s="46">
        <v>0</v>
      </c>
      <c r="C95" s="46">
        <v>2989</v>
      </c>
      <c r="D95" s="46">
        <v>2989</v>
      </c>
      <c r="E95" s="46">
        <v>2471.38</v>
      </c>
      <c r="F95" s="46">
        <v>2471.38</v>
      </c>
      <c r="G95" s="46">
        <v>2339.23</v>
      </c>
      <c r="H95" s="46">
        <v>0</v>
      </c>
      <c r="I95" s="46">
        <v>0</v>
      </c>
      <c r="J95" s="10">
        <f>D95-E95-H95-I95</f>
        <v>517.61999999999989</v>
      </c>
      <c r="K95" s="10">
        <f t="shared" ref="K95" si="30">C95-E95-H95-I95</f>
        <v>517.61999999999989</v>
      </c>
      <c r="L95" s="36">
        <f>F95/(D95-H95)</f>
        <v>0.82682502509200406</v>
      </c>
      <c r="M95" s="36">
        <f>F95/(C95-H95)</f>
        <v>0.82682502509200406</v>
      </c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s="5" customFormat="1" x14ac:dyDescent="0.3">
      <c r="A96" s="45" t="s">
        <v>133</v>
      </c>
      <c r="B96" s="46">
        <v>0</v>
      </c>
      <c r="C96" s="46">
        <v>581</v>
      </c>
      <c r="D96" s="46">
        <v>581</v>
      </c>
      <c r="E96" s="46">
        <v>580.21</v>
      </c>
      <c r="F96" s="46">
        <v>580.21</v>
      </c>
      <c r="G96" s="46">
        <v>580.21</v>
      </c>
      <c r="H96" s="46">
        <v>0</v>
      </c>
      <c r="I96" s="46">
        <v>0</v>
      </c>
      <c r="J96" s="10">
        <f t="shared" ref="J96:J100" si="31">D96-E96-H96-I96</f>
        <v>0.78999999999996362</v>
      </c>
      <c r="K96" s="10">
        <f t="shared" ref="K96:K100" si="32">C96-E96-H96-I96</f>
        <v>0.78999999999996362</v>
      </c>
      <c r="L96" s="36">
        <f t="shared" ref="L96:L99" si="33">F96/(D96-H96)</f>
        <v>0.99864027538726341</v>
      </c>
      <c r="M96" s="36">
        <f t="shared" ref="M96:M99" si="34">F96/(C96-H96)</f>
        <v>0.99864027538726341</v>
      </c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s="5" customFormat="1" x14ac:dyDescent="0.3">
      <c r="A97" s="52" t="s">
        <v>114</v>
      </c>
      <c r="B97" s="24">
        <v>0</v>
      </c>
      <c r="C97" s="22">
        <v>11046</v>
      </c>
      <c r="D97" s="24">
        <v>11046</v>
      </c>
      <c r="E97" s="22">
        <v>10777.260000000002</v>
      </c>
      <c r="F97" s="22">
        <v>10777.260000000002</v>
      </c>
      <c r="G97" s="22">
        <v>10412.530000000001</v>
      </c>
      <c r="H97" s="46">
        <v>0</v>
      </c>
      <c r="I97" s="22">
        <v>0</v>
      </c>
      <c r="J97" s="10">
        <f t="shared" si="31"/>
        <v>268.73999999999796</v>
      </c>
      <c r="K97" s="10">
        <f t="shared" si="32"/>
        <v>268.73999999999796</v>
      </c>
      <c r="L97" s="36">
        <f t="shared" si="33"/>
        <v>0.9756708310700708</v>
      </c>
      <c r="M97" s="36">
        <f t="shared" si="34"/>
        <v>0.9756708310700708</v>
      </c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s="5" customFormat="1" x14ac:dyDescent="0.3">
      <c r="A98" s="42" t="s">
        <v>130</v>
      </c>
      <c r="B98" s="24">
        <v>0</v>
      </c>
      <c r="C98" s="22">
        <v>1177</v>
      </c>
      <c r="D98" s="24">
        <v>1177</v>
      </c>
      <c r="E98" s="22">
        <v>1177</v>
      </c>
      <c r="F98" s="22">
        <v>1177</v>
      </c>
      <c r="G98" s="22">
        <v>1177</v>
      </c>
      <c r="H98" s="46">
        <v>0</v>
      </c>
      <c r="I98" s="22">
        <v>0</v>
      </c>
      <c r="J98" s="10">
        <f t="shared" si="31"/>
        <v>0</v>
      </c>
      <c r="K98" s="10">
        <f t="shared" si="32"/>
        <v>0</v>
      </c>
      <c r="L98" s="36">
        <f t="shared" si="33"/>
        <v>1</v>
      </c>
      <c r="M98" s="36">
        <f t="shared" si="34"/>
        <v>1</v>
      </c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s="5" customFormat="1" x14ac:dyDescent="0.3">
      <c r="A99" s="16" t="s">
        <v>115</v>
      </c>
      <c r="B99" s="24">
        <v>0</v>
      </c>
      <c r="C99" s="22">
        <v>3543</v>
      </c>
      <c r="D99" s="24">
        <v>3543</v>
      </c>
      <c r="E99" s="22">
        <v>3541.7</v>
      </c>
      <c r="F99" s="22">
        <v>3541.7</v>
      </c>
      <c r="G99" s="22">
        <v>3541.7</v>
      </c>
      <c r="H99" s="46">
        <v>0</v>
      </c>
      <c r="I99" s="22">
        <v>0</v>
      </c>
      <c r="J99" s="10">
        <f t="shared" si="31"/>
        <v>1.3000000000001819</v>
      </c>
      <c r="K99" s="10">
        <f t="shared" si="32"/>
        <v>1.3000000000001819</v>
      </c>
      <c r="L99" s="36">
        <f t="shared" si="33"/>
        <v>0.99963307931131806</v>
      </c>
      <c r="M99" s="36">
        <f t="shared" si="34"/>
        <v>0.99963307931131806</v>
      </c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s="5" customFormat="1" x14ac:dyDescent="0.3">
      <c r="A100" s="42" t="s">
        <v>131</v>
      </c>
      <c r="B100" s="24">
        <v>0</v>
      </c>
      <c r="C100" s="22">
        <v>3026</v>
      </c>
      <c r="D100" s="24">
        <v>3026</v>
      </c>
      <c r="E100" s="22">
        <v>0</v>
      </c>
      <c r="F100" s="22">
        <v>0</v>
      </c>
      <c r="G100" s="22">
        <v>0</v>
      </c>
      <c r="H100" s="46">
        <v>3026</v>
      </c>
      <c r="I100" s="22">
        <v>0</v>
      </c>
      <c r="J100" s="10">
        <f t="shared" si="31"/>
        <v>0</v>
      </c>
      <c r="K100" s="10">
        <f t="shared" si="32"/>
        <v>0</v>
      </c>
      <c r="L100" s="36">
        <v>0</v>
      </c>
      <c r="M100" s="36">
        <v>0</v>
      </c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s="5" customFormat="1" x14ac:dyDescent="0.3">
      <c r="A101" s="13" t="s">
        <v>25</v>
      </c>
      <c r="B101" s="11">
        <f>SUM(B102:B104)</f>
        <v>48385</v>
      </c>
      <c r="C101" s="11">
        <f t="shared" ref="C101:I101" si="35">SUM(C102:C104)</f>
        <v>3424</v>
      </c>
      <c r="D101" s="11">
        <f t="shared" si="35"/>
        <v>3424</v>
      </c>
      <c r="E101" s="11">
        <f>SUM(E102:E104)</f>
        <v>200</v>
      </c>
      <c r="F101" s="11">
        <f t="shared" si="35"/>
        <v>200</v>
      </c>
      <c r="G101" s="11">
        <f t="shared" si="35"/>
        <v>200</v>
      </c>
      <c r="H101" s="11">
        <f t="shared" si="35"/>
        <v>0</v>
      </c>
      <c r="I101" s="11">
        <f t="shared" si="35"/>
        <v>1724</v>
      </c>
      <c r="J101" s="11">
        <f>D101-E101-H101-I101</f>
        <v>1500</v>
      </c>
      <c r="K101" s="11">
        <f>C101-E101-H101-I101</f>
        <v>1500</v>
      </c>
      <c r="L101" s="35">
        <f t="shared" ref="L101:L102" si="36">F101/(D101-H101)</f>
        <v>5.8411214953271028E-2</v>
      </c>
      <c r="M101" s="35">
        <f>F101/(C101-H101)</f>
        <v>5.8411214953271028E-2</v>
      </c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s="5" customFormat="1" x14ac:dyDescent="0.3">
      <c r="A102" s="16" t="s">
        <v>81</v>
      </c>
      <c r="B102" s="24">
        <v>21724</v>
      </c>
      <c r="C102" s="22">
        <v>3224</v>
      </c>
      <c r="D102" s="24">
        <v>3224</v>
      </c>
      <c r="E102" s="22">
        <v>0</v>
      </c>
      <c r="F102" s="22">
        <v>0</v>
      </c>
      <c r="G102" s="22">
        <v>0</v>
      </c>
      <c r="H102" s="22">
        <v>0</v>
      </c>
      <c r="I102" s="22">
        <v>1724</v>
      </c>
      <c r="J102" s="10">
        <f>D102-E102-H102-I102</f>
        <v>1500</v>
      </c>
      <c r="K102" s="10">
        <f>C102-E102-H102-I102</f>
        <v>1500</v>
      </c>
      <c r="L102" s="36">
        <f t="shared" si="36"/>
        <v>0</v>
      </c>
      <c r="M102" s="36">
        <f t="shared" ref="M102" si="37">F102/(C102-H102)</f>
        <v>0</v>
      </c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s="5" customFormat="1" x14ac:dyDescent="0.3">
      <c r="A103" s="16" t="s">
        <v>82</v>
      </c>
      <c r="B103" s="24">
        <v>26661</v>
      </c>
      <c r="C103" s="22">
        <v>0</v>
      </c>
      <c r="D103" s="24">
        <v>0</v>
      </c>
      <c r="E103" s="22">
        <v>0</v>
      </c>
      <c r="F103" s="22">
        <v>0</v>
      </c>
      <c r="G103" s="22">
        <v>0</v>
      </c>
      <c r="H103" s="22">
        <v>0</v>
      </c>
      <c r="I103" s="22">
        <v>0</v>
      </c>
      <c r="J103" s="10">
        <f t="shared" ref="J103:J104" si="38">D103-E103-H103-I103</f>
        <v>0</v>
      </c>
      <c r="K103" s="10">
        <f t="shared" ref="K103:K104" si="39">C103-E103-H103-I103</f>
        <v>0</v>
      </c>
      <c r="L103" s="36">
        <v>0</v>
      </c>
      <c r="M103" s="36">
        <v>0</v>
      </c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s="5" customFormat="1" x14ac:dyDescent="0.3">
      <c r="A104" s="16" t="s">
        <v>132</v>
      </c>
      <c r="B104" s="24">
        <v>0</v>
      </c>
      <c r="C104" s="22">
        <v>200</v>
      </c>
      <c r="D104" s="24">
        <v>200</v>
      </c>
      <c r="E104" s="22">
        <v>200</v>
      </c>
      <c r="F104" s="22">
        <v>200</v>
      </c>
      <c r="G104" s="22">
        <v>200</v>
      </c>
      <c r="H104" s="22">
        <v>0</v>
      </c>
      <c r="I104" s="22">
        <v>0</v>
      </c>
      <c r="J104" s="10">
        <f t="shared" si="38"/>
        <v>0</v>
      </c>
      <c r="K104" s="10">
        <f t="shared" si="39"/>
        <v>0</v>
      </c>
      <c r="L104" s="36">
        <f t="shared" ref="L104" si="40">F104/(D104-H104)</f>
        <v>1</v>
      </c>
      <c r="M104" s="36">
        <f t="shared" ref="M104" si="41">F104/(C104-H104)</f>
        <v>1</v>
      </c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x14ac:dyDescent="0.3">
      <c r="A105" s="14" t="s">
        <v>26</v>
      </c>
      <c r="B105" s="8">
        <f>B106+B113+B125+B128+B134+B136+B141+B143</f>
        <v>18495929</v>
      </c>
      <c r="C105" s="8">
        <f t="shared" ref="C105:I105" si="42">C106+C113+C125+C128+C134+C136+C141+C143</f>
        <v>22383181</v>
      </c>
      <c r="D105" s="8">
        <f t="shared" si="42"/>
        <v>22036868</v>
      </c>
      <c r="E105" s="8">
        <f t="shared" si="42"/>
        <v>8165495.8599999994</v>
      </c>
      <c r="F105" s="8">
        <f t="shared" si="42"/>
        <v>4395847.8100000005</v>
      </c>
      <c r="G105" s="8">
        <f t="shared" si="42"/>
        <v>2986376.24</v>
      </c>
      <c r="H105" s="8">
        <f t="shared" si="42"/>
        <v>0</v>
      </c>
      <c r="I105" s="8">
        <f t="shared" si="42"/>
        <v>6406533.5899999999</v>
      </c>
      <c r="J105" s="8">
        <f>D105-E105-H105-I105</f>
        <v>7464838.5500000007</v>
      </c>
      <c r="K105" s="8">
        <f>C105-E105-H105-I105</f>
        <v>7811151.5500000007</v>
      </c>
      <c r="L105" s="34">
        <f>F105/(D105)</f>
        <v>0.19947697694608874</v>
      </c>
      <c r="M105" s="34">
        <f>F105/(C105)</f>
        <v>0.1963906653839774</v>
      </c>
      <c r="N105" s="64"/>
    </row>
    <row r="106" spans="1:23" s="6" customFormat="1" x14ac:dyDescent="0.3">
      <c r="A106" s="13" t="s">
        <v>21</v>
      </c>
      <c r="B106" s="11">
        <f>SUM(B107:B112)</f>
        <v>907862</v>
      </c>
      <c r="C106" s="11">
        <f t="shared" ref="C106:I106" si="43">SUM(C107:C112)</f>
        <v>802589</v>
      </c>
      <c r="D106" s="11">
        <f t="shared" si="43"/>
        <v>586961</v>
      </c>
      <c r="E106" s="11">
        <f t="shared" si="43"/>
        <v>471660.40000000008</v>
      </c>
      <c r="F106" s="11">
        <f t="shared" si="43"/>
        <v>471660.40000000008</v>
      </c>
      <c r="G106" s="11">
        <f t="shared" si="43"/>
        <v>401731.68</v>
      </c>
      <c r="H106" s="11">
        <f t="shared" si="43"/>
        <v>0</v>
      </c>
      <c r="I106" s="11">
        <f t="shared" si="43"/>
        <v>3478.4899999999952</v>
      </c>
      <c r="J106" s="11">
        <f>D106-E106-H106-I106</f>
        <v>111822.10999999993</v>
      </c>
      <c r="K106" s="11">
        <f>C106-E106-H106-I106</f>
        <v>327450.10999999993</v>
      </c>
      <c r="L106" s="35">
        <f>F106/(D106)</f>
        <v>0.80356343947894338</v>
      </c>
      <c r="M106" s="35">
        <f>F106/(C106)</f>
        <v>0.58767364117873544</v>
      </c>
      <c r="N106" s="54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x14ac:dyDescent="0.3">
      <c r="A107" s="16" t="s">
        <v>83</v>
      </c>
      <c r="B107" s="44">
        <v>770400</v>
      </c>
      <c r="C107" s="24">
        <v>672037</v>
      </c>
      <c r="D107" s="24">
        <v>499637</v>
      </c>
      <c r="E107" s="24">
        <v>397813.33999999997</v>
      </c>
      <c r="F107" s="24">
        <v>397813.33999999997</v>
      </c>
      <c r="G107" s="24">
        <v>343357.29000000004</v>
      </c>
      <c r="H107" s="22">
        <v>0</v>
      </c>
      <c r="I107" s="22">
        <v>0</v>
      </c>
      <c r="J107" s="10">
        <f>D107-E107-H107-I107</f>
        <v>101823.66000000003</v>
      </c>
      <c r="K107" s="10">
        <f>C107-E107-H107-I107</f>
        <v>274223.66000000003</v>
      </c>
      <c r="L107" s="36">
        <f>F107/D107</f>
        <v>0.79620472463008141</v>
      </c>
      <c r="M107" s="36">
        <f>F107/(C107)</f>
        <v>0.5919515443346125</v>
      </c>
    </row>
    <row r="108" spans="1:23" x14ac:dyDescent="0.3">
      <c r="A108" s="16" t="s">
        <v>84</v>
      </c>
      <c r="B108" s="44">
        <v>15950</v>
      </c>
      <c r="C108" s="24">
        <v>11990</v>
      </c>
      <c r="D108" s="24">
        <v>6674</v>
      </c>
      <c r="E108" s="24">
        <v>5298.2800000000007</v>
      </c>
      <c r="F108" s="24">
        <v>5298.2800000000007</v>
      </c>
      <c r="G108" s="24">
        <v>3986.81</v>
      </c>
      <c r="H108" s="22">
        <v>0</v>
      </c>
      <c r="I108" s="22">
        <v>0</v>
      </c>
      <c r="J108" s="10">
        <f t="shared" ref="J108:J142" si="44">D108-E108-H108-I108</f>
        <v>1375.7199999999993</v>
      </c>
      <c r="K108" s="10">
        <f t="shared" ref="K108:K112" si="45">C108-E108-H108-I108</f>
        <v>6691.7199999999993</v>
      </c>
      <c r="L108" s="36">
        <f t="shared" ref="L108:L112" si="46">F108/D108</f>
        <v>0.79386874438118082</v>
      </c>
      <c r="M108" s="36">
        <f t="shared" ref="M108:M112" si="47">F108/(C108)</f>
        <v>0.44189157631359471</v>
      </c>
    </row>
    <row r="109" spans="1:23" x14ac:dyDescent="0.3">
      <c r="A109" s="16" t="s">
        <v>85</v>
      </c>
      <c r="B109" s="44">
        <v>96089</v>
      </c>
      <c r="C109" s="24">
        <v>91474</v>
      </c>
      <c r="D109" s="24">
        <v>59376</v>
      </c>
      <c r="E109" s="24">
        <v>52350.399999999994</v>
      </c>
      <c r="F109" s="24">
        <v>52350.399999999994</v>
      </c>
      <c r="G109" s="24">
        <v>41843.11</v>
      </c>
      <c r="H109" s="22">
        <v>0</v>
      </c>
      <c r="I109" s="22">
        <v>2645.1799999999967</v>
      </c>
      <c r="J109" s="10">
        <f t="shared" si="44"/>
        <v>4380.4200000000092</v>
      </c>
      <c r="K109" s="10">
        <f t="shared" si="45"/>
        <v>36478.420000000013</v>
      </c>
      <c r="L109" s="36">
        <f>F109/D109</f>
        <v>0.88167609808676894</v>
      </c>
      <c r="M109" s="36">
        <f>F109/(C109)</f>
        <v>0.57229813936200447</v>
      </c>
    </row>
    <row r="110" spans="1:23" x14ac:dyDescent="0.3">
      <c r="A110" s="16" t="s">
        <v>86</v>
      </c>
      <c r="B110" s="44">
        <v>11556</v>
      </c>
      <c r="C110" s="24">
        <v>13720</v>
      </c>
      <c r="D110" s="24">
        <v>9868</v>
      </c>
      <c r="E110" s="24">
        <v>6285.2</v>
      </c>
      <c r="F110" s="24">
        <v>6285.2</v>
      </c>
      <c r="G110" s="24">
        <v>5063.55</v>
      </c>
      <c r="H110" s="22">
        <v>0</v>
      </c>
      <c r="I110" s="22">
        <v>323.89999999999964</v>
      </c>
      <c r="J110" s="10">
        <f t="shared" si="44"/>
        <v>3258.9000000000005</v>
      </c>
      <c r="K110" s="10">
        <f t="shared" si="45"/>
        <v>7110.9000000000005</v>
      </c>
      <c r="L110" s="36">
        <f t="shared" si="46"/>
        <v>0.6369274422375355</v>
      </c>
      <c r="M110" s="36">
        <f t="shared" si="47"/>
        <v>0.45810495626822156</v>
      </c>
    </row>
    <row r="111" spans="1:23" x14ac:dyDescent="0.3">
      <c r="A111" s="16" t="s">
        <v>87</v>
      </c>
      <c r="B111" s="44">
        <v>11556</v>
      </c>
      <c r="C111" s="24">
        <v>11258</v>
      </c>
      <c r="D111" s="24">
        <v>9938</v>
      </c>
      <c r="E111" s="24">
        <v>8799.2800000000007</v>
      </c>
      <c r="F111" s="24">
        <v>8799.2800000000007</v>
      </c>
      <c r="G111" s="24">
        <v>6681.57</v>
      </c>
      <c r="H111" s="22">
        <v>0</v>
      </c>
      <c r="I111" s="22">
        <v>453.45999999999913</v>
      </c>
      <c r="J111" s="10">
        <f t="shared" si="44"/>
        <v>685.26000000000022</v>
      </c>
      <c r="K111" s="10">
        <f t="shared" si="45"/>
        <v>2005.2600000000002</v>
      </c>
      <c r="L111" s="36">
        <f t="shared" si="46"/>
        <v>0.8854175890521232</v>
      </c>
      <c r="M111" s="36">
        <f t="shared" si="47"/>
        <v>0.78160241605969094</v>
      </c>
    </row>
    <row r="112" spans="1:23" x14ac:dyDescent="0.3">
      <c r="A112" s="16" t="s">
        <v>88</v>
      </c>
      <c r="B112" s="44">
        <v>2311</v>
      </c>
      <c r="C112" s="24">
        <v>2110</v>
      </c>
      <c r="D112" s="24">
        <v>1468</v>
      </c>
      <c r="E112" s="24">
        <v>1113.9000000000001</v>
      </c>
      <c r="F112" s="24">
        <v>1113.9000000000001</v>
      </c>
      <c r="G112" s="24">
        <v>799.35</v>
      </c>
      <c r="H112" s="22">
        <v>0</v>
      </c>
      <c r="I112" s="22">
        <v>55.950000000000045</v>
      </c>
      <c r="J112" s="10">
        <f t="shared" si="44"/>
        <v>298.14999999999986</v>
      </c>
      <c r="K112" s="10">
        <f t="shared" si="45"/>
        <v>940.14999999999986</v>
      </c>
      <c r="L112" s="36">
        <f t="shared" si="46"/>
        <v>0.75878746594005453</v>
      </c>
      <c r="M112" s="36">
        <f t="shared" si="47"/>
        <v>0.52791469194312801</v>
      </c>
    </row>
    <row r="113" spans="1:436" x14ac:dyDescent="0.3">
      <c r="A113" s="13" t="s">
        <v>22</v>
      </c>
      <c r="B113" s="11">
        <f>SUM(B114:B124)</f>
        <v>10922383</v>
      </c>
      <c r="C113" s="11">
        <f t="shared" ref="C113:G113" si="48">SUM(C114:C124)</f>
        <v>13710653</v>
      </c>
      <c r="D113" s="11">
        <f t="shared" si="48"/>
        <v>13579968</v>
      </c>
      <c r="E113" s="11">
        <f t="shared" si="48"/>
        <v>5514329.5399999991</v>
      </c>
      <c r="F113" s="11">
        <f t="shared" si="48"/>
        <v>2436967.2400000002</v>
      </c>
      <c r="G113" s="11">
        <f t="shared" si="48"/>
        <v>1963019.6800000002</v>
      </c>
      <c r="H113" s="11">
        <f t="shared" ref="H113:I113" si="49">SUM(H114:H124)</f>
        <v>0</v>
      </c>
      <c r="I113" s="11">
        <f t="shared" si="49"/>
        <v>3325820.79</v>
      </c>
      <c r="J113" s="11">
        <f>D113-E113-H113-I113</f>
        <v>4739817.6700000009</v>
      </c>
      <c r="K113" s="11">
        <f>C113-E113-H113-I113</f>
        <v>4870502.6700000009</v>
      </c>
      <c r="L113" s="35">
        <f>F113/(D113)</f>
        <v>0.17945309149476643</v>
      </c>
      <c r="M113" s="35">
        <f>F113/(C113)</f>
        <v>0.17774260934180161</v>
      </c>
    </row>
    <row r="114" spans="1:436" customFormat="1" x14ac:dyDescent="0.3">
      <c r="A114" s="16" t="s">
        <v>36</v>
      </c>
      <c r="B114" s="24">
        <v>1618000</v>
      </c>
      <c r="C114" s="24">
        <v>1117600</v>
      </c>
      <c r="D114" s="24">
        <v>1117600</v>
      </c>
      <c r="E114" s="24">
        <v>905687.3</v>
      </c>
      <c r="F114" s="24">
        <v>646919.55000000005</v>
      </c>
      <c r="G114" s="24">
        <v>646919.55000000005</v>
      </c>
      <c r="H114" s="24">
        <v>0</v>
      </c>
      <c r="I114" s="24">
        <v>0</v>
      </c>
      <c r="J114" s="10">
        <f>D114-E114-H114-I114</f>
        <v>211912.69999999995</v>
      </c>
      <c r="K114" s="10">
        <f>C114-E114-H114-I114</f>
        <v>211912.69999999995</v>
      </c>
      <c r="L114" s="36">
        <f>F114/D114</f>
        <v>0.5788471277738011</v>
      </c>
      <c r="M114" s="36">
        <f>F114/(C114)</f>
        <v>0.5788471277738011</v>
      </c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  <c r="DC114" s="66"/>
      <c r="DD114" s="66"/>
      <c r="DE114" s="66"/>
      <c r="DF114" s="66"/>
      <c r="DG114" s="66"/>
      <c r="DH114" s="66"/>
      <c r="DI114" s="66"/>
      <c r="DJ114" s="66"/>
      <c r="DK114" s="66"/>
      <c r="DL114" s="66"/>
      <c r="DM114" s="66"/>
      <c r="DN114" s="66"/>
      <c r="DO114" s="66"/>
      <c r="DP114" s="66"/>
      <c r="DQ114" s="66"/>
      <c r="DR114" s="66"/>
      <c r="DS114" s="66"/>
      <c r="DT114" s="66"/>
      <c r="DU114" s="66"/>
      <c r="DV114" s="66"/>
      <c r="DW114" s="66"/>
      <c r="DX114" s="66"/>
      <c r="DY114" s="66"/>
      <c r="DZ114" s="66"/>
      <c r="EA114" s="66"/>
      <c r="EB114" s="66"/>
      <c r="EC114" s="66"/>
      <c r="ED114" s="66"/>
      <c r="EE114" s="66"/>
      <c r="EF114" s="66"/>
      <c r="EG114" s="66"/>
      <c r="EH114" s="66"/>
      <c r="EI114" s="66"/>
      <c r="EJ114" s="66"/>
      <c r="EK114" s="66"/>
      <c r="EL114" s="66"/>
      <c r="EM114" s="66"/>
      <c r="EN114" s="66"/>
      <c r="EO114" s="66"/>
      <c r="EP114" s="66"/>
      <c r="EQ114" s="66"/>
      <c r="ER114" s="66"/>
      <c r="ES114" s="66"/>
      <c r="ET114" s="66"/>
      <c r="EU114" s="66"/>
      <c r="EV114" s="66"/>
      <c r="EW114" s="66"/>
      <c r="EX114" s="66"/>
      <c r="EY114" s="66"/>
      <c r="EZ114" s="66"/>
      <c r="FA114" s="66"/>
      <c r="FB114" s="66"/>
      <c r="FC114" s="66"/>
      <c r="FD114" s="66"/>
      <c r="FE114" s="66"/>
      <c r="FF114" s="66"/>
      <c r="FG114" s="66"/>
      <c r="FH114" s="66"/>
      <c r="FI114" s="66"/>
      <c r="FJ114" s="66"/>
      <c r="FK114" s="66"/>
      <c r="FL114" s="66"/>
      <c r="FM114" s="66"/>
      <c r="FN114" s="66"/>
      <c r="FO114" s="66"/>
      <c r="FP114" s="66"/>
      <c r="FQ114" s="66"/>
      <c r="FR114" s="66"/>
      <c r="FS114" s="66"/>
      <c r="FT114" s="66"/>
      <c r="FU114" s="66"/>
      <c r="FV114" s="66"/>
      <c r="FW114" s="66"/>
      <c r="FX114" s="66"/>
      <c r="FY114" s="66"/>
      <c r="FZ114" s="66"/>
      <c r="GA114" s="66"/>
      <c r="GB114" s="66"/>
      <c r="GC114" s="66"/>
      <c r="GD114" s="66"/>
      <c r="GE114" s="66"/>
      <c r="GF114" s="66"/>
      <c r="GG114" s="66"/>
      <c r="GH114" s="66"/>
      <c r="GI114" s="66"/>
      <c r="GJ114" s="66"/>
      <c r="GK114" s="66"/>
      <c r="GL114" s="66"/>
      <c r="GM114" s="66"/>
      <c r="GN114" s="66"/>
      <c r="GO114" s="66"/>
      <c r="GP114" s="66"/>
      <c r="GQ114" s="66"/>
      <c r="GR114" s="66"/>
      <c r="GS114" s="66"/>
      <c r="GT114" s="66"/>
      <c r="GU114" s="66"/>
      <c r="GV114" s="66"/>
      <c r="GW114" s="66"/>
      <c r="GX114" s="66"/>
      <c r="GY114" s="66"/>
      <c r="GZ114" s="66"/>
      <c r="HA114" s="66"/>
      <c r="HB114" s="66"/>
      <c r="HC114" s="66"/>
      <c r="HD114" s="66"/>
      <c r="HE114" s="66"/>
      <c r="HF114" s="66"/>
      <c r="HG114" s="66"/>
      <c r="HH114" s="66"/>
      <c r="HI114" s="66"/>
      <c r="HJ114" s="66"/>
      <c r="HK114" s="66"/>
      <c r="HL114" s="66"/>
      <c r="HM114" s="66"/>
      <c r="HN114" s="66"/>
      <c r="HO114" s="66"/>
      <c r="HP114" s="66"/>
      <c r="HQ114" s="66"/>
      <c r="HR114" s="66"/>
      <c r="HS114" s="66"/>
      <c r="HT114" s="66"/>
      <c r="HU114" s="66"/>
      <c r="HV114" s="66"/>
      <c r="HW114" s="66"/>
      <c r="HX114" s="66"/>
      <c r="HY114" s="66"/>
      <c r="HZ114" s="66"/>
      <c r="IA114" s="66"/>
      <c r="IB114" s="66"/>
      <c r="IC114" s="66"/>
      <c r="ID114" s="66"/>
      <c r="IE114" s="66"/>
      <c r="IF114" s="66"/>
      <c r="IG114" s="66"/>
      <c r="IH114" s="66"/>
      <c r="II114" s="66"/>
      <c r="IJ114" s="66"/>
      <c r="IK114" s="66"/>
      <c r="IL114" s="66"/>
      <c r="IM114" s="66"/>
      <c r="IN114" s="66"/>
      <c r="IO114" s="66"/>
      <c r="IP114" s="66"/>
      <c r="IQ114" s="66"/>
      <c r="IR114" s="66"/>
      <c r="IS114" s="66"/>
      <c r="IT114" s="66"/>
      <c r="IU114" s="66"/>
      <c r="IV114" s="66"/>
      <c r="IW114" s="66"/>
      <c r="IX114" s="66"/>
      <c r="IY114" s="66"/>
      <c r="IZ114" s="66"/>
      <c r="JA114" s="66"/>
      <c r="JB114" s="66"/>
      <c r="JC114" s="66"/>
      <c r="JD114" s="66"/>
      <c r="JE114" s="66"/>
      <c r="JF114" s="66"/>
      <c r="JG114" s="66"/>
      <c r="JH114" s="66"/>
      <c r="JI114" s="66"/>
      <c r="JJ114" s="66"/>
      <c r="JK114" s="66"/>
      <c r="JL114" s="66"/>
      <c r="JM114" s="66"/>
      <c r="JN114" s="66"/>
      <c r="JO114" s="66"/>
      <c r="JP114" s="66"/>
      <c r="JQ114" s="66"/>
      <c r="JR114" s="66"/>
      <c r="JS114" s="66"/>
      <c r="JT114" s="66"/>
      <c r="JU114" s="66"/>
      <c r="JV114" s="66"/>
      <c r="JW114" s="66"/>
      <c r="JX114" s="66"/>
      <c r="JY114" s="66"/>
      <c r="JZ114" s="66"/>
      <c r="KA114" s="66"/>
      <c r="KB114" s="66"/>
      <c r="KC114" s="66"/>
      <c r="KD114" s="66"/>
      <c r="KE114" s="66"/>
      <c r="KF114" s="66"/>
      <c r="KG114" s="66"/>
      <c r="KH114" s="66"/>
      <c r="KI114" s="66"/>
      <c r="KJ114" s="66"/>
      <c r="KK114" s="66"/>
      <c r="KL114" s="66"/>
      <c r="KM114" s="66"/>
      <c r="KN114" s="66"/>
      <c r="KO114" s="66"/>
      <c r="KP114" s="66"/>
      <c r="KQ114" s="66"/>
      <c r="KR114" s="66"/>
      <c r="KS114" s="66"/>
      <c r="KT114" s="66"/>
      <c r="KU114" s="66"/>
      <c r="KV114" s="66"/>
      <c r="KW114" s="66"/>
      <c r="KX114" s="66"/>
      <c r="KY114" s="66"/>
      <c r="KZ114" s="66"/>
      <c r="LA114" s="66"/>
      <c r="LB114" s="66"/>
      <c r="LC114" s="66"/>
      <c r="LD114" s="66"/>
      <c r="LE114" s="66"/>
      <c r="LF114" s="66"/>
      <c r="LG114" s="66"/>
      <c r="LH114" s="66"/>
      <c r="LI114" s="66"/>
      <c r="LJ114" s="66"/>
      <c r="LK114" s="66"/>
      <c r="LL114" s="66"/>
      <c r="LM114" s="66"/>
      <c r="LN114" s="66"/>
      <c r="LO114" s="66"/>
      <c r="LP114" s="66"/>
      <c r="LQ114" s="66"/>
      <c r="LR114" s="66"/>
      <c r="LS114" s="66"/>
      <c r="LT114" s="66"/>
      <c r="LU114" s="66"/>
      <c r="LV114" s="66"/>
      <c r="LW114" s="66"/>
      <c r="LX114" s="66"/>
      <c r="LY114" s="66"/>
      <c r="LZ114" s="66"/>
      <c r="MA114" s="66"/>
      <c r="MB114" s="66"/>
      <c r="MC114" s="66"/>
      <c r="MD114" s="66"/>
      <c r="ME114" s="66"/>
      <c r="MF114" s="66"/>
      <c r="MG114" s="66"/>
      <c r="MH114" s="66"/>
      <c r="MI114" s="66"/>
      <c r="MJ114" s="66"/>
      <c r="MK114" s="66"/>
      <c r="ML114" s="66"/>
      <c r="MM114" s="66"/>
      <c r="MN114" s="66"/>
      <c r="MO114" s="66"/>
      <c r="MP114" s="66"/>
      <c r="MQ114" s="66"/>
      <c r="MR114" s="66"/>
      <c r="MS114" s="66"/>
      <c r="MT114" s="66"/>
      <c r="MU114" s="66"/>
      <c r="MV114" s="66"/>
      <c r="MW114" s="66"/>
      <c r="MX114" s="66"/>
      <c r="MY114" s="66"/>
      <c r="MZ114" s="66"/>
      <c r="NA114" s="66"/>
      <c r="NB114" s="66"/>
      <c r="NC114" s="66"/>
      <c r="ND114" s="66"/>
      <c r="NE114" s="66"/>
      <c r="NF114" s="66"/>
      <c r="NG114" s="66"/>
      <c r="NH114" s="66"/>
      <c r="NI114" s="66"/>
      <c r="NJ114" s="66"/>
      <c r="NK114" s="66"/>
      <c r="NL114" s="66"/>
      <c r="NM114" s="66"/>
      <c r="NN114" s="66"/>
      <c r="NO114" s="66"/>
      <c r="NP114" s="66"/>
      <c r="NQ114" s="66"/>
      <c r="NR114" s="66"/>
      <c r="NS114" s="66"/>
      <c r="NT114" s="66"/>
      <c r="NU114" s="66"/>
      <c r="NV114" s="66"/>
      <c r="NW114" s="66"/>
      <c r="NX114" s="66"/>
      <c r="NY114" s="66"/>
      <c r="NZ114" s="66"/>
      <c r="OA114" s="66"/>
      <c r="OB114" s="66"/>
      <c r="OC114" s="66"/>
      <c r="OD114" s="66"/>
      <c r="OE114" s="66"/>
      <c r="OF114" s="66"/>
      <c r="OG114" s="66"/>
      <c r="OH114" s="66"/>
      <c r="OI114" s="66"/>
      <c r="OJ114" s="66"/>
      <c r="OK114" s="66"/>
      <c r="OL114" s="66"/>
      <c r="OM114" s="66"/>
      <c r="ON114" s="66"/>
      <c r="OO114" s="66"/>
      <c r="OP114" s="66"/>
      <c r="OQ114" s="66"/>
      <c r="OR114" s="66"/>
      <c r="OS114" s="66"/>
      <c r="OT114" s="66"/>
      <c r="OU114" s="66"/>
      <c r="OV114" s="66"/>
      <c r="OW114" s="66"/>
      <c r="OX114" s="66"/>
      <c r="OY114" s="66"/>
      <c r="OZ114" s="66"/>
      <c r="PA114" s="66"/>
      <c r="PB114" s="66"/>
      <c r="PC114" s="66"/>
      <c r="PD114" s="66"/>
      <c r="PE114" s="66"/>
      <c r="PF114" s="66"/>
      <c r="PG114" s="66"/>
      <c r="PH114" s="66"/>
      <c r="PI114" s="66"/>
      <c r="PJ114" s="66"/>
      <c r="PK114" s="66"/>
      <c r="PL114" s="66"/>
      <c r="PM114" s="66"/>
      <c r="PN114" s="66"/>
      <c r="PO114" s="66"/>
      <c r="PP114" s="66"/>
      <c r="PQ114" s="66"/>
      <c r="PR114" s="66"/>
      <c r="PS114" s="66"/>
      <c r="PT114" s="66"/>
    </row>
    <row r="115" spans="1:436" s="66" customFormat="1" x14ac:dyDescent="0.3">
      <c r="A115" s="52" t="s">
        <v>37</v>
      </c>
      <c r="B115" s="24">
        <v>1542000</v>
      </c>
      <c r="C115" s="24">
        <v>1379131</v>
      </c>
      <c r="D115" s="24">
        <v>1379131</v>
      </c>
      <c r="E115" s="24">
        <v>1264609.46</v>
      </c>
      <c r="F115" s="24">
        <v>868525.42</v>
      </c>
      <c r="G115" s="24">
        <v>744450.36</v>
      </c>
      <c r="H115" s="24">
        <v>0</v>
      </c>
      <c r="I115" s="24">
        <v>1051643.8400000001</v>
      </c>
      <c r="J115" s="10">
        <f>D115-E115-H115-I115</f>
        <v>-937122.3</v>
      </c>
      <c r="K115" s="10">
        <f t="shared" ref="K115:K124" si="50">C115-E115-H115-I115</f>
        <v>-937122.3</v>
      </c>
      <c r="L115" s="36">
        <f t="shared" ref="L115:L124" si="51">F115/D115</f>
        <v>0.62976281440994364</v>
      </c>
      <c r="M115" s="36">
        <f t="shared" ref="M115:M124" si="52">F115/(C115)</f>
        <v>0.62976281440994364</v>
      </c>
      <c r="N115" s="65"/>
      <c r="O115" s="65"/>
      <c r="P115" s="65"/>
      <c r="Q115" s="65"/>
      <c r="R115" s="65"/>
      <c r="S115" s="65"/>
      <c r="T115" s="65"/>
      <c r="U115" s="65"/>
      <c r="V115" s="65"/>
      <c r="W115" s="65"/>
    </row>
    <row r="116" spans="1:436" s="66" customFormat="1" x14ac:dyDescent="0.3">
      <c r="A116" s="52" t="s">
        <v>153</v>
      </c>
      <c r="B116" s="24">
        <v>0</v>
      </c>
      <c r="C116" s="24">
        <v>287964</v>
      </c>
      <c r="D116" s="24">
        <v>287964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  <c r="J116" s="10">
        <f t="shared" ref="J116:J118" si="53">D116-E116-H116-I116</f>
        <v>287964</v>
      </c>
      <c r="K116" s="10">
        <f t="shared" ref="K116:K117" si="54">C116-E116-H116-I116</f>
        <v>287964</v>
      </c>
      <c r="L116" s="36">
        <f>F116/D116</f>
        <v>0</v>
      </c>
      <c r="M116" s="36">
        <f t="shared" ref="M116" si="55">F116/(C116)</f>
        <v>0</v>
      </c>
      <c r="N116" s="65"/>
      <c r="O116" s="65"/>
      <c r="P116" s="65"/>
      <c r="Q116" s="65"/>
      <c r="R116" s="65"/>
      <c r="S116" s="65"/>
      <c r="T116" s="65"/>
      <c r="U116" s="65"/>
      <c r="V116" s="65"/>
      <c r="W116" s="65"/>
    </row>
    <row r="117" spans="1:436" s="66" customFormat="1" x14ac:dyDescent="0.3">
      <c r="A117" s="52" t="s">
        <v>41</v>
      </c>
      <c r="B117" s="24">
        <v>600000</v>
      </c>
      <c r="C117" s="24">
        <v>127300</v>
      </c>
      <c r="D117" s="24">
        <v>127300</v>
      </c>
      <c r="E117" s="24">
        <v>65247.03</v>
      </c>
      <c r="F117" s="24">
        <v>0</v>
      </c>
      <c r="G117" s="24">
        <v>0</v>
      </c>
      <c r="H117" s="24">
        <v>0</v>
      </c>
      <c r="I117" s="24">
        <v>0</v>
      </c>
      <c r="J117" s="10">
        <f t="shared" si="53"/>
        <v>62052.97</v>
      </c>
      <c r="K117" s="10">
        <f t="shared" si="54"/>
        <v>62052.97</v>
      </c>
      <c r="L117" s="36">
        <f t="shared" si="51"/>
        <v>0</v>
      </c>
      <c r="M117" s="36">
        <f t="shared" si="52"/>
        <v>0</v>
      </c>
      <c r="N117" s="65"/>
      <c r="O117" s="65"/>
      <c r="P117" s="65"/>
      <c r="Q117" s="65"/>
      <c r="R117" s="65"/>
      <c r="S117" s="65"/>
      <c r="T117" s="65"/>
      <c r="U117" s="65"/>
      <c r="V117" s="65"/>
      <c r="W117" s="65"/>
    </row>
    <row r="118" spans="1:436" s="66" customFormat="1" x14ac:dyDescent="0.3">
      <c r="A118" s="52" t="s">
        <v>47</v>
      </c>
      <c r="B118" s="24">
        <v>573650</v>
      </c>
      <c r="C118" s="24">
        <v>1133309</v>
      </c>
      <c r="D118" s="24">
        <v>1063309</v>
      </c>
      <c r="E118" s="24">
        <v>482136.94000000006</v>
      </c>
      <c r="F118" s="24">
        <v>216411.83</v>
      </c>
      <c r="G118" s="24">
        <v>215863.99</v>
      </c>
      <c r="H118" s="24">
        <v>0</v>
      </c>
      <c r="I118" s="24">
        <v>130464.22</v>
      </c>
      <c r="J118" s="10">
        <f t="shared" si="53"/>
        <v>450707.83999999997</v>
      </c>
      <c r="K118" s="10">
        <f t="shared" si="50"/>
        <v>520707.83999999997</v>
      </c>
      <c r="L118" s="36">
        <f t="shared" si="51"/>
        <v>0.20352675468748971</v>
      </c>
      <c r="M118" s="36">
        <f t="shared" si="52"/>
        <v>0.19095571463740249</v>
      </c>
      <c r="N118" s="65"/>
      <c r="O118" s="65"/>
      <c r="P118" s="65"/>
      <c r="Q118" s="65"/>
      <c r="R118" s="65"/>
      <c r="S118" s="65"/>
      <c r="T118" s="65"/>
      <c r="U118" s="65"/>
      <c r="V118" s="65"/>
      <c r="W118" s="65"/>
    </row>
    <row r="119" spans="1:436" s="66" customFormat="1" x14ac:dyDescent="0.3">
      <c r="A119" s="52" t="s">
        <v>48</v>
      </c>
      <c r="B119" s="24">
        <v>0</v>
      </c>
      <c r="C119" s="24">
        <v>120269</v>
      </c>
      <c r="D119" s="24">
        <v>120269</v>
      </c>
      <c r="E119" s="24">
        <v>0</v>
      </c>
      <c r="F119" s="24">
        <v>0</v>
      </c>
      <c r="G119" s="24">
        <v>0</v>
      </c>
      <c r="H119" s="24">
        <v>0</v>
      </c>
      <c r="I119" s="24">
        <v>20268.86</v>
      </c>
      <c r="J119" s="10">
        <f t="shared" si="44"/>
        <v>100000.14</v>
      </c>
      <c r="K119" s="10">
        <f t="shared" si="50"/>
        <v>100000.14</v>
      </c>
      <c r="L119" s="36">
        <f t="shared" si="51"/>
        <v>0</v>
      </c>
      <c r="M119" s="36">
        <f t="shared" si="52"/>
        <v>0</v>
      </c>
      <c r="N119" s="65"/>
      <c r="O119" s="65"/>
      <c r="P119" s="65"/>
      <c r="Q119" s="65"/>
      <c r="R119" s="65"/>
      <c r="S119" s="65"/>
      <c r="T119" s="65"/>
      <c r="U119" s="65"/>
      <c r="V119" s="65"/>
      <c r="W119" s="65"/>
    </row>
    <row r="120" spans="1:436" s="66" customFormat="1" x14ac:dyDescent="0.3">
      <c r="A120" s="52" t="s">
        <v>49</v>
      </c>
      <c r="B120" s="24">
        <v>3547261</v>
      </c>
      <c r="C120" s="24">
        <v>2807515</v>
      </c>
      <c r="D120" s="24">
        <v>2746831</v>
      </c>
      <c r="E120" s="24">
        <v>1228072.81</v>
      </c>
      <c r="F120" s="24">
        <v>200826.33</v>
      </c>
      <c r="G120" s="24">
        <v>200826.33</v>
      </c>
      <c r="H120" s="24">
        <v>0</v>
      </c>
      <c r="I120" s="24">
        <v>625108.3899999999</v>
      </c>
      <c r="J120" s="10">
        <f t="shared" si="44"/>
        <v>893649.8</v>
      </c>
      <c r="K120" s="10">
        <f t="shared" si="50"/>
        <v>954333.8</v>
      </c>
      <c r="L120" s="36">
        <f t="shared" si="51"/>
        <v>7.3112007983017521E-2</v>
      </c>
      <c r="M120" s="36">
        <f t="shared" si="52"/>
        <v>7.153170330345518E-2</v>
      </c>
      <c r="N120" s="65"/>
      <c r="O120" s="65"/>
      <c r="P120" s="65"/>
      <c r="Q120" s="65"/>
      <c r="R120" s="65"/>
      <c r="S120" s="65"/>
      <c r="T120" s="65"/>
      <c r="U120" s="65"/>
      <c r="V120" s="65"/>
      <c r="W120" s="65"/>
    </row>
    <row r="121" spans="1:436" s="66" customFormat="1" x14ac:dyDescent="0.3">
      <c r="A121" s="52" t="s">
        <v>53</v>
      </c>
      <c r="B121" s="24">
        <v>3041472</v>
      </c>
      <c r="C121" s="24">
        <v>5805140</v>
      </c>
      <c r="D121" s="24">
        <v>5805139</v>
      </c>
      <c r="E121" s="24">
        <v>1493991.33</v>
      </c>
      <c r="F121" s="24">
        <v>481461.11</v>
      </c>
      <c r="G121" s="24">
        <v>132136.45000000001</v>
      </c>
      <c r="H121" s="24">
        <v>0</v>
      </c>
      <c r="I121" s="24">
        <v>1199435.81</v>
      </c>
      <c r="J121" s="10">
        <f t="shared" si="44"/>
        <v>3111711.86</v>
      </c>
      <c r="K121" s="10">
        <f t="shared" si="50"/>
        <v>3111712.86</v>
      </c>
      <c r="L121" s="36">
        <f t="shared" si="51"/>
        <v>8.2937051119706173E-2</v>
      </c>
      <c r="M121" s="36">
        <f t="shared" si="52"/>
        <v>8.2937036832875691E-2</v>
      </c>
      <c r="N121" s="65"/>
      <c r="O121" s="65"/>
      <c r="P121" s="65"/>
      <c r="Q121" s="65"/>
      <c r="R121" s="65"/>
      <c r="S121" s="65"/>
      <c r="T121" s="65"/>
      <c r="U121" s="65"/>
      <c r="V121" s="65"/>
      <c r="W121" s="65"/>
    </row>
    <row r="122" spans="1:436" s="66" customFormat="1" x14ac:dyDescent="0.3">
      <c r="A122" s="68" t="s">
        <v>119</v>
      </c>
      <c r="B122" s="24">
        <v>0</v>
      </c>
      <c r="C122" s="24">
        <v>15729</v>
      </c>
      <c r="D122" s="24">
        <v>15729</v>
      </c>
      <c r="E122" s="24">
        <v>15729</v>
      </c>
      <c r="F122" s="24">
        <v>15729</v>
      </c>
      <c r="G122" s="24">
        <v>15729</v>
      </c>
      <c r="H122" s="24">
        <v>0</v>
      </c>
      <c r="I122" s="24">
        <v>0</v>
      </c>
      <c r="J122" s="10">
        <f t="shared" si="44"/>
        <v>0</v>
      </c>
      <c r="K122" s="10">
        <f t="shared" si="50"/>
        <v>0</v>
      </c>
      <c r="L122" s="36">
        <f t="shared" si="51"/>
        <v>1</v>
      </c>
      <c r="M122" s="36">
        <f t="shared" si="52"/>
        <v>1</v>
      </c>
      <c r="N122" s="65"/>
      <c r="O122" s="65"/>
      <c r="P122" s="65"/>
      <c r="Q122" s="65"/>
      <c r="R122" s="65"/>
      <c r="S122" s="65"/>
      <c r="T122" s="65"/>
      <c r="U122" s="65"/>
      <c r="V122" s="65"/>
      <c r="W122" s="65"/>
    </row>
    <row r="123" spans="1:436" s="66" customFormat="1" x14ac:dyDescent="0.3">
      <c r="A123" s="68" t="s">
        <v>120</v>
      </c>
      <c r="B123" s="24">
        <v>0</v>
      </c>
      <c r="C123" s="24">
        <v>55289</v>
      </c>
      <c r="D123" s="24">
        <v>55289</v>
      </c>
      <c r="E123" s="24">
        <v>55289</v>
      </c>
      <c r="F123" s="24">
        <v>7094</v>
      </c>
      <c r="G123" s="24">
        <v>7094</v>
      </c>
      <c r="H123" s="24">
        <v>0</v>
      </c>
      <c r="I123" s="24">
        <v>0</v>
      </c>
      <c r="J123" s="10">
        <f t="shared" si="44"/>
        <v>0</v>
      </c>
      <c r="K123" s="10">
        <f t="shared" si="50"/>
        <v>0</v>
      </c>
      <c r="L123" s="36">
        <f t="shared" si="51"/>
        <v>0.12830761996057083</v>
      </c>
      <c r="M123" s="36">
        <f t="shared" si="52"/>
        <v>0.12830761996057083</v>
      </c>
      <c r="N123" s="65"/>
      <c r="O123" s="65"/>
      <c r="P123" s="65"/>
      <c r="Q123" s="65"/>
      <c r="R123" s="65"/>
      <c r="S123" s="65"/>
      <c r="T123" s="65"/>
      <c r="U123" s="65"/>
      <c r="V123" s="65"/>
      <c r="W123" s="65"/>
    </row>
    <row r="124" spans="1:436" s="21" customFormat="1" ht="15" customHeight="1" x14ac:dyDescent="0.3">
      <c r="A124" s="30" t="s">
        <v>121</v>
      </c>
      <c r="B124" s="24">
        <v>0</v>
      </c>
      <c r="C124" s="24">
        <v>861407</v>
      </c>
      <c r="D124" s="24">
        <v>861407</v>
      </c>
      <c r="E124" s="24">
        <v>3566.67</v>
      </c>
      <c r="F124" s="24">
        <v>0</v>
      </c>
      <c r="G124" s="24">
        <v>0</v>
      </c>
      <c r="H124" s="24">
        <v>0</v>
      </c>
      <c r="I124" s="24">
        <v>298899.67</v>
      </c>
      <c r="J124" s="10">
        <f t="shared" si="44"/>
        <v>558940.65999999992</v>
      </c>
      <c r="K124" s="10">
        <f t="shared" si="50"/>
        <v>558940.65999999992</v>
      </c>
      <c r="L124" s="36">
        <f t="shared" si="51"/>
        <v>0</v>
      </c>
      <c r="M124" s="36">
        <f t="shared" si="52"/>
        <v>0</v>
      </c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  <c r="DC124" s="66"/>
      <c r="DD124" s="66"/>
      <c r="DE124" s="66"/>
      <c r="DF124" s="66"/>
      <c r="DG124" s="66"/>
      <c r="DH124" s="66"/>
      <c r="DI124" s="66"/>
      <c r="DJ124" s="66"/>
      <c r="DK124" s="66"/>
      <c r="DL124" s="66"/>
      <c r="DM124" s="66"/>
      <c r="DN124" s="66"/>
      <c r="DO124" s="66"/>
      <c r="DP124" s="66"/>
      <c r="DQ124" s="66"/>
      <c r="DR124" s="66"/>
      <c r="DS124" s="66"/>
      <c r="DT124" s="66"/>
      <c r="DU124" s="66"/>
      <c r="DV124" s="66"/>
      <c r="DW124" s="66"/>
      <c r="DX124" s="66"/>
      <c r="DY124" s="66"/>
      <c r="DZ124" s="66"/>
      <c r="EA124" s="66"/>
      <c r="EB124" s="66"/>
      <c r="EC124" s="66"/>
      <c r="ED124" s="66"/>
      <c r="EE124" s="66"/>
      <c r="EF124" s="66"/>
      <c r="EG124" s="66"/>
      <c r="EH124" s="66"/>
      <c r="EI124" s="66"/>
      <c r="EJ124" s="66"/>
      <c r="EK124" s="66"/>
      <c r="EL124" s="66"/>
      <c r="EM124" s="66"/>
      <c r="EN124" s="66"/>
      <c r="EO124" s="66"/>
      <c r="EP124" s="66"/>
      <c r="EQ124" s="66"/>
      <c r="ER124" s="66"/>
      <c r="ES124" s="66"/>
      <c r="ET124" s="66"/>
      <c r="EU124" s="66"/>
      <c r="EV124" s="66"/>
      <c r="EW124" s="66"/>
      <c r="EX124" s="66"/>
      <c r="EY124" s="66"/>
      <c r="EZ124" s="66"/>
      <c r="FA124" s="66"/>
      <c r="FB124" s="66"/>
      <c r="FC124" s="66"/>
      <c r="FD124" s="66"/>
      <c r="FE124" s="66"/>
      <c r="FF124" s="66"/>
      <c r="FG124" s="66"/>
      <c r="FH124" s="66"/>
      <c r="FI124" s="66"/>
      <c r="FJ124" s="66"/>
      <c r="FK124" s="66"/>
      <c r="FL124" s="66"/>
      <c r="FM124" s="66"/>
      <c r="FN124" s="66"/>
      <c r="FO124" s="66"/>
      <c r="FP124" s="66"/>
      <c r="FQ124" s="66"/>
      <c r="FR124" s="66"/>
      <c r="FS124" s="66"/>
      <c r="FT124" s="66"/>
      <c r="FU124" s="66"/>
      <c r="FV124" s="66"/>
      <c r="FW124" s="66"/>
      <c r="FX124" s="66"/>
      <c r="FY124" s="66"/>
      <c r="FZ124" s="66"/>
      <c r="GA124" s="66"/>
      <c r="GB124" s="66"/>
      <c r="GC124" s="66"/>
      <c r="GD124" s="66"/>
      <c r="GE124" s="66"/>
      <c r="GF124" s="66"/>
      <c r="GG124" s="66"/>
      <c r="GH124" s="66"/>
      <c r="GI124" s="66"/>
      <c r="GJ124" s="66"/>
      <c r="GK124" s="66"/>
      <c r="GL124" s="66"/>
      <c r="GM124" s="66"/>
      <c r="GN124" s="66"/>
      <c r="GO124" s="66"/>
      <c r="GP124" s="66"/>
      <c r="GQ124" s="66"/>
      <c r="GR124" s="66"/>
      <c r="GS124" s="66"/>
      <c r="GT124" s="66"/>
      <c r="GU124" s="66"/>
      <c r="GV124" s="66"/>
      <c r="GW124" s="66"/>
      <c r="GX124" s="66"/>
      <c r="GY124" s="66"/>
      <c r="GZ124" s="66"/>
      <c r="HA124" s="66"/>
      <c r="HB124" s="66"/>
      <c r="HC124" s="66"/>
      <c r="HD124" s="66"/>
      <c r="HE124" s="66"/>
      <c r="HF124" s="66"/>
      <c r="HG124" s="66"/>
      <c r="HH124" s="66"/>
      <c r="HI124" s="66"/>
      <c r="HJ124" s="66"/>
      <c r="HK124" s="66"/>
      <c r="HL124" s="66"/>
      <c r="HM124" s="66"/>
      <c r="HN124" s="66"/>
      <c r="HO124" s="66"/>
      <c r="HP124" s="66"/>
      <c r="HQ124" s="66"/>
      <c r="HR124" s="66"/>
      <c r="HS124" s="66"/>
      <c r="HT124" s="66"/>
      <c r="HU124" s="66"/>
      <c r="HV124" s="66"/>
      <c r="HW124" s="66"/>
      <c r="HX124" s="66"/>
      <c r="HY124" s="66"/>
      <c r="HZ124" s="66"/>
      <c r="IA124" s="66"/>
      <c r="IB124" s="66"/>
      <c r="IC124" s="66"/>
      <c r="ID124" s="66"/>
      <c r="IE124" s="66"/>
      <c r="IF124" s="66"/>
      <c r="IG124" s="66"/>
      <c r="IH124" s="66"/>
      <c r="II124" s="66"/>
      <c r="IJ124" s="66"/>
      <c r="IK124" s="66"/>
      <c r="IL124" s="66"/>
      <c r="IM124" s="66"/>
      <c r="IN124" s="66"/>
      <c r="IO124" s="66"/>
      <c r="IP124" s="66"/>
      <c r="IQ124" s="66"/>
      <c r="IR124" s="66"/>
      <c r="IS124" s="66"/>
      <c r="IT124" s="66"/>
      <c r="IU124" s="66"/>
      <c r="IV124" s="66"/>
      <c r="IW124" s="66"/>
      <c r="IX124" s="66"/>
      <c r="IY124" s="66"/>
      <c r="IZ124" s="66"/>
      <c r="JA124" s="66"/>
      <c r="JB124" s="66"/>
      <c r="JC124" s="66"/>
      <c r="JD124" s="66"/>
      <c r="JE124" s="66"/>
      <c r="JF124" s="66"/>
      <c r="JG124" s="66"/>
      <c r="JH124" s="66"/>
      <c r="JI124" s="66"/>
      <c r="JJ124" s="66"/>
      <c r="JK124" s="66"/>
      <c r="JL124" s="66"/>
      <c r="JM124" s="66"/>
      <c r="JN124" s="66"/>
      <c r="JO124" s="66"/>
      <c r="JP124" s="66"/>
      <c r="JQ124" s="66"/>
      <c r="JR124" s="66"/>
      <c r="JS124" s="66"/>
      <c r="JT124" s="66"/>
      <c r="JU124" s="66"/>
      <c r="JV124" s="66"/>
      <c r="JW124" s="66"/>
      <c r="JX124" s="66"/>
      <c r="JY124" s="66"/>
      <c r="JZ124" s="66"/>
      <c r="KA124" s="66"/>
      <c r="KB124" s="66"/>
      <c r="KC124" s="66"/>
      <c r="KD124" s="66"/>
      <c r="KE124" s="66"/>
      <c r="KF124" s="66"/>
      <c r="KG124" s="66"/>
      <c r="KH124" s="66"/>
      <c r="KI124" s="66"/>
      <c r="KJ124" s="66"/>
      <c r="KK124" s="66"/>
      <c r="KL124" s="66"/>
      <c r="KM124" s="66"/>
      <c r="KN124" s="66"/>
      <c r="KO124" s="66"/>
      <c r="KP124" s="66"/>
      <c r="KQ124" s="66"/>
      <c r="KR124" s="66"/>
      <c r="KS124" s="66"/>
      <c r="KT124" s="66"/>
      <c r="KU124" s="66"/>
      <c r="KV124" s="66"/>
      <c r="KW124" s="66"/>
      <c r="KX124" s="66"/>
      <c r="KY124" s="66"/>
      <c r="KZ124" s="66"/>
      <c r="LA124" s="66"/>
      <c r="LB124" s="66"/>
      <c r="LC124" s="66"/>
      <c r="LD124" s="66"/>
      <c r="LE124" s="66"/>
      <c r="LF124" s="66"/>
      <c r="LG124" s="66"/>
      <c r="LH124" s="66"/>
      <c r="LI124" s="66"/>
      <c r="LJ124" s="66"/>
      <c r="LK124" s="66"/>
      <c r="LL124" s="66"/>
      <c r="LM124" s="66"/>
      <c r="LN124" s="66"/>
      <c r="LO124" s="66"/>
      <c r="LP124" s="66"/>
      <c r="LQ124" s="66"/>
      <c r="LR124" s="66"/>
      <c r="LS124" s="66"/>
      <c r="LT124" s="66"/>
      <c r="LU124" s="66"/>
      <c r="LV124" s="66"/>
      <c r="LW124" s="66"/>
      <c r="LX124" s="66"/>
      <c r="LY124" s="66"/>
      <c r="LZ124" s="66"/>
      <c r="MA124" s="66"/>
      <c r="MB124" s="66"/>
      <c r="MC124" s="66"/>
      <c r="MD124" s="66"/>
      <c r="ME124" s="66"/>
      <c r="MF124" s="66"/>
      <c r="MG124" s="66"/>
      <c r="MH124" s="66"/>
      <c r="MI124" s="66"/>
      <c r="MJ124" s="66"/>
      <c r="MK124" s="66"/>
      <c r="ML124" s="66"/>
      <c r="MM124" s="66"/>
      <c r="MN124" s="66"/>
      <c r="MO124" s="66"/>
      <c r="MP124" s="66"/>
      <c r="MQ124" s="66"/>
      <c r="MR124" s="66"/>
      <c r="MS124" s="66"/>
      <c r="MT124" s="66"/>
      <c r="MU124" s="66"/>
      <c r="MV124" s="66"/>
      <c r="MW124" s="66"/>
      <c r="MX124" s="66"/>
      <c r="MY124" s="66"/>
      <c r="MZ124" s="66"/>
      <c r="NA124" s="66"/>
      <c r="NB124" s="66"/>
      <c r="NC124" s="66"/>
      <c r="ND124" s="66"/>
      <c r="NE124" s="66"/>
      <c r="NF124" s="66"/>
      <c r="NG124" s="66"/>
      <c r="NH124" s="66"/>
      <c r="NI124" s="66"/>
      <c r="NJ124" s="66"/>
      <c r="NK124" s="66"/>
      <c r="NL124" s="66"/>
      <c r="NM124" s="66"/>
      <c r="NN124" s="66"/>
      <c r="NO124" s="66"/>
      <c r="NP124" s="66"/>
      <c r="NQ124" s="66"/>
      <c r="NR124" s="66"/>
      <c r="NS124" s="66"/>
      <c r="NT124" s="66"/>
      <c r="NU124" s="66"/>
      <c r="NV124" s="66"/>
      <c r="NW124" s="66"/>
      <c r="NX124" s="66"/>
      <c r="NY124" s="66"/>
      <c r="NZ124" s="66"/>
      <c r="OA124" s="66"/>
      <c r="OB124" s="66"/>
      <c r="OC124" s="66"/>
      <c r="OD124" s="66"/>
      <c r="OE124" s="66"/>
      <c r="OF124" s="66"/>
      <c r="OG124" s="66"/>
      <c r="OH124" s="66"/>
      <c r="OI124" s="66"/>
      <c r="OJ124" s="66"/>
      <c r="OK124" s="66"/>
      <c r="OL124" s="66"/>
      <c r="OM124" s="66"/>
      <c r="ON124" s="66"/>
      <c r="OO124" s="66"/>
      <c r="OP124" s="66"/>
      <c r="OQ124" s="66"/>
      <c r="OR124" s="66"/>
      <c r="OS124" s="66"/>
      <c r="OT124" s="66"/>
      <c r="OU124" s="66"/>
      <c r="OV124" s="66"/>
      <c r="OW124" s="66"/>
      <c r="OX124" s="66"/>
      <c r="OY124" s="66"/>
      <c r="OZ124" s="66"/>
      <c r="PA124" s="66"/>
      <c r="PB124" s="66"/>
      <c r="PC124" s="66"/>
      <c r="PD124" s="66"/>
      <c r="PE124" s="66"/>
      <c r="PF124" s="66"/>
      <c r="PG124" s="66"/>
      <c r="PH124" s="66"/>
      <c r="PI124" s="66"/>
      <c r="PJ124" s="66"/>
      <c r="PK124" s="66"/>
      <c r="PL124" s="66"/>
      <c r="PM124" s="66"/>
      <c r="PN124" s="66"/>
      <c r="PO124" s="66"/>
      <c r="PP124" s="66"/>
      <c r="PQ124" s="66"/>
      <c r="PR124" s="66"/>
      <c r="PS124" s="66"/>
      <c r="PT124" s="66"/>
    </row>
    <row r="125" spans="1:436" x14ac:dyDescent="0.3">
      <c r="A125" s="13" t="s">
        <v>123</v>
      </c>
      <c r="B125" s="11">
        <f>SUM(B126:B127)</f>
        <v>0</v>
      </c>
      <c r="C125" s="11">
        <f t="shared" ref="C125:H125" si="56">SUM(C126:C127)</f>
        <v>284799</v>
      </c>
      <c r="D125" s="11">
        <f t="shared" si="56"/>
        <v>284799</v>
      </c>
      <c r="E125" s="11">
        <f t="shared" si="56"/>
        <v>2089.71</v>
      </c>
      <c r="F125" s="11">
        <f t="shared" si="56"/>
        <v>2089.71</v>
      </c>
      <c r="G125" s="11">
        <f t="shared" si="56"/>
        <v>0</v>
      </c>
      <c r="H125" s="11">
        <f t="shared" si="56"/>
        <v>0</v>
      </c>
      <c r="I125" s="11">
        <f>SUM(I126:I127)</f>
        <v>39818.339999999997</v>
      </c>
      <c r="J125" s="11">
        <f>D125-E125-H125-I125</f>
        <v>242890.94999999998</v>
      </c>
      <c r="K125" s="11">
        <f>C125-E125-H125-I125</f>
        <v>242890.94999999998</v>
      </c>
      <c r="L125" s="35">
        <f>F125/(D125)</f>
        <v>7.3374906513014445E-3</v>
      </c>
      <c r="M125" s="35">
        <f>F125/(C125)</f>
        <v>7.3374906513014445E-3</v>
      </c>
    </row>
    <row r="126" spans="1:436" s="5" customFormat="1" x14ac:dyDescent="0.3">
      <c r="A126" s="52" t="s">
        <v>124</v>
      </c>
      <c r="B126" s="24">
        <v>0</v>
      </c>
      <c r="C126" s="24">
        <v>284725</v>
      </c>
      <c r="D126" s="24">
        <v>284725</v>
      </c>
      <c r="E126" s="24">
        <v>2015.88</v>
      </c>
      <c r="F126" s="24">
        <v>2015.88</v>
      </c>
      <c r="G126" s="24">
        <v>0</v>
      </c>
      <c r="H126" s="24">
        <v>0</v>
      </c>
      <c r="I126" s="24">
        <v>39818.339999999997</v>
      </c>
      <c r="J126" s="10">
        <f t="shared" si="44"/>
        <v>242890.78</v>
      </c>
      <c r="K126" s="10">
        <f>C126-E126-H126-I126</f>
        <v>242890.78</v>
      </c>
      <c r="L126" s="36">
        <f>F126/D126</f>
        <v>7.0800948283431383E-3</v>
      </c>
      <c r="M126" s="36">
        <f>F126/(C126)</f>
        <v>7.0800948283431383E-3</v>
      </c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436" s="5" customFormat="1" x14ac:dyDescent="0.3">
      <c r="A127" s="52" t="s">
        <v>74</v>
      </c>
      <c r="B127" s="24">
        <v>0</v>
      </c>
      <c r="C127" s="24">
        <v>74</v>
      </c>
      <c r="D127" s="24">
        <v>74</v>
      </c>
      <c r="E127" s="24">
        <v>73.83</v>
      </c>
      <c r="F127" s="24">
        <v>73.83</v>
      </c>
      <c r="G127" s="24">
        <v>0</v>
      </c>
      <c r="H127" s="24">
        <v>0</v>
      </c>
      <c r="I127" s="24">
        <v>0</v>
      </c>
      <c r="J127" s="10">
        <f t="shared" si="44"/>
        <v>0.17000000000000171</v>
      </c>
      <c r="K127" s="10">
        <f>C127-E127-H127-I127</f>
        <v>0.17000000000000171</v>
      </c>
      <c r="L127" s="36">
        <f>F127/D127</f>
        <v>0.99770270270270267</v>
      </c>
      <c r="M127" s="36">
        <f>F127/(C127)</f>
        <v>0.99770270270270267</v>
      </c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436" s="5" customFormat="1" x14ac:dyDescent="0.3">
      <c r="A128" s="13" t="s">
        <v>24</v>
      </c>
      <c r="B128" s="11">
        <f>SUM(B129:B133)</f>
        <v>3894059</v>
      </c>
      <c r="C128" s="11">
        <f t="shared" ref="C128:I128" si="57">SUM(C129:C133)</f>
        <v>3041615</v>
      </c>
      <c r="D128" s="11">
        <f t="shared" si="57"/>
        <v>3041615</v>
      </c>
      <c r="E128" s="11">
        <f t="shared" si="57"/>
        <v>826335.45000000007</v>
      </c>
      <c r="F128" s="11">
        <f t="shared" si="57"/>
        <v>566724.76</v>
      </c>
      <c r="G128" s="11">
        <f t="shared" si="57"/>
        <v>219764.3</v>
      </c>
      <c r="H128" s="11">
        <f t="shared" si="57"/>
        <v>0</v>
      </c>
      <c r="I128" s="11">
        <f t="shared" si="57"/>
        <v>1628402.09</v>
      </c>
      <c r="J128" s="11">
        <f>D128-E128-H128-I128</f>
        <v>586877.45999999973</v>
      </c>
      <c r="K128" s="11">
        <f>C128-E128-H128-I128</f>
        <v>586877.45999999973</v>
      </c>
      <c r="L128" s="35">
        <f>F128/(D128)</f>
        <v>0.18632363399049517</v>
      </c>
      <c r="M128" s="35">
        <f>F128/(C128)</f>
        <v>0.18632363399049517</v>
      </c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s="5" customFormat="1" x14ac:dyDescent="0.3">
      <c r="A129" s="45" t="s">
        <v>134</v>
      </c>
      <c r="B129" s="46">
        <v>0</v>
      </c>
      <c r="C129" s="46">
        <v>1000</v>
      </c>
      <c r="D129" s="46">
        <v>1000</v>
      </c>
      <c r="E129" s="46">
        <v>0</v>
      </c>
      <c r="F129" s="46">
        <v>0</v>
      </c>
      <c r="G129" s="46">
        <v>0</v>
      </c>
      <c r="H129" s="24">
        <v>0</v>
      </c>
      <c r="I129" s="24">
        <v>0</v>
      </c>
      <c r="J129" s="10">
        <f t="shared" si="44"/>
        <v>1000</v>
      </c>
      <c r="K129" s="10">
        <f>C129-E129-H129-I129</f>
        <v>1000</v>
      </c>
      <c r="L129" s="36">
        <f>F129/D129</f>
        <v>0</v>
      </c>
      <c r="M129" s="36">
        <f>F129/(C129)</f>
        <v>0</v>
      </c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s="5" customFormat="1" x14ac:dyDescent="0.3">
      <c r="A130" s="45" t="s">
        <v>135</v>
      </c>
      <c r="B130" s="46">
        <v>0</v>
      </c>
      <c r="C130" s="46">
        <v>6706</v>
      </c>
      <c r="D130" s="46">
        <v>6706</v>
      </c>
      <c r="E130" s="46">
        <v>1505.49</v>
      </c>
      <c r="F130" s="46">
        <v>1505.49</v>
      </c>
      <c r="G130" s="46">
        <v>0</v>
      </c>
      <c r="H130" s="24">
        <v>0</v>
      </c>
      <c r="I130" s="24">
        <v>0</v>
      </c>
      <c r="J130" s="10">
        <f t="shared" si="44"/>
        <v>5200.51</v>
      </c>
      <c r="K130" s="10">
        <f t="shared" ref="K130:K132" si="58">C130-E130-H130-I130</f>
        <v>5200.51</v>
      </c>
      <c r="L130" s="36">
        <f t="shared" ref="L130:L133" si="59">F130/D130</f>
        <v>0.22449895615866389</v>
      </c>
      <c r="M130" s="36">
        <f t="shared" ref="M130:M133" si="60">F130/(C130)</f>
        <v>0.22449895615866389</v>
      </c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s="5" customFormat="1" x14ac:dyDescent="0.3">
      <c r="A131" s="45" t="s">
        <v>125</v>
      </c>
      <c r="B131" s="46">
        <v>0</v>
      </c>
      <c r="C131" s="46">
        <v>11997</v>
      </c>
      <c r="D131" s="46">
        <v>11997</v>
      </c>
      <c r="E131" s="46">
        <v>0</v>
      </c>
      <c r="F131" s="46">
        <v>0</v>
      </c>
      <c r="G131" s="46">
        <v>0</v>
      </c>
      <c r="H131" s="24">
        <v>0</v>
      </c>
      <c r="I131" s="24">
        <v>0</v>
      </c>
      <c r="J131" s="10">
        <f t="shared" si="44"/>
        <v>11997</v>
      </c>
      <c r="K131" s="10">
        <f t="shared" si="58"/>
        <v>11997</v>
      </c>
      <c r="L131" s="36">
        <f t="shared" ref="L131" si="61">F131/D131</f>
        <v>0</v>
      </c>
      <c r="M131" s="36">
        <f t="shared" ref="M131" si="62">F131/(C131)</f>
        <v>0</v>
      </c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s="5" customFormat="1" x14ac:dyDescent="0.3">
      <c r="A132" s="52" t="s">
        <v>89</v>
      </c>
      <c r="B132" s="24">
        <v>3894059</v>
      </c>
      <c r="C132" s="24">
        <v>3013373</v>
      </c>
      <c r="D132" s="24">
        <v>3013373</v>
      </c>
      <c r="E132" s="24">
        <v>816291.3600000001</v>
      </c>
      <c r="F132" s="24">
        <v>565219.27</v>
      </c>
      <c r="G132" s="24">
        <v>219764.3</v>
      </c>
      <c r="H132" s="24">
        <v>0</v>
      </c>
      <c r="I132" s="24">
        <v>1619863.49</v>
      </c>
      <c r="J132" s="10">
        <f t="shared" si="44"/>
        <v>577218.14999999967</v>
      </c>
      <c r="K132" s="10">
        <f t="shared" si="58"/>
        <v>577218.14999999967</v>
      </c>
      <c r="L132" s="36">
        <f t="shared" si="59"/>
        <v>0.18757029747064172</v>
      </c>
      <c r="M132" s="36">
        <f t="shared" si="60"/>
        <v>0.18757029747064172</v>
      </c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s="5" customFormat="1" x14ac:dyDescent="0.3">
      <c r="A133" s="52" t="s">
        <v>136</v>
      </c>
      <c r="B133" s="24">
        <v>0</v>
      </c>
      <c r="C133" s="24">
        <v>8539</v>
      </c>
      <c r="D133" s="24">
        <v>8539</v>
      </c>
      <c r="E133" s="24">
        <v>8538.6</v>
      </c>
      <c r="F133" s="24">
        <v>0</v>
      </c>
      <c r="G133" s="24">
        <v>0</v>
      </c>
      <c r="H133" s="24">
        <v>0</v>
      </c>
      <c r="I133" s="24">
        <v>8538.6</v>
      </c>
      <c r="J133" s="10">
        <f t="shared" si="44"/>
        <v>-8538.2000000000007</v>
      </c>
      <c r="K133" s="10">
        <f t="shared" ref="K133" si="63">C133-E133-H133-I133</f>
        <v>-8538.2000000000007</v>
      </c>
      <c r="L133" s="36">
        <f t="shared" si="59"/>
        <v>0</v>
      </c>
      <c r="M133" s="36">
        <f t="shared" si="60"/>
        <v>0</v>
      </c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s="5" customFormat="1" x14ac:dyDescent="0.3">
      <c r="A134" s="13" t="s">
        <v>27</v>
      </c>
      <c r="B134" s="11">
        <f>B135</f>
        <v>800000</v>
      </c>
      <c r="C134" s="11">
        <f t="shared" ref="C134:I134" si="64">C135</f>
        <v>2773</v>
      </c>
      <c r="D134" s="11">
        <f t="shared" si="64"/>
        <v>2773</v>
      </c>
      <c r="E134" s="11">
        <f t="shared" si="64"/>
        <v>0</v>
      </c>
      <c r="F134" s="11">
        <f t="shared" si="64"/>
        <v>0</v>
      </c>
      <c r="G134" s="11">
        <f t="shared" si="64"/>
        <v>0</v>
      </c>
      <c r="H134" s="11">
        <f t="shared" si="64"/>
        <v>0</v>
      </c>
      <c r="I134" s="11">
        <f t="shared" si="64"/>
        <v>2773</v>
      </c>
      <c r="J134" s="11">
        <f>D134-E134-H134-I134</f>
        <v>0</v>
      </c>
      <c r="K134" s="11">
        <f>C134-E134-H134-I134</f>
        <v>0</v>
      </c>
      <c r="L134" s="35">
        <f>F134/(D134)</f>
        <v>0</v>
      </c>
      <c r="M134" s="35">
        <f>F134/(C134)</f>
        <v>0</v>
      </c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s="5" customFormat="1" x14ac:dyDescent="0.3">
      <c r="A135" s="52" t="s">
        <v>90</v>
      </c>
      <c r="B135" s="24">
        <v>800000</v>
      </c>
      <c r="C135" s="24">
        <v>2773</v>
      </c>
      <c r="D135" s="24">
        <v>2773</v>
      </c>
      <c r="E135" s="24">
        <v>0</v>
      </c>
      <c r="F135" s="24">
        <v>0</v>
      </c>
      <c r="G135" s="24">
        <v>0</v>
      </c>
      <c r="H135" s="24">
        <v>0</v>
      </c>
      <c r="I135" s="24">
        <v>2773</v>
      </c>
      <c r="J135" s="10">
        <f t="shared" si="44"/>
        <v>0</v>
      </c>
      <c r="K135" s="10">
        <f>C135-E135-H135-I135</f>
        <v>0</v>
      </c>
      <c r="L135" s="36">
        <f>F135/D135</f>
        <v>0</v>
      </c>
      <c r="M135" s="36">
        <f>F135/(C135)</f>
        <v>0</v>
      </c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s="5" customFormat="1" x14ac:dyDescent="0.3">
      <c r="A136" s="13" t="s">
        <v>25</v>
      </c>
      <c r="B136" s="11">
        <f>SUM(B137:B140)</f>
        <v>1227625</v>
      </c>
      <c r="C136" s="11">
        <f>SUM(C137:C140)</f>
        <v>1128087</v>
      </c>
      <c r="D136" s="11">
        <f t="shared" ref="D136:I136" si="65">SUM(D137:D140)</f>
        <v>1128087</v>
      </c>
      <c r="E136" s="11">
        <f t="shared" si="65"/>
        <v>52670</v>
      </c>
      <c r="F136" s="11">
        <f t="shared" si="65"/>
        <v>51600</v>
      </c>
      <c r="G136" s="11">
        <f t="shared" si="65"/>
        <v>42000</v>
      </c>
      <c r="H136" s="11">
        <f t="shared" si="65"/>
        <v>0</v>
      </c>
      <c r="I136" s="11">
        <f t="shared" si="65"/>
        <v>429302.68000000005</v>
      </c>
      <c r="J136" s="11">
        <f>D136-E136-H136-I136</f>
        <v>646114.31999999995</v>
      </c>
      <c r="K136" s="11">
        <f>C136-E136-H136-I136</f>
        <v>646114.31999999995</v>
      </c>
      <c r="L136" s="35">
        <f>F136/(D136)</f>
        <v>4.5741152942991102E-2</v>
      </c>
      <c r="M136" s="35">
        <f>F136/(C136)</f>
        <v>4.5741152942991102E-2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s="5" customFormat="1" x14ac:dyDescent="0.3">
      <c r="A137" s="52" t="s">
        <v>81</v>
      </c>
      <c r="B137" s="24">
        <v>1107625</v>
      </c>
      <c r="C137" s="24">
        <v>1041587</v>
      </c>
      <c r="D137" s="24">
        <v>1041587</v>
      </c>
      <c r="E137" s="24">
        <v>1070</v>
      </c>
      <c r="F137" s="24">
        <v>0</v>
      </c>
      <c r="G137" s="24">
        <v>0</v>
      </c>
      <c r="H137" s="24">
        <v>0</v>
      </c>
      <c r="I137" s="24">
        <v>373602.68000000005</v>
      </c>
      <c r="J137" s="10">
        <f t="shared" si="44"/>
        <v>666914.31999999995</v>
      </c>
      <c r="K137" s="10">
        <f>C137-E137-H137-I137</f>
        <v>666914.31999999995</v>
      </c>
      <c r="L137" s="36">
        <f>F137/D137</f>
        <v>0</v>
      </c>
      <c r="M137" s="36">
        <f>F137/(C137)</f>
        <v>0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s="5" customFormat="1" x14ac:dyDescent="0.3">
      <c r="A138" s="52" t="s">
        <v>91</v>
      </c>
      <c r="B138" s="24">
        <v>120000</v>
      </c>
      <c r="C138" s="24">
        <v>73600</v>
      </c>
      <c r="D138" s="24">
        <v>73600</v>
      </c>
      <c r="E138" s="24">
        <v>41200</v>
      </c>
      <c r="F138" s="24">
        <v>41200</v>
      </c>
      <c r="G138" s="24">
        <v>31600</v>
      </c>
      <c r="H138" s="24">
        <v>0</v>
      </c>
      <c r="I138" s="24">
        <v>53200</v>
      </c>
      <c r="J138" s="10">
        <f t="shared" si="44"/>
        <v>-20800</v>
      </c>
      <c r="K138" s="10">
        <f t="shared" ref="K138:K144" si="66">C138-E138-H138-I138</f>
        <v>-20800</v>
      </c>
      <c r="L138" s="36">
        <f>F138/D138</f>
        <v>0.55978260869565222</v>
      </c>
      <c r="M138" s="36">
        <f>F138/(C138)</f>
        <v>0.55978260869565222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s="5" customFormat="1" x14ac:dyDescent="0.3">
      <c r="A139" s="52" t="s">
        <v>122</v>
      </c>
      <c r="B139" s="24">
        <v>0</v>
      </c>
      <c r="C139" s="24">
        <v>10400</v>
      </c>
      <c r="D139" s="24">
        <v>10400</v>
      </c>
      <c r="E139" s="24">
        <v>10400</v>
      </c>
      <c r="F139" s="24">
        <v>10400</v>
      </c>
      <c r="G139" s="24">
        <v>10400</v>
      </c>
      <c r="H139" s="24">
        <v>0</v>
      </c>
      <c r="I139" s="24">
        <v>0</v>
      </c>
      <c r="J139" s="10">
        <f t="shared" si="44"/>
        <v>0</v>
      </c>
      <c r="K139" s="10">
        <f t="shared" ref="K139" si="67">C139-E139-H139-I139</f>
        <v>0</v>
      </c>
      <c r="L139" s="36">
        <f t="shared" ref="L139:L140" si="68">F139/D139</f>
        <v>1</v>
      </c>
      <c r="M139" s="36">
        <f t="shared" ref="M139:M140" si="69">F139/(C139)</f>
        <v>1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s="5" customFormat="1" x14ac:dyDescent="0.3">
      <c r="A140" s="52" t="s">
        <v>98</v>
      </c>
      <c r="B140" s="24">
        <v>0</v>
      </c>
      <c r="C140" s="24">
        <v>2500</v>
      </c>
      <c r="D140" s="24">
        <v>2500</v>
      </c>
      <c r="E140" s="24">
        <v>0</v>
      </c>
      <c r="F140" s="24">
        <v>0</v>
      </c>
      <c r="G140" s="24">
        <v>0</v>
      </c>
      <c r="H140" s="24">
        <v>0</v>
      </c>
      <c r="I140" s="24">
        <v>2500</v>
      </c>
      <c r="J140" s="10">
        <f t="shared" si="44"/>
        <v>0</v>
      </c>
      <c r="K140" s="10">
        <f t="shared" si="66"/>
        <v>0</v>
      </c>
      <c r="L140" s="36">
        <f t="shared" si="68"/>
        <v>0</v>
      </c>
      <c r="M140" s="36">
        <f t="shared" si="69"/>
        <v>0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s="5" customFormat="1" x14ac:dyDescent="0.3">
      <c r="A141" s="13" t="s">
        <v>28</v>
      </c>
      <c r="B141" s="11">
        <f>SUM(B142:B142)</f>
        <v>744000</v>
      </c>
      <c r="C141" s="11">
        <f t="shared" ref="C141:I141" si="70">SUM(C142:C142)</f>
        <v>744000</v>
      </c>
      <c r="D141" s="11">
        <f t="shared" si="70"/>
        <v>744000</v>
      </c>
      <c r="E141" s="11">
        <f t="shared" si="70"/>
        <v>0</v>
      </c>
      <c r="F141" s="11">
        <f t="shared" si="70"/>
        <v>0</v>
      </c>
      <c r="G141" s="11">
        <f t="shared" si="70"/>
        <v>0</v>
      </c>
      <c r="H141" s="11">
        <f t="shared" si="70"/>
        <v>0</v>
      </c>
      <c r="I141" s="11">
        <f t="shared" si="70"/>
        <v>75000</v>
      </c>
      <c r="J141" s="11">
        <f>D141-E141-H141-I141</f>
        <v>669000</v>
      </c>
      <c r="K141" s="11">
        <f>C141-E141-H141-I141</f>
        <v>669000</v>
      </c>
      <c r="L141" s="35">
        <f>F141/(D141)</f>
        <v>0</v>
      </c>
      <c r="M141" s="35">
        <f>F141/(C141)</f>
        <v>0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s="5" customFormat="1" x14ac:dyDescent="0.3">
      <c r="A142" s="69" t="s">
        <v>92</v>
      </c>
      <c r="B142" s="32">
        <v>744000</v>
      </c>
      <c r="C142" s="32">
        <v>744000</v>
      </c>
      <c r="D142" s="25">
        <v>744000</v>
      </c>
      <c r="E142" s="32">
        <v>0</v>
      </c>
      <c r="F142" s="32">
        <v>0</v>
      </c>
      <c r="G142" s="32">
        <v>0</v>
      </c>
      <c r="H142" s="32">
        <v>0</v>
      </c>
      <c r="I142" s="32">
        <v>75000</v>
      </c>
      <c r="J142" s="10">
        <f t="shared" si="44"/>
        <v>669000</v>
      </c>
      <c r="K142" s="40">
        <f t="shared" si="66"/>
        <v>669000</v>
      </c>
      <c r="L142" s="36">
        <f>F142/D142</f>
        <v>0</v>
      </c>
      <c r="M142" s="36">
        <f>F142/(C142)</f>
        <v>0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x14ac:dyDescent="0.3">
      <c r="A143" s="47" t="s">
        <v>137</v>
      </c>
      <c r="B143" s="48">
        <f>SUM(B144)</f>
        <v>0</v>
      </c>
      <c r="C143" s="53">
        <f t="shared" ref="C143:H143" si="71">SUM(C144)</f>
        <v>2668665</v>
      </c>
      <c r="D143" s="53">
        <f t="shared" si="71"/>
        <v>2668665</v>
      </c>
      <c r="E143" s="53">
        <f t="shared" si="71"/>
        <v>1298410.76</v>
      </c>
      <c r="F143" s="53">
        <f t="shared" si="71"/>
        <v>866805.7</v>
      </c>
      <c r="G143" s="53">
        <f t="shared" si="71"/>
        <v>359860.58</v>
      </c>
      <c r="H143" s="53">
        <f t="shared" si="71"/>
        <v>0</v>
      </c>
      <c r="I143" s="48">
        <f>SUM(I144)</f>
        <v>901938.2</v>
      </c>
      <c r="J143" s="11">
        <f>D143-E143-H143-I143</f>
        <v>468316.04000000004</v>
      </c>
      <c r="K143" s="11">
        <f>C143-E143-H143-I143</f>
        <v>468316.04000000004</v>
      </c>
      <c r="L143" s="35">
        <f>F143/(D143)</f>
        <v>0.32480873395499243</v>
      </c>
      <c r="M143" s="35">
        <f>F143/(C143)</f>
        <v>0.32480873395499243</v>
      </c>
    </row>
    <row r="144" spans="1:23" x14ac:dyDescent="0.3">
      <c r="A144" s="49" t="s">
        <v>138</v>
      </c>
      <c r="B144" s="50">
        <v>0</v>
      </c>
      <c r="C144" s="23">
        <v>2668665</v>
      </c>
      <c r="D144" s="23">
        <v>2668665</v>
      </c>
      <c r="E144" s="25">
        <v>1298410.76</v>
      </c>
      <c r="F144" s="23">
        <v>866805.7</v>
      </c>
      <c r="G144" s="23">
        <v>359860.58</v>
      </c>
      <c r="H144" s="23">
        <v>0</v>
      </c>
      <c r="I144" s="23">
        <v>901938.2</v>
      </c>
      <c r="J144" s="23">
        <f>D144-E144-H144-I144</f>
        <v>468316.04000000004</v>
      </c>
      <c r="K144" s="40">
        <f t="shared" si="66"/>
        <v>468316.04000000004</v>
      </c>
      <c r="L144" s="37">
        <f>F144/D144</f>
        <v>0.32480873395499243</v>
      </c>
      <c r="M144" s="37">
        <f>F144/(C144)</f>
        <v>0.32480873395499243</v>
      </c>
    </row>
  </sheetData>
  <autoFilter ref="A5:W144"/>
  <mergeCells count="4">
    <mergeCell ref="A3:M3"/>
    <mergeCell ref="A1:M1"/>
    <mergeCell ref="C5:C6"/>
    <mergeCell ref="A2:M2"/>
  </mergeCells>
  <pageMargins left="0.23622047244094491" right="0.23622047244094491" top="0.74803149606299213" bottom="0.74803149606299213" header="0.31496062992125984" footer="0.31496062992125984"/>
  <pageSetup paperSize="5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2021-09-08T20:56:54Z</cp:lastPrinted>
  <dcterms:created xsi:type="dcterms:W3CDTF">2019-08-06T21:48:30Z</dcterms:created>
  <dcterms:modified xsi:type="dcterms:W3CDTF">2021-09-08T20:57:15Z</dcterms:modified>
</cp:coreProperties>
</file>