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1\INFORMES MENSUAL\INFORME DE DATOS ABIERTOS\DICIEMBRE 2020\"/>
    </mc:Choice>
  </mc:AlternateContent>
  <bookViews>
    <workbookView xWindow="0" yWindow="0" windowWidth="28800" windowHeight="13596"/>
  </bookViews>
  <sheets>
    <sheet name="EJEC " sheetId="1" r:id="rId1"/>
    <sheet name="Hoja1" sheetId="2" r:id="rId2"/>
  </sheets>
  <definedNames>
    <definedName name="_xlnm._FilterDatabase" localSheetId="0" hidden="1">'EJEC '!$A$6:$H$107</definedName>
    <definedName name="_xlnm.Print_Titles" localSheetId="0">'EJEC 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9" i="1" l="1"/>
  <c r="B165" i="2"/>
  <c r="B162" i="2"/>
  <c r="B156" i="2"/>
  <c r="B154" i="2"/>
  <c r="B148" i="2"/>
  <c r="B138" i="2"/>
  <c r="B120" i="2"/>
  <c r="B110" i="2"/>
  <c r="B104" i="2"/>
  <c r="B97" i="2"/>
  <c r="B57" i="2"/>
  <c r="B21" i="2"/>
  <c r="B9" i="2"/>
  <c r="K104" i="1"/>
  <c r="L104" i="1"/>
  <c r="L103" i="1"/>
  <c r="L97" i="1"/>
  <c r="K97" i="1"/>
  <c r="K57" i="1"/>
  <c r="L57" i="1"/>
  <c r="K21" i="1"/>
  <c r="L21" i="1"/>
  <c r="L10" i="1"/>
  <c r="K109" i="1"/>
  <c r="K120" i="1"/>
  <c r="K138" i="1"/>
  <c r="K148" i="1"/>
  <c r="K111" i="1"/>
  <c r="L111" i="1"/>
  <c r="K112" i="1"/>
  <c r="L112" i="1"/>
  <c r="K113" i="1"/>
  <c r="L113" i="1"/>
  <c r="K114" i="1"/>
  <c r="L114" i="1"/>
  <c r="K115" i="1"/>
  <c r="L115" i="1"/>
  <c r="K116" i="1"/>
  <c r="L116" i="1"/>
  <c r="K117" i="1"/>
  <c r="L117" i="1"/>
  <c r="K118" i="1"/>
  <c r="L118" i="1"/>
  <c r="K119" i="1"/>
  <c r="L119" i="1"/>
  <c r="L120" i="1"/>
  <c r="K121" i="1"/>
  <c r="L121" i="1"/>
  <c r="K122" i="1"/>
  <c r="L122" i="1"/>
  <c r="K123" i="1"/>
  <c r="L123" i="1"/>
  <c r="K124" i="1"/>
  <c r="L124" i="1"/>
  <c r="K125" i="1"/>
  <c r="L125" i="1"/>
  <c r="K126" i="1"/>
  <c r="L126" i="1"/>
  <c r="K127" i="1"/>
  <c r="L127" i="1"/>
  <c r="K128" i="1"/>
  <c r="L128" i="1"/>
  <c r="K129" i="1"/>
  <c r="L129" i="1"/>
  <c r="K130" i="1"/>
  <c r="L130" i="1"/>
  <c r="K131" i="1"/>
  <c r="L131" i="1"/>
  <c r="K132" i="1"/>
  <c r="L132" i="1"/>
  <c r="K133" i="1"/>
  <c r="L133" i="1"/>
  <c r="K134" i="1"/>
  <c r="L134" i="1"/>
  <c r="K135" i="1"/>
  <c r="L135" i="1"/>
  <c r="K136" i="1"/>
  <c r="L136" i="1"/>
  <c r="K137" i="1"/>
  <c r="L137" i="1"/>
  <c r="L138" i="1"/>
  <c r="K139" i="1"/>
  <c r="L139" i="1"/>
  <c r="K140" i="1"/>
  <c r="L140" i="1"/>
  <c r="K141" i="1"/>
  <c r="L141" i="1"/>
  <c r="K142" i="1"/>
  <c r="L142" i="1"/>
  <c r="K143" i="1"/>
  <c r="L143" i="1"/>
  <c r="K144" i="1"/>
  <c r="L144" i="1"/>
  <c r="K145" i="1"/>
  <c r="L145" i="1"/>
  <c r="K146" i="1"/>
  <c r="L146" i="1"/>
  <c r="K147" i="1"/>
  <c r="L147" i="1"/>
  <c r="L148" i="1"/>
  <c r="K149" i="1"/>
  <c r="L149" i="1"/>
  <c r="K150" i="1"/>
  <c r="L150" i="1"/>
  <c r="K151" i="1"/>
  <c r="L151" i="1"/>
  <c r="K152" i="1"/>
  <c r="L152" i="1"/>
  <c r="K153" i="1"/>
  <c r="L153" i="1"/>
  <c r="K156" i="1"/>
  <c r="L156" i="1"/>
  <c r="K157" i="1"/>
  <c r="L157" i="1"/>
  <c r="K158" i="1"/>
  <c r="L158" i="1"/>
  <c r="K159" i="1"/>
  <c r="L159" i="1"/>
  <c r="K160" i="1"/>
  <c r="L160" i="1"/>
  <c r="K161" i="1"/>
  <c r="L161" i="1"/>
  <c r="K162" i="1"/>
  <c r="L162" i="1"/>
  <c r="K163" i="1"/>
  <c r="L163" i="1"/>
  <c r="K164" i="1"/>
  <c r="L164" i="1"/>
  <c r="K165" i="1"/>
  <c r="L165" i="1"/>
  <c r="K166" i="1"/>
  <c r="L166" i="1"/>
  <c r="K110" i="1"/>
  <c r="J111" i="1"/>
  <c r="J97" i="1"/>
  <c r="J57" i="1"/>
  <c r="K102" i="1"/>
  <c r="K106" i="1"/>
  <c r="L106" i="1"/>
  <c r="K108" i="1"/>
  <c r="L108" i="1"/>
  <c r="K93" i="1"/>
  <c r="K98" i="1"/>
  <c r="K99" i="1"/>
  <c r="L99" i="1"/>
  <c r="K100" i="1"/>
  <c r="L100" i="1"/>
  <c r="K101" i="1"/>
  <c r="L101" i="1"/>
  <c r="L102" i="1"/>
  <c r="K103" i="1"/>
  <c r="L98" i="1"/>
  <c r="K59" i="1"/>
  <c r="L59" i="1"/>
  <c r="K60" i="1"/>
  <c r="L60" i="1"/>
  <c r="K61" i="1"/>
  <c r="L61" i="1"/>
  <c r="K62" i="1"/>
  <c r="L62" i="1"/>
  <c r="K63" i="1"/>
  <c r="L63" i="1"/>
  <c r="K64" i="1"/>
  <c r="L64" i="1"/>
  <c r="K65" i="1"/>
  <c r="L65" i="1"/>
  <c r="K66" i="1"/>
  <c r="L66" i="1"/>
  <c r="K67" i="1"/>
  <c r="L67" i="1"/>
  <c r="K68" i="1"/>
  <c r="L68" i="1"/>
  <c r="K69" i="1"/>
  <c r="L69" i="1"/>
  <c r="K70" i="1"/>
  <c r="L70" i="1"/>
  <c r="K71" i="1"/>
  <c r="L71" i="1"/>
  <c r="K72" i="1"/>
  <c r="L72" i="1"/>
  <c r="K73" i="1"/>
  <c r="L73" i="1"/>
  <c r="K74" i="1"/>
  <c r="L74" i="1"/>
  <c r="K75" i="1"/>
  <c r="L75" i="1"/>
  <c r="K76" i="1"/>
  <c r="L76" i="1"/>
  <c r="K77" i="1"/>
  <c r="L77" i="1"/>
  <c r="K78" i="1"/>
  <c r="L78" i="1"/>
  <c r="K79" i="1"/>
  <c r="L79" i="1"/>
  <c r="K80" i="1"/>
  <c r="L80" i="1"/>
  <c r="K81" i="1"/>
  <c r="L81" i="1"/>
  <c r="K82" i="1"/>
  <c r="L82" i="1"/>
  <c r="K83" i="1"/>
  <c r="L83" i="1"/>
  <c r="K84" i="1"/>
  <c r="L84" i="1"/>
  <c r="K85" i="1"/>
  <c r="L85" i="1"/>
  <c r="K86" i="1"/>
  <c r="L86" i="1"/>
  <c r="K87" i="1"/>
  <c r="L87" i="1"/>
  <c r="K88" i="1"/>
  <c r="L88" i="1"/>
  <c r="K89" i="1"/>
  <c r="L89" i="1"/>
  <c r="K90" i="1"/>
  <c r="L90" i="1"/>
  <c r="K91" i="1"/>
  <c r="L91" i="1"/>
  <c r="K92" i="1"/>
  <c r="L92" i="1"/>
  <c r="L93" i="1"/>
  <c r="K94" i="1"/>
  <c r="L94" i="1"/>
  <c r="K95" i="1"/>
  <c r="L95" i="1"/>
  <c r="K96" i="1"/>
  <c r="L96" i="1"/>
  <c r="L58" i="1"/>
  <c r="K58" i="1"/>
  <c r="K24" i="1"/>
  <c r="L24" i="1"/>
  <c r="K25" i="1"/>
  <c r="L25" i="1"/>
  <c r="K26" i="1"/>
  <c r="L26" i="1"/>
  <c r="K27" i="1"/>
  <c r="L27" i="1"/>
  <c r="K28" i="1"/>
  <c r="L28" i="1"/>
  <c r="K29" i="1"/>
  <c r="L29" i="1"/>
  <c r="K30" i="1"/>
  <c r="L30" i="1"/>
  <c r="K31" i="1"/>
  <c r="L31" i="1"/>
  <c r="K32" i="1"/>
  <c r="L32" i="1"/>
  <c r="K33" i="1"/>
  <c r="L33" i="1"/>
  <c r="K36" i="1"/>
  <c r="L36" i="1"/>
  <c r="K37" i="1"/>
  <c r="L37" i="1"/>
  <c r="K38" i="1"/>
  <c r="L38" i="1"/>
  <c r="K39" i="1"/>
  <c r="L39" i="1"/>
  <c r="K40" i="1"/>
  <c r="L40" i="1"/>
  <c r="K41" i="1"/>
  <c r="L41" i="1"/>
  <c r="K42" i="1"/>
  <c r="L42" i="1"/>
  <c r="K43" i="1"/>
  <c r="L43" i="1"/>
  <c r="K44" i="1"/>
  <c r="L44" i="1"/>
  <c r="K45" i="1"/>
  <c r="L45" i="1"/>
  <c r="K46" i="1"/>
  <c r="L46" i="1"/>
  <c r="K47" i="1"/>
  <c r="L47" i="1"/>
  <c r="K48" i="1"/>
  <c r="L48" i="1"/>
  <c r="K49" i="1"/>
  <c r="L49" i="1"/>
  <c r="K50" i="1"/>
  <c r="L50" i="1"/>
  <c r="K51" i="1"/>
  <c r="L51" i="1"/>
  <c r="K52" i="1"/>
  <c r="L52" i="1"/>
  <c r="K53" i="1"/>
  <c r="L53" i="1"/>
  <c r="K54" i="1"/>
  <c r="L54" i="1"/>
  <c r="K55" i="1"/>
  <c r="L55" i="1"/>
  <c r="K56" i="1"/>
  <c r="L56" i="1"/>
  <c r="L22" i="1"/>
  <c r="K22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L18" i="1"/>
  <c r="K19" i="1"/>
  <c r="L19" i="1"/>
  <c r="K20" i="1"/>
  <c r="L20" i="1"/>
  <c r="K10" i="1"/>
  <c r="K8" i="1"/>
  <c r="L8" i="1"/>
  <c r="K9" i="1"/>
  <c r="L9" i="1"/>
  <c r="L7" i="1"/>
  <c r="I10" i="1"/>
  <c r="I7" i="1"/>
  <c r="J10" i="1"/>
  <c r="I140" i="1"/>
  <c r="J140" i="1"/>
  <c r="I141" i="1"/>
  <c r="J141" i="1"/>
  <c r="I142" i="1"/>
  <c r="J142" i="1"/>
  <c r="I143" i="1"/>
  <c r="J143" i="1"/>
  <c r="I144" i="1"/>
  <c r="J144" i="1"/>
  <c r="I145" i="1"/>
  <c r="J145" i="1"/>
  <c r="I146" i="1"/>
  <c r="J146" i="1"/>
  <c r="I147" i="1"/>
  <c r="J147" i="1"/>
  <c r="I139" i="1"/>
  <c r="I124" i="1"/>
  <c r="J124" i="1"/>
  <c r="I125" i="1"/>
  <c r="J125" i="1"/>
  <c r="J120" i="1" s="1"/>
  <c r="I126" i="1"/>
  <c r="J126" i="1"/>
  <c r="I127" i="1"/>
  <c r="J127" i="1"/>
  <c r="I128" i="1"/>
  <c r="J128" i="1"/>
  <c r="I129" i="1"/>
  <c r="J129" i="1"/>
  <c r="I130" i="1"/>
  <c r="J130" i="1"/>
  <c r="I131" i="1"/>
  <c r="J131" i="1"/>
  <c r="I132" i="1"/>
  <c r="J132" i="1"/>
  <c r="I133" i="1"/>
  <c r="J133" i="1"/>
  <c r="I134" i="1"/>
  <c r="J134" i="1"/>
  <c r="I135" i="1"/>
  <c r="J135" i="1"/>
  <c r="I110" i="1"/>
  <c r="I97" i="1"/>
  <c r="I98" i="1"/>
  <c r="I57" i="1"/>
  <c r="I73" i="1"/>
  <c r="J73" i="1"/>
  <c r="I74" i="1"/>
  <c r="J74" i="1"/>
  <c r="I75" i="1"/>
  <c r="J75" i="1"/>
  <c r="B7" i="1"/>
  <c r="E111" i="1"/>
  <c r="E166" i="1"/>
  <c r="E164" i="1"/>
  <c r="E163" i="1"/>
  <c r="E158" i="1"/>
  <c r="E159" i="1"/>
  <c r="E160" i="1"/>
  <c r="E161" i="1"/>
  <c r="E156" i="1" s="1"/>
  <c r="E157" i="1"/>
  <c r="E155" i="1"/>
  <c r="E150" i="1"/>
  <c r="E151" i="1"/>
  <c r="E152" i="1"/>
  <c r="E153" i="1"/>
  <c r="E149" i="1"/>
  <c r="E140" i="1"/>
  <c r="E141" i="1"/>
  <c r="E142" i="1"/>
  <c r="E143" i="1"/>
  <c r="E144" i="1"/>
  <c r="E145" i="1"/>
  <c r="E146" i="1"/>
  <c r="E147" i="1"/>
  <c r="E139" i="1"/>
  <c r="E136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7" i="1"/>
  <c r="E121" i="1"/>
  <c r="E120" i="1" s="1"/>
  <c r="E112" i="1"/>
  <c r="E113" i="1"/>
  <c r="E114" i="1"/>
  <c r="E115" i="1"/>
  <c r="E116" i="1"/>
  <c r="E117" i="1"/>
  <c r="E118" i="1"/>
  <c r="E119" i="1"/>
  <c r="E106" i="1"/>
  <c r="E107" i="1"/>
  <c r="E108" i="1"/>
  <c r="E105" i="1"/>
  <c r="E99" i="1"/>
  <c r="E100" i="1"/>
  <c r="E101" i="1"/>
  <c r="E102" i="1"/>
  <c r="E103" i="1"/>
  <c r="E9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58" i="1"/>
  <c r="E56" i="1"/>
  <c r="E49" i="1"/>
  <c r="E34" i="1"/>
  <c r="E23" i="1"/>
  <c r="E24" i="1"/>
  <c r="E25" i="1"/>
  <c r="E26" i="1"/>
  <c r="E21" i="1" s="1"/>
  <c r="E27" i="1"/>
  <c r="E28" i="1"/>
  <c r="E29" i="1"/>
  <c r="E30" i="1"/>
  <c r="E31" i="1"/>
  <c r="E32" i="1"/>
  <c r="E33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50" i="1"/>
  <c r="E51" i="1"/>
  <c r="E52" i="1"/>
  <c r="E53" i="1"/>
  <c r="E54" i="1"/>
  <c r="E55" i="1"/>
  <c r="E22" i="1"/>
  <c r="E11" i="1"/>
  <c r="E12" i="1"/>
  <c r="E13" i="1"/>
  <c r="E14" i="1"/>
  <c r="E15" i="1"/>
  <c r="E16" i="1"/>
  <c r="E17" i="1"/>
  <c r="E18" i="1"/>
  <c r="E19" i="1"/>
  <c r="E20" i="1"/>
  <c r="E10" i="1"/>
  <c r="B156" i="1"/>
  <c r="B148" i="1"/>
  <c r="B138" i="1"/>
  <c r="B120" i="1"/>
  <c r="C120" i="1"/>
  <c r="D120" i="1"/>
  <c r="F120" i="1"/>
  <c r="G120" i="1"/>
  <c r="H120" i="1"/>
  <c r="C110" i="1"/>
  <c r="D110" i="1"/>
  <c r="F110" i="1"/>
  <c r="G110" i="1"/>
  <c r="H110" i="1"/>
  <c r="J110" i="1"/>
  <c r="D165" i="1"/>
  <c r="D162" i="1"/>
  <c r="D156" i="1"/>
  <c r="D154" i="1"/>
  <c r="D148" i="1"/>
  <c r="D138" i="1"/>
  <c r="D97" i="1"/>
  <c r="D57" i="1"/>
  <c r="D9" i="1"/>
  <c r="C21" i="1"/>
  <c r="D21" i="1"/>
  <c r="C156" i="1"/>
  <c r="F156" i="1"/>
  <c r="G156" i="1"/>
  <c r="H156" i="1"/>
  <c r="J157" i="1"/>
  <c r="I157" i="1"/>
  <c r="B162" i="1"/>
  <c r="C162" i="1"/>
  <c r="E162" i="1"/>
  <c r="F162" i="1"/>
  <c r="G162" i="1"/>
  <c r="H162" i="1"/>
  <c r="B110" i="1"/>
  <c r="B57" i="1"/>
  <c r="B8" i="2" l="1"/>
  <c r="B109" i="2"/>
  <c r="E110" i="1"/>
  <c r="E109" i="1" s="1"/>
  <c r="D109" i="1"/>
  <c r="D8" i="1"/>
  <c r="I13" i="1"/>
  <c r="J13" i="1"/>
  <c r="I14" i="1"/>
  <c r="J14" i="1"/>
  <c r="I15" i="1"/>
  <c r="J15" i="1"/>
  <c r="I16" i="1"/>
  <c r="J16" i="1"/>
  <c r="I17" i="1"/>
  <c r="J17" i="1"/>
  <c r="I18" i="1"/>
  <c r="J18" i="1"/>
  <c r="I19" i="1"/>
  <c r="J19" i="1"/>
  <c r="I20" i="1"/>
  <c r="J20" i="1"/>
  <c r="I160" i="1"/>
  <c r="J160" i="1"/>
  <c r="I161" i="1"/>
  <c r="J161" i="1"/>
  <c r="I151" i="1"/>
  <c r="J151" i="1"/>
  <c r="I152" i="1"/>
  <c r="J152" i="1"/>
  <c r="C154" i="1"/>
  <c r="E154" i="1"/>
  <c r="F154" i="1"/>
  <c r="G154" i="1"/>
  <c r="H154" i="1"/>
  <c r="H104" i="1"/>
  <c r="B97" i="1"/>
  <c r="F21" i="1"/>
  <c r="G21" i="1"/>
  <c r="H21" i="1"/>
  <c r="B21" i="1"/>
  <c r="I22" i="1"/>
  <c r="I23" i="1"/>
  <c r="I24" i="1"/>
  <c r="I25" i="1"/>
  <c r="I26" i="1"/>
  <c r="I27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B7" i="2" l="1"/>
  <c r="D7" i="1"/>
  <c r="I21" i="1"/>
  <c r="C148" i="1"/>
  <c r="E148" i="1"/>
  <c r="F148" i="1"/>
  <c r="G148" i="1"/>
  <c r="H148" i="1"/>
  <c r="I122" i="1"/>
  <c r="J122" i="1"/>
  <c r="I123" i="1"/>
  <c r="J123" i="1"/>
  <c r="I136" i="1"/>
  <c r="J136" i="1"/>
  <c r="I137" i="1"/>
  <c r="J137" i="1"/>
  <c r="J121" i="1"/>
  <c r="I121" i="1"/>
  <c r="I112" i="1"/>
  <c r="J112" i="1"/>
  <c r="I113" i="1"/>
  <c r="J113" i="1"/>
  <c r="I114" i="1"/>
  <c r="J114" i="1"/>
  <c r="I115" i="1"/>
  <c r="J115" i="1"/>
  <c r="I116" i="1"/>
  <c r="J116" i="1"/>
  <c r="I117" i="1"/>
  <c r="J117" i="1"/>
  <c r="I118" i="1"/>
  <c r="J118" i="1"/>
  <c r="I119" i="1"/>
  <c r="J119" i="1"/>
  <c r="I111" i="1"/>
  <c r="I106" i="1"/>
  <c r="J106" i="1"/>
  <c r="I107" i="1"/>
  <c r="J107" i="1"/>
  <c r="I108" i="1"/>
  <c r="J108" i="1"/>
  <c r="J105" i="1"/>
  <c r="I105" i="1"/>
  <c r="I99" i="1"/>
  <c r="J99" i="1"/>
  <c r="I100" i="1"/>
  <c r="J100" i="1"/>
  <c r="I101" i="1"/>
  <c r="J101" i="1"/>
  <c r="I102" i="1"/>
  <c r="J102" i="1"/>
  <c r="I103" i="1"/>
  <c r="J103" i="1"/>
  <c r="J98" i="1"/>
  <c r="I59" i="1"/>
  <c r="J59" i="1"/>
  <c r="I60" i="1"/>
  <c r="J60" i="1"/>
  <c r="I61" i="1"/>
  <c r="J61" i="1"/>
  <c r="I62" i="1"/>
  <c r="J62" i="1"/>
  <c r="I63" i="1"/>
  <c r="J63" i="1"/>
  <c r="I64" i="1"/>
  <c r="J64" i="1"/>
  <c r="I65" i="1"/>
  <c r="J65" i="1"/>
  <c r="I66" i="1"/>
  <c r="J66" i="1"/>
  <c r="I67" i="1"/>
  <c r="J67" i="1"/>
  <c r="I68" i="1"/>
  <c r="J68" i="1"/>
  <c r="I69" i="1"/>
  <c r="J69" i="1"/>
  <c r="I70" i="1"/>
  <c r="J70" i="1"/>
  <c r="I71" i="1"/>
  <c r="J71" i="1"/>
  <c r="I72" i="1"/>
  <c r="J72" i="1"/>
  <c r="I76" i="1"/>
  <c r="J76" i="1"/>
  <c r="I77" i="1"/>
  <c r="J77" i="1"/>
  <c r="I78" i="1"/>
  <c r="J78" i="1"/>
  <c r="I79" i="1"/>
  <c r="J79" i="1"/>
  <c r="I80" i="1"/>
  <c r="J80" i="1"/>
  <c r="I81" i="1"/>
  <c r="J81" i="1"/>
  <c r="I82" i="1"/>
  <c r="J82" i="1"/>
  <c r="I83" i="1"/>
  <c r="J83" i="1"/>
  <c r="I84" i="1"/>
  <c r="J84" i="1"/>
  <c r="I85" i="1"/>
  <c r="J85" i="1"/>
  <c r="I86" i="1"/>
  <c r="J86" i="1"/>
  <c r="I87" i="1"/>
  <c r="J87" i="1"/>
  <c r="I88" i="1"/>
  <c r="J88" i="1"/>
  <c r="I89" i="1"/>
  <c r="J89" i="1"/>
  <c r="I90" i="1"/>
  <c r="J90" i="1"/>
  <c r="I91" i="1"/>
  <c r="J91" i="1"/>
  <c r="I92" i="1"/>
  <c r="J92" i="1"/>
  <c r="I93" i="1"/>
  <c r="J93" i="1"/>
  <c r="I94" i="1"/>
  <c r="J94" i="1"/>
  <c r="I95" i="1"/>
  <c r="J95" i="1"/>
  <c r="I96" i="1"/>
  <c r="J96" i="1"/>
  <c r="J58" i="1"/>
  <c r="I58" i="1"/>
  <c r="J23" i="1"/>
  <c r="J24" i="1"/>
  <c r="J25" i="1"/>
  <c r="J26" i="1"/>
  <c r="J27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22" i="1"/>
  <c r="I11" i="1"/>
  <c r="J11" i="1"/>
  <c r="I12" i="1"/>
  <c r="J12" i="1"/>
  <c r="I120" i="1" l="1"/>
  <c r="J104" i="1"/>
  <c r="I104" i="1"/>
  <c r="J21" i="1"/>
  <c r="C97" i="1"/>
  <c r="E97" i="1"/>
  <c r="F97" i="1"/>
  <c r="G97" i="1"/>
  <c r="H97" i="1"/>
  <c r="E9" i="1"/>
  <c r="E57" i="1"/>
  <c r="E104" i="1"/>
  <c r="C57" i="1"/>
  <c r="F57" i="1"/>
  <c r="G57" i="1"/>
  <c r="H57" i="1"/>
  <c r="E8" i="1" l="1"/>
  <c r="I164" i="1"/>
  <c r="J164" i="1"/>
  <c r="I159" i="1"/>
  <c r="J159" i="1"/>
  <c r="I150" i="1"/>
  <c r="J150" i="1"/>
  <c r="I153" i="1"/>
  <c r="J153" i="1"/>
  <c r="C138" i="1"/>
  <c r="E138" i="1"/>
  <c r="F138" i="1"/>
  <c r="G138" i="1"/>
  <c r="H138" i="1"/>
  <c r="J166" i="1"/>
  <c r="J165" i="1" s="1"/>
  <c r="I166" i="1"/>
  <c r="I165" i="1" s="1"/>
  <c r="J163" i="1"/>
  <c r="J162" i="1" s="1"/>
  <c r="I163" i="1"/>
  <c r="I162" i="1" s="1"/>
  <c r="J158" i="1"/>
  <c r="J156" i="1" s="1"/>
  <c r="I158" i="1"/>
  <c r="J149" i="1"/>
  <c r="I149" i="1"/>
  <c r="J139" i="1"/>
  <c r="C165" i="1"/>
  <c r="E165" i="1"/>
  <c r="F165" i="1"/>
  <c r="G165" i="1"/>
  <c r="H165" i="1"/>
  <c r="B165" i="1"/>
  <c r="I156" i="1" l="1"/>
  <c r="I138" i="1"/>
  <c r="J138" i="1"/>
  <c r="C104" i="1"/>
  <c r="F104" i="1"/>
  <c r="G104" i="1"/>
  <c r="B104" i="1"/>
  <c r="B9" i="1" l="1"/>
  <c r="B8" i="1" l="1"/>
  <c r="J155" i="1" l="1"/>
  <c r="I155" i="1"/>
  <c r="I148" i="1" l="1"/>
  <c r="J148" i="1"/>
  <c r="C9" i="1" l="1"/>
  <c r="F9" i="1"/>
  <c r="F8" i="1" s="1"/>
  <c r="G9" i="1"/>
  <c r="H9" i="1"/>
  <c r="H8" i="1" s="1"/>
  <c r="E7" i="1"/>
  <c r="B154" i="1"/>
  <c r="B109" i="1" s="1"/>
  <c r="I154" i="1"/>
  <c r="H109" i="1" l="1"/>
  <c r="H7" i="1" s="1"/>
  <c r="I109" i="1"/>
  <c r="G109" i="1"/>
  <c r="F109" i="1"/>
  <c r="L110" i="1"/>
  <c r="L109" i="1" l="1"/>
  <c r="C8" i="1"/>
  <c r="C7" i="1" s="1"/>
  <c r="G8" i="1"/>
  <c r="G7" i="1" l="1"/>
  <c r="F7" i="1"/>
  <c r="K7" i="1" l="1"/>
  <c r="J154" i="1"/>
  <c r="J109" i="1" s="1"/>
  <c r="I9" i="1" l="1"/>
  <c r="I8" i="1" l="1"/>
  <c r="J9" i="1"/>
  <c r="J8" i="1" l="1"/>
  <c r="J7" i="1" s="1"/>
</calcChain>
</file>

<file path=xl/sharedStrings.xml><?xml version="1.0" encoding="utf-8"?>
<sst xmlns="http://schemas.openxmlformats.org/spreadsheetml/2006/main" count="357" uniqueCount="165">
  <si>
    <t>AUTORIDAD NACIONAL PARA LA INNOVACIÓN GUBERNAMENTAL</t>
  </si>
  <si>
    <t>(1)</t>
  </si>
  <si>
    <t>(2)</t>
  </si>
  <si>
    <t>(3)</t>
  </si>
  <si>
    <t>(4)</t>
  </si>
  <si>
    <t>(5)</t>
  </si>
  <si>
    <t>(6)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</si>
  <si>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</si>
  <si>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</si>
  <si>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</si>
  <si>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</si>
  <si>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</si>
  <si>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</si>
  <si>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</si>
  <si>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</si>
  <si>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</si>
  <si>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</si>
  <si>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A LA FECHA</t>
  </si>
  <si>
    <t>ANUAL</t>
  </si>
  <si>
    <t>TOTAL DE FUNCIONAMIENTO E INVERSIONES</t>
  </si>
  <si>
    <t>**  0  FUNCIONAMIENTO</t>
  </si>
  <si>
    <t>*   0  SERVICIOS PERSONALES</t>
  </si>
  <si>
    <t xml:space="preserve">    001  PERSONAL FIJO</t>
  </si>
  <si>
    <t xml:space="preserve">    030  GASTOS DE REPRESENTACIÓN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</si>
  <si>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</si>
  <si>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</si>
  <si>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</si>
  <si>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</si>
  <si>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</si>
  <si>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</si>
  <si>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</si>
  <si>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099  CONTRIBUCIONES A LA SEGURIDAD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</si>
  <si>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</si>
  <si>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</si>
  <si>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</si>
  <si>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</si>
  <si>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</si>
  <si>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</si>
  <si>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</si>
  <si>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 xml:space="preserve">    096  XIII MES</t>
  </si>
  <si>
    <t xml:space="preserve">*   3  EQUIPOS 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</si>
  <si>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</si>
  <si>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</si>
  <si>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</si>
  <si>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</si>
  <si>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</si>
  <si>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</si>
  <si>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</si>
  <si>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</si>
  <si>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</si>
  <si>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</si>
  <si>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</si>
  <si>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</si>
  <si>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</si>
  <si>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</si>
  <si>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</si>
  <si>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143 VIÁTICOS A OTRAS PERSONAS</t>
  </si>
  <si>
    <t>151 TRANSPORTE DENTRO DEL PAÍS</t>
  </si>
  <si>
    <t>152 TRANSPORTE AL EXTERIOR</t>
  </si>
  <si>
    <t>153 TRANSPORTE DE OTRAS PERSONAS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</si>
  <si>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</si>
  <si>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</si>
  <si>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</si>
  <si>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</si>
  <si>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</si>
  <si>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</si>
  <si>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</si>
  <si>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</si>
  <si>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193 IMPRESIÓN, ENCUADERNACIÓN Y OTROS</t>
  </si>
  <si>
    <t>195 VIÁTICOS</t>
  </si>
  <si>
    <t>196 TRANSPORTE DE PERSONAS Y BIENES</t>
  </si>
  <si>
    <t>197 SERVICIOS COMERCIALES Y FINANC</t>
  </si>
  <si>
    <t>198 CONSULTORÍAS Y SERVICIOS ESPEC.</t>
  </si>
  <si>
    <t>199 MANTENIMIENTO Y REPARACIÓN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</si>
  <si>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</si>
  <si>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</si>
  <si>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</si>
  <si>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</si>
  <si>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</si>
  <si>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</si>
  <si>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</si>
  <si>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</si>
  <si>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</si>
  <si>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</si>
  <si>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</si>
  <si>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242 INSECTICIDAS, FUMIGANTES Y OTROS</t>
  </si>
  <si>
    <t>243 PINTURAS, COLORANTES Y TINTES</t>
  </si>
  <si>
    <t>244 PRODUCTOS MEDICINALES</t>
  </si>
  <si>
    <t>249 OTROS PRODUCTOS QUÍMICOS</t>
  </si>
  <si>
    <t>254 MATERIAL DE FONTANERÍA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</si>
  <si>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</si>
  <si>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</si>
  <si>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</si>
  <si>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</si>
  <si>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</si>
  <si>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</si>
  <si>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</si>
  <si>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</si>
  <si>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</si>
  <si>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</si>
  <si>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277 INSTRUMENTAL MÉDICO Y QUIRÚRGICO</t>
  </si>
  <si>
    <t>279 OTROS ÚTILES Y MATERIALES</t>
  </si>
  <si>
    <t>280 REPUESTOS</t>
  </si>
  <si>
    <t>291 ALIMENTOS Y BEBIDAS</t>
  </si>
  <si>
    <t>292 TEXTILES Y VESTUARIO</t>
  </si>
  <si>
    <t>293 COMBUSTIBLES Y LUBRICANTES</t>
  </si>
  <si>
    <t>295 PRODUCTOS QUÍMICOS Y CONEXOS</t>
  </si>
  <si>
    <t>296 MATERIALES PARA CONSTRUCCIÓN</t>
  </si>
  <si>
    <t>297 PRODUCTOS VARIOS</t>
  </si>
  <si>
    <t>298 ÚTILES Y MATERIALES DIVERSOS</t>
  </si>
  <si>
    <t>299 REPUESTO</t>
  </si>
  <si>
    <t>301 MAQUINARIA Y EQUIPO DE COMUNICACIÓN</t>
  </si>
  <si>
    <t>320 EQUIPO EDUCACIONAL Y RECREATIVO</t>
  </si>
  <si>
    <t>340 EQUIPO DE OFICINA</t>
  </si>
  <si>
    <t>350 MOBILIARIO</t>
  </si>
  <si>
    <t>370 MQUINARIA Y EQUIPOS VARIOS</t>
  </si>
  <si>
    <t>ACUMULADO</t>
  </si>
  <si>
    <t>612 INDEMNIZACIONES LABORALES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</si>
  <si>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</si>
  <si>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</si>
  <si>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</si>
  <si>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</si>
  <si>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</si>
  <si>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</si>
  <si>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</si>
  <si>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</si>
  <si>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 xml:space="preserve">091 SUELDOS  </t>
  </si>
  <si>
    <t>096 XIII MES</t>
  </si>
  <si>
    <t>099 CONTRIBUCIONES A LA SEGURIDAD</t>
  </si>
  <si>
    <t>119 OTROS SERVICIOS BÁSICOS</t>
  </si>
  <si>
    <t>370 MAQUINARIA Y EQUIPOS VARIOS</t>
  </si>
  <si>
    <t>380 EQUIPO DE COMPUTACIÓN</t>
  </si>
  <si>
    <t>519 OTRAS EDIFICACIONES</t>
  </si>
  <si>
    <t>629 OTRAS BECAS</t>
  </si>
  <si>
    <t>702 APORTES A INST. SIN FINES DE LUCRO</t>
  </si>
  <si>
    <t>721 APORTE A ORGANISMOS INTERNACIONALES</t>
  </si>
  <si>
    <t>693 BECAS DE ESTUDIOS</t>
  </si>
  <si>
    <t>*   2 MATERIALES Y SUMINISTROS</t>
  </si>
  <si>
    <t>253 MADERA</t>
  </si>
  <si>
    <t>* 9 ASIGNACIONES GLOBALES</t>
  </si>
  <si>
    <t>911 EMERCIAS NACIONALES</t>
  </si>
  <si>
    <t>189 OTROS MANT. y reparación</t>
  </si>
  <si>
    <t>113 CORREO</t>
  </si>
  <si>
    <t>252 CEMENTO</t>
  </si>
  <si>
    <t xml:space="preserve"> 131 ANUNCIOS Y AVISOS</t>
  </si>
  <si>
    <t>182 MANT. DE MAQUINARIA</t>
  </si>
  <si>
    <t>255  MATERIAL ELÉCTRICO</t>
  </si>
  <si>
    <t>256  MATERIAL METÁLICO</t>
  </si>
  <si>
    <t>262  HERRAMIENTAS E INSTRUMENTOS</t>
  </si>
  <si>
    <t>265  MATERIALES Y SUMINISTROS DE CO</t>
  </si>
  <si>
    <t>269  OTROS PRODUCTOS VARIOS</t>
  </si>
  <si>
    <t>275  ÚTILES Y MATERIALES DE OFICINA</t>
  </si>
  <si>
    <t>279  OTROS ÚTILES Y MATERIALES</t>
  </si>
  <si>
    <t>350  MOBILIARIO</t>
  </si>
  <si>
    <t>639  OTRAS SIN FINES DE LUCRO</t>
  </si>
  <si>
    <t>611  DONATIVOS A PERSONAS</t>
  </si>
  <si>
    <t>CONTENCIÓN 
DEL GASTO</t>
  </si>
  <si>
    <t>PRESUPUESTO
MODIFICADO</t>
  </si>
  <si>
    <t>PERIODO: DEL 01 DE ENERO AL 31 DE DICIEMBRE 2020</t>
  </si>
  <si>
    <t>PRELIMINAR</t>
  </si>
  <si>
    <t>(7)</t>
  </si>
  <si>
    <t>(8=4-5)</t>
  </si>
  <si>
    <t>(9=2-5)</t>
  </si>
  <si>
    <t>(10=6/4)</t>
  </si>
  <si>
    <t>(11=6/4)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</si>
</sst>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0"/>
    <numFmt numFmtId="165" formatCode="#,##0.0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Font="1"/>
    <xf numFmtId="49" fontId="2" fillId="0" borderId="0" xfId="0" applyNumberFormat="1" applyFont="1" applyAlignment="1">
      <alignment horizontal="center"/>
    </xf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9" fontId="2" fillId="2" borderId="1" xfId="0" applyNumberFormat="1" applyFont="1" applyFill="1" applyBorder="1"/>
    <xf numFmtId="4" fontId="0" fillId="0" borderId="0" xfId="0" applyNumberFormat="1" applyFont="1" applyFill="1"/>
    <xf numFmtId="0" fontId="0" fillId="0" borderId="0" xfId="0" applyFont="1" applyFill="1"/>
    <xf numFmtId="9" fontId="2" fillId="0" borderId="1" xfId="0" applyNumberFormat="1" applyFont="1" applyFill="1" applyBorder="1"/>
    <xf numFmtId="49" fontId="0" fillId="0" borderId="3" xfId="0" applyNumberFormat="1" applyFill="1" applyBorder="1" applyAlignment="1">
      <alignment horizontal="left"/>
    </xf>
    <xf numFmtId="0" fontId="2" fillId="0" borderId="0" xfId="0" applyFont="1" applyFill="1"/>
    <xf numFmtId="9" fontId="2" fillId="0" borderId="0" xfId="0" applyNumberFormat="1" applyFont="1" applyAlignment="1">
      <alignment horizontal="center"/>
    </xf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" fontId="0" fillId="0" borderId="0" xfId="0" applyNumberFormat="1" applyFont="1" applyBorder="1"/>
    <xf numFmtId="4" fontId="4" fillId="0" borderId="0" xfId="1" applyNumberFormat="1" applyFill="1" applyBorder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4" fontId="0" fillId="0" borderId="3" xfId="0" applyNumberFormat="1" applyBorder="1"/>
    <xf numFmtId="0" fontId="0" fillId="0" borderId="3" xfId="0" applyBorder="1"/>
    <xf numFmtId="0" fontId="0" fillId="0" borderId="4" xfId="0" applyBorder="1"/>
    <xf numFmtId="0" fontId="0" fillId="0" borderId="2" xfId="0" applyBorder="1"/>
    <xf numFmtId="4" fontId="1" fillId="3" borderId="5" xfId="0" applyNumberFormat="1" applyFont="1" applyFill="1" applyBorder="1" applyAlignment="1">
      <alignment horizontal="center"/>
    </xf>
    <xf numFmtId="4" fontId="1" fillId="3" borderId="5" xfId="0" applyNumberFormat="1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9" fontId="1" fillId="3" borderId="5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9" fontId="4" fillId="0" borderId="3" xfId="1" applyNumberFormat="1" applyFill="1" applyBorder="1" applyAlignment="1">
      <alignment horizontal="left"/>
    </xf>
    <xf numFmtId="4" fontId="0" fillId="0" borderId="0" xfId="2" applyNumberFormat="1" applyFont="1"/>
    <xf numFmtId="4" fontId="0" fillId="0" borderId="0" xfId="2" applyNumberFormat="1" applyFont="1" applyFill="1"/>
    <xf numFmtId="4" fontId="2" fillId="0" borderId="0" xfId="2" applyNumberFormat="1" applyFont="1" applyFill="1"/>
    <xf numFmtId="4" fontId="0" fillId="0" borderId="0" xfId="0" applyNumberFormat="1"/>
    <xf numFmtId="4" fontId="4" fillId="0" borderId="3" xfId="1" applyNumberFormat="1" applyFill="1" applyBorder="1"/>
    <xf numFmtId="4" fontId="4" fillId="0" borderId="4" xfId="1" applyNumberFormat="1" applyFill="1" applyBorder="1"/>
    <xf numFmtId="4" fontId="4" fillId="0" borderId="2" xfId="1" applyNumberFormat="1" applyFill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9" fontId="0" fillId="0" borderId="4" xfId="0" applyNumberFormat="1" applyFont="1" applyFill="1" applyBorder="1"/>
    <xf numFmtId="0" fontId="2" fillId="0" borderId="0" xfId="0" applyFont="1"/>
    <xf numFmtId="4" fontId="2" fillId="0" borderId="0" xfId="0" applyNumberFormat="1" applyFont="1"/>
    <xf numFmtId="0" fontId="2" fillId="0" borderId="1" xfId="0" applyFont="1" applyFill="1" applyBorder="1"/>
    <xf numFmtId="4" fontId="0" fillId="0" borderId="1" xfId="0" applyNumberFormat="1" applyFont="1" applyFill="1" applyBorder="1"/>
    <xf numFmtId="0" fontId="0" fillId="0" borderId="2" xfId="0" applyFont="1" applyFill="1" applyBorder="1"/>
    <xf numFmtId="4" fontId="2" fillId="0" borderId="1" xfId="0" applyNumberFormat="1" applyFont="1" applyBorder="1"/>
    <xf numFmtId="4" fontId="0" fillId="0" borderId="3" xfId="0" applyNumberFormat="1" applyFill="1" applyBorder="1"/>
    <xf numFmtId="9" fontId="0" fillId="0" borderId="3" xfId="0" applyNumberFormat="1" applyFont="1" applyFill="1" applyBorder="1"/>
    <xf numFmtId="9" fontId="0" fillId="0" borderId="2" xfId="0" applyNumberFormat="1" applyFont="1" applyFill="1" applyBorder="1"/>
    <xf numFmtId="9" fontId="0" fillId="0" borderId="1" xfId="0" applyNumberFormat="1" applyFont="1" applyFill="1" applyBorder="1"/>
    <xf numFmtId="164" fontId="0" fillId="0" borderId="0" xfId="2" applyNumberFormat="1" applyFont="1" applyFill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0" fillId="0" borderId="3" xfId="0" applyNumberFormat="1" applyFont="1" applyFill="1" applyBorder="1" applyAlignment="1">
      <alignment horizontal="left"/>
    </xf>
    <xf numFmtId="4" fontId="0" fillId="0" borderId="1" xfId="0" applyNumberFormat="1" applyFont="1" applyBorder="1"/>
    <xf numFmtId="165" fontId="3" fillId="2" borderId="1" xfId="1" applyNumberFormat="1" applyFont="1" applyFill="1" applyBorder="1"/>
    <xf numFmtId="165" fontId="3" fillId="0" borderId="2" xfId="1" applyNumberFormat="1" applyFont="1" applyFill="1" applyBorder="1"/>
    <xf numFmtId="4" fontId="0" fillId="0" borderId="1" xfId="0" applyNumberFormat="1" applyFill="1" applyBorder="1"/>
    <xf numFmtId="0" fontId="1" fillId="3" borderId="7" xfId="0" applyFont="1" applyFill="1" applyBorder="1" applyAlignment="1">
      <alignment horizontal="center"/>
    </xf>
    <xf numFmtId="4" fontId="1" fillId="3" borderId="8" xfId="0" applyNumberFormat="1" applyFont="1" applyFill="1" applyBorder="1" applyAlignment="1">
      <alignment horizontal="center" wrapText="1"/>
    </xf>
    <xf numFmtId="0" fontId="1" fillId="3" borderId="8" xfId="0" applyFont="1" applyFill="1" applyBorder="1" applyAlignment="1">
      <alignment horizontal="center" wrapText="1"/>
    </xf>
    <xf numFmtId="9" fontId="1" fillId="3" borderId="8" xfId="0" applyNumberFormat="1" applyFont="1" applyFill="1" applyBorder="1" applyAlignment="1">
      <alignment horizontal="center" wrapText="1"/>
    </xf>
    <xf numFmtId="9" fontId="1" fillId="3" borderId="9" xfId="0" applyNumberFormat="1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/>
    </xf>
    <xf numFmtId="9" fontId="1" fillId="3" borderId="11" xfId="0" applyNumberFormat="1" applyFont="1" applyFill="1" applyBorder="1" applyAlignment="1">
      <alignment horizontal="center" wrapText="1"/>
    </xf>
    <xf numFmtId="4" fontId="0" fillId="0" borderId="0" xfId="0" applyNumberFormat="1" applyFont="1" applyFill="1" applyBorder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1" fillId="3" borderId="8" xfId="0" applyNumberFormat="1" applyFont="1" applyFill="1" applyBorder="1" applyAlignment="1">
      <alignment horizontal="center" wrapText="1"/>
    </xf>
    <xf numFmtId="4" fontId="1" fillId="3" borderId="6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6"/>
  <sheetViews>
    <sheetView tabSelected="1" zoomScaleNormal="100" workbookViewId="0">
      <pane xSplit="1" ySplit="6" topLeftCell="B43" activePane="bottomRight" state="frozen"/>
      <selection pane="topRight" activeCell="B1" sqref="B1"/>
      <selection pane="bottomLeft" activeCell="A6" sqref="A6"/>
      <selection pane="bottomRight" activeCell="F47" sqref="F47"/>
    </sheetView>
  </sheetViews>
  <sheetFormatPr baseColWidth="10" defaultColWidth="11.33203125" defaultRowHeight="14.4" x14ac:dyDescent="0.3"/>
  <cols>
    <col min="1" max="1" width="48.77734375" style="1" customWidth="1"/>
    <col min="2" max="2" width="13.77734375" style="3" bestFit="1" customWidth="1"/>
    <col min="3" max="3" width="14.88671875" style="3" customWidth="1"/>
    <col min="4" max="4" width="12.88671875" style="3" customWidth="1"/>
    <col min="5" max="5" width="12.88671875" style="3" bestFit="1" customWidth="1"/>
    <col min="6" max="6" width="15.21875" style="3" customWidth="1"/>
    <col min="7" max="8" width="12.88671875" style="3" bestFit="1" customWidth="1"/>
    <col min="9" max="9" width="15.88671875" style="3" customWidth="1"/>
    <col min="10" max="10" width="12.6640625" style="1" customWidth="1"/>
    <col min="11" max="11" width="12.5546875" style="13" customWidth="1"/>
    <col min="12" max="12" width="13.33203125" style="13" customWidth="1"/>
    <col min="13" max="15" width="12.44140625" style="3" bestFit="1" customWidth="1"/>
    <col min="16" max="19" width="11.44140625" style="3" bestFit="1" customWidth="1"/>
    <col min="20" max="25" width="11.33203125" style="3"/>
    <col min="26" max="16384" width="11.33203125" style="1"/>
  </cols>
  <sheetData>
    <row r="1" spans="1:25" x14ac:dyDescent="0.3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1:25" x14ac:dyDescent="0.3">
      <c r="A2" s="72" t="s">
        <v>159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</row>
    <row r="3" spans="1:25" x14ac:dyDescent="0.3">
      <c r="A3" s="71" t="s">
        <v>158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</row>
    <row r="4" spans="1:25" x14ac:dyDescent="0.3">
      <c r="A4" s="2"/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56" t="s">
        <v>160</v>
      </c>
      <c r="I4" s="4" t="s">
        <v>161</v>
      </c>
      <c r="J4" s="2" t="s">
        <v>162</v>
      </c>
      <c r="K4" s="12" t="s">
        <v>163</v>
      </c>
      <c r="L4" s="12" t="s">
        <v>164</v>
      </c>
    </row>
    <row r="5" spans="1:25" ht="43.8" customHeight="1" x14ac:dyDescent="0.3">
      <c r="A5" s="63" t="s">
        <v>7</v>
      </c>
      <c r="B5" s="64" t="s">
        <v>8</v>
      </c>
      <c r="C5" s="73" t="s">
        <v>157</v>
      </c>
      <c r="D5" s="64" t="s">
        <v>156</v>
      </c>
      <c r="E5" s="64" t="s">
        <v>9</v>
      </c>
      <c r="F5" s="64" t="s">
        <v>10</v>
      </c>
      <c r="G5" s="64" t="s">
        <v>11</v>
      </c>
      <c r="H5" s="64" t="s">
        <v>12</v>
      </c>
      <c r="I5" s="64" t="s">
        <v>13</v>
      </c>
      <c r="J5" s="65"/>
      <c r="K5" s="66" t="s">
        <v>14</v>
      </c>
      <c r="L5" s="67" t="s">
        <v>15</v>
      </c>
    </row>
    <row r="6" spans="1:25" s="5" customFormat="1" ht="15.6" customHeight="1" x14ac:dyDescent="0.3">
      <c r="A6" s="68"/>
      <c r="B6" s="28" t="s">
        <v>16</v>
      </c>
      <c r="C6" s="74"/>
      <c r="D6" s="28"/>
      <c r="E6" s="29"/>
      <c r="F6" s="29" t="s">
        <v>116</v>
      </c>
      <c r="G6" s="29"/>
      <c r="H6" s="29"/>
      <c r="I6" s="29" t="s">
        <v>17</v>
      </c>
      <c r="J6" s="30" t="s">
        <v>18</v>
      </c>
      <c r="K6" s="31" t="s">
        <v>11</v>
      </c>
      <c r="L6" s="69" t="s">
        <v>11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x14ac:dyDescent="0.3">
      <c r="A7" s="32" t="s">
        <v>19</v>
      </c>
      <c r="B7" s="14">
        <f>B8+B109</f>
        <v>25230396</v>
      </c>
      <c r="C7" s="14">
        <f>C8+C109</f>
        <v>34199670</v>
      </c>
      <c r="D7" s="14">
        <f>D8+D109</f>
        <v>1412976.15</v>
      </c>
      <c r="E7" s="14">
        <f>E8+E109</f>
        <v>32786693.850000001</v>
      </c>
      <c r="F7" s="14">
        <f t="shared" ref="F7:J7" si="0">F8+F109</f>
        <v>27709999.080000002</v>
      </c>
      <c r="G7" s="14">
        <f t="shared" si="0"/>
        <v>19758654.350000001</v>
      </c>
      <c r="H7" s="14">
        <f t="shared" si="0"/>
        <v>8831231.6500000004</v>
      </c>
      <c r="I7" s="14">
        <f>I8+I109</f>
        <v>5076693.6100000013</v>
      </c>
      <c r="J7" s="60">
        <f t="shared" si="0"/>
        <v>6489669.7600000016</v>
      </c>
      <c r="K7" s="6">
        <f>G7/E7</f>
        <v>0.60264247564564977</v>
      </c>
      <c r="L7" s="6">
        <f>G7/E7</f>
        <v>0.60264247564564977</v>
      </c>
      <c r="M7" s="35"/>
      <c r="N7" s="35"/>
    </row>
    <row r="8" spans="1:25" s="8" customFormat="1" x14ac:dyDescent="0.3">
      <c r="A8" s="22" t="s">
        <v>20</v>
      </c>
      <c r="B8" s="14">
        <f>B9+B21+B57+B104+B97</f>
        <v>7325590</v>
      </c>
      <c r="C8" s="14">
        <f t="shared" ref="C8:H8" si="1">C9+C21+C57+C104+C97</f>
        <v>7183157</v>
      </c>
      <c r="D8" s="14">
        <f t="shared" si="1"/>
        <v>1412976.15</v>
      </c>
      <c r="E8" s="14">
        <f>E9+E21+E57+E104+E97</f>
        <v>5770180.8499999996</v>
      </c>
      <c r="F8" s="14">
        <f>F9+F21+F57+F104+F97</f>
        <v>4790470.7300000014</v>
      </c>
      <c r="G8" s="14">
        <f t="shared" si="1"/>
        <v>4738623.4100000011</v>
      </c>
      <c r="H8" s="14">
        <f t="shared" si="1"/>
        <v>3712617.92</v>
      </c>
      <c r="I8" s="14">
        <f>I9+I21+I57+I104+I97</f>
        <v>979708.95999999973</v>
      </c>
      <c r="J8" s="14">
        <f>J9+J21+J57+J104+J97</f>
        <v>2392685.11</v>
      </c>
      <c r="K8" s="6">
        <f t="shared" ref="K8:K9" si="2">G8/E8</f>
        <v>0.82122615099663665</v>
      </c>
      <c r="L8" s="6">
        <f t="shared" ref="L8:L9" si="3">G8/E8</f>
        <v>0.82122615099663665</v>
      </c>
      <c r="M8" s="36"/>
      <c r="N8" s="36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s="8" customFormat="1" x14ac:dyDescent="0.3">
      <c r="A9" s="21" t="s">
        <v>21</v>
      </c>
      <c r="B9" s="15">
        <f>SUM(B10:B20)</f>
        <v>3986657</v>
      </c>
      <c r="C9" s="15">
        <f t="shared" ref="C9:H9" si="4">SUM(C10:C20)</f>
        <v>4110629</v>
      </c>
      <c r="D9" s="15">
        <f t="shared" si="4"/>
        <v>191306.13999999998</v>
      </c>
      <c r="E9" s="15">
        <f>SUM(E10:E20)</f>
        <v>3919322.86</v>
      </c>
      <c r="F9" s="15">
        <f t="shared" si="4"/>
        <v>3561922.4900000007</v>
      </c>
      <c r="G9" s="15">
        <f t="shared" si="4"/>
        <v>3561922.4900000007</v>
      </c>
      <c r="H9" s="15">
        <f t="shared" si="4"/>
        <v>2869730.6500000004</v>
      </c>
      <c r="I9" s="15">
        <f t="shared" ref="I9:J9" si="5">SUM(I10:I20)</f>
        <v>357400.36999999976</v>
      </c>
      <c r="J9" s="61">
        <f t="shared" si="5"/>
        <v>548706.51</v>
      </c>
      <c r="K9" s="9">
        <f t="shared" si="2"/>
        <v>0.90881068420068889</v>
      </c>
      <c r="L9" s="9">
        <f t="shared" si="3"/>
        <v>0.90881068420068889</v>
      </c>
      <c r="M9" s="36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s="8" customFormat="1" x14ac:dyDescent="0.3">
      <c r="A10" s="23" t="s">
        <v>22</v>
      </c>
      <c r="B10" s="39">
        <v>3130800</v>
      </c>
      <c r="C10" s="39">
        <v>3162421</v>
      </c>
      <c r="D10" s="39">
        <v>191306.13999999998</v>
      </c>
      <c r="E10" s="39">
        <f>C10-D10</f>
        <v>2971114.86</v>
      </c>
      <c r="F10" s="39">
        <v>2709253.33</v>
      </c>
      <c r="G10" s="39">
        <v>2709253.33</v>
      </c>
      <c r="H10" s="39">
        <v>2390964.1400000006</v>
      </c>
      <c r="I10" s="16">
        <f t="shared" ref="I10:I20" si="6">E10-F10</f>
        <v>261861.5299999998</v>
      </c>
      <c r="J10" s="16">
        <f t="shared" ref="J10:J20" si="7">C10-F10</f>
        <v>453167.66999999993</v>
      </c>
      <c r="K10" s="44">
        <f t="shared" ref="K10" si="8">G10/E10</f>
        <v>0.91186421853781852</v>
      </c>
      <c r="L10" s="44">
        <f>G10/E10</f>
        <v>0.91186421853781852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s="8" customFormat="1" x14ac:dyDescent="0.3">
      <c r="A11" s="23" t="s">
        <v>23</v>
      </c>
      <c r="B11" s="39">
        <v>222000</v>
      </c>
      <c r="C11" s="39">
        <v>222000</v>
      </c>
      <c r="D11" s="39">
        <v>0</v>
      </c>
      <c r="E11" s="39">
        <f t="shared" ref="E11:E20" si="9">C11-D11</f>
        <v>222000</v>
      </c>
      <c r="F11" s="39">
        <v>212650</v>
      </c>
      <c r="G11" s="39">
        <v>212650</v>
      </c>
      <c r="H11" s="39">
        <v>179297.09000000003</v>
      </c>
      <c r="I11" s="16">
        <f t="shared" si="6"/>
        <v>9350</v>
      </c>
      <c r="J11" s="16">
        <f t="shared" si="7"/>
        <v>9350</v>
      </c>
      <c r="K11" s="52">
        <f t="shared" ref="K11:K20" si="10">G11/E11</f>
        <v>0.95788288288288292</v>
      </c>
      <c r="L11" s="52">
        <f t="shared" ref="L11:L20" si="11">G11/E11</f>
        <v>0.95788288288288292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s="8" customFormat="1" x14ac:dyDescent="0.3">
      <c r="A12" s="23" t="s">
        <v>24</v>
      </c>
      <c r="B12" s="39">
        <v>70400</v>
      </c>
      <c r="C12" s="39">
        <v>70766</v>
      </c>
      <c r="D12" s="39">
        <v>0</v>
      </c>
      <c r="E12" s="39">
        <f t="shared" si="9"/>
        <v>70766</v>
      </c>
      <c r="F12" s="39">
        <v>61872.390000000014</v>
      </c>
      <c r="G12" s="39">
        <v>61872.390000000014</v>
      </c>
      <c r="H12" s="39">
        <v>57654.19</v>
      </c>
      <c r="I12" s="16">
        <f t="shared" si="6"/>
        <v>8893.609999999986</v>
      </c>
      <c r="J12" s="16">
        <f t="shared" si="7"/>
        <v>8893.609999999986</v>
      </c>
      <c r="K12" s="52">
        <f t="shared" si="10"/>
        <v>0.8743236865161238</v>
      </c>
      <c r="L12" s="52">
        <f t="shared" si="11"/>
        <v>0.8743236865161238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s="8" customFormat="1" x14ac:dyDescent="0.3">
      <c r="A13" s="23" t="s">
        <v>25</v>
      </c>
      <c r="B13" s="39">
        <v>435781</v>
      </c>
      <c r="C13" s="39">
        <v>435781</v>
      </c>
      <c r="D13" s="39">
        <v>0</v>
      </c>
      <c r="E13" s="39">
        <f t="shared" si="9"/>
        <v>435781</v>
      </c>
      <c r="F13" s="39">
        <v>373710.85</v>
      </c>
      <c r="G13" s="39">
        <v>373710.85</v>
      </c>
      <c r="H13" s="39">
        <v>116674.5</v>
      </c>
      <c r="I13" s="16">
        <f t="shared" si="6"/>
        <v>62070.150000000023</v>
      </c>
      <c r="J13" s="16">
        <f t="shared" si="7"/>
        <v>62070.150000000023</v>
      </c>
      <c r="K13" s="52">
        <f t="shared" si="10"/>
        <v>0.85756572682149979</v>
      </c>
      <c r="L13" s="52">
        <f t="shared" si="11"/>
        <v>0.85756572682149979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s="8" customFormat="1" x14ac:dyDescent="0.3">
      <c r="A14" s="23" t="s">
        <v>26</v>
      </c>
      <c r="B14" s="39">
        <v>49104</v>
      </c>
      <c r="C14" s="39">
        <v>49104</v>
      </c>
      <c r="D14" s="39">
        <v>0</v>
      </c>
      <c r="E14" s="39">
        <f t="shared" si="9"/>
        <v>49104</v>
      </c>
      <c r="F14" s="39">
        <v>41756.480000000003</v>
      </c>
      <c r="G14" s="39">
        <v>41756.480000000003</v>
      </c>
      <c r="H14" s="39">
        <v>20317.919999999998</v>
      </c>
      <c r="I14" s="16">
        <f t="shared" si="6"/>
        <v>7347.5199999999968</v>
      </c>
      <c r="J14" s="16">
        <f t="shared" si="7"/>
        <v>7347.5199999999968</v>
      </c>
      <c r="K14" s="52">
        <f t="shared" si="10"/>
        <v>0.85036819811013364</v>
      </c>
      <c r="L14" s="52">
        <f t="shared" si="11"/>
        <v>0.85036819811013364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s="8" customFormat="1" x14ac:dyDescent="0.3">
      <c r="A15" s="23" t="s">
        <v>27</v>
      </c>
      <c r="B15" s="39">
        <v>68748</v>
      </c>
      <c r="C15" s="39">
        <v>68748</v>
      </c>
      <c r="D15" s="39">
        <v>0</v>
      </c>
      <c r="E15" s="39">
        <f t="shared" si="9"/>
        <v>68748</v>
      </c>
      <c r="F15" s="39">
        <v>62924.890000000007</v>
      </c>
      <c r="G15" s="39">
        <v>62924.890000000007</v>
      </c>
      <c r="H15" s="39">
        <v>33031.75</v>
      </c>
      <c r="I15" s="16">
        <f t="shared" si="6"/>
        <v>5823.1099999999933</v>
      </c>
      <c r="J15" s="16">
        <f t="shared" si="7"/>
        <v>5823.1099999999933</v>
      </c>
      <c r="K15" s="52">
        <f t="shared" si="10"/>
        <v>0.91529775411648351</v>
      </c>
      <c r="L15" s="52">
        <f t="shared" si="11"/>
        <v>0.91529775411648351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s="8" customFormat="1" x14ac:dyDescent="0.3">
      <c r="A16" s="23" t="s">
        <v>28</v>
      </c>
      <c r="B16" s="39">
        <v>9824</v>
      </c>
      <c r="C16" s="39">
        <v>9824</v>
      </c>
      <c r="D16" s="39">
        <v>0</v>
      </c>
      <c r="E16" s="39">
        <f t="shared" si="9"/>
        <v>9824</v>
      </c>
      <c r="F16" s="39">
        <v>7775.2399999999989</v>
      </c>
      <c r="G16" s="39">
        <v>7775.2399999999989</v>
      </c>
      <c r="H16" s="39">
        <v>5781.92</v>
      </c>
      <c r="I16" s="16">
        <f t="shared" si="6"/>
        <v>2048.7600000000011</v>
      </c>
      <c r="J16" s="16">
        <f t="shared" si="7"/>
        <v>2048.7600000000011</v>
      </c>
      <c r="K16" s="52">
        <f t="shared" si="10"/>
        <v>0.79145358306188918</v>
      </c>
      <c r="L16" s="52">
        <f t="shared" si="11"/>
        <v>0.79145358306188918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s="8" customFormat="1" x14ac:dyDescent="0.3">
      <c r="A17" s="23" t="s">
        <v>29</v>
      </c>
      <c r="B17" s="39">
        <v>0</v>
      </c>
      <c r="C17" s="39">
        <v>69816</v>
      </c>
      <c r="D17" s="39">
        <v>0</v>
      </c>
      <c r="E17" s="39">
        <f t="shared" si="9"/>
        <v>69816</v>
      </c>
      <c r="F17" s="39">
        <v>69815</v>
      </c>
      <c r="G17" s="39">
        <v>69815</v>
      </c>
      <c r="H17" s="39">
        <v>57886.68</v>
      </c>
      <c r="I17" s="16">
        <f t="shared" si="6"/>
        <v>1</v>
      </c>
      <c r="J17" s="16">
        <f t="shared" si="7"/>
        <v>1</v>
      </c>
      <c r="K17" s="52">
        <f t="shared" si="10"/>
        <v>0.99998567663572824</v>
      </c>
      <c r="L17" s="52">
        <f t="shared" si="11"/>
        <v>0.99998567663572824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s="8" customFormat="1" x14ac:dyDescent="0.3">
      <c r="A18" s="10" t="s">
        <v>30</v>
      </c>
      <c r="B18" s="39">
        <v>0</v>
      </c>
      <c r="C18" s="39">
        <v>9134</v>
      </c>
      <c r="D18" s="39">
        <v>0</v>
      </c>
      <c r="E18" s="39">
        <f t="shared" si="9"/>
        <v>9134</v>
      </c>
      <c r="F18" s="39">
        <v>9133.33</v>
      </c>
      <c r="G18" s="39">
        <v>9133.33</v>
      </c>
      <c r="H18" s="39">
        <v>7329.5</v>
      </c>
      <c r="I18" s="16">
        <f t="shared" si="6"/>
        <v>0.67000000000007276</v>
      </c>
      <c r="J18" s="16">
        <f t="shared" si="7"/>
        <v>0.67000000000007276</v>
      </c>
      <c r="K18" s="52">
        <f t="shared" si="10"/>
        <v>0.99992664768994965</v>
      </c>
      <c r="L18" s="52">
        <f t="shared" si="11"/>
        <v>0.99992664768994965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s="8" customFormat="1" x14ac:dyDescent="0.3">
      <c r="A19" s="10" t="s">
        <v>39</v>
      </c>
      <c r="B19" s="39">
        <v>0</v>
      </c>
      <c r="C19" s="39">
        <v>506</v>
      </c>
      <c r="D19" s="39">
        <v>0</v>
      </c>
      <c r="E19" s="39">
        <f t="shared" si="9"/>
        <v>506</v>
      </c>
      <c r="F19" s="39">
        <v>505.7</v>
      </c>
      <c r="G19" s="39">
        <v>505.7</v>
      </c>
      <c r="H19" s="39">
        <v>469.04</v>
      </c>
      <c r="I19" s="16">
        <f t="shared" si="6"/>
        <v>0.30000000000001137</v>
      </c>
      <c r="J19" s="16">
        <f t="shared" si="7"/>
        <v>0.30000000000001137</v>
      </c>
      <c r="K19" s="52">
        <f t="shared" si="10"/>
        <v>0.99940711462450593</v>
      </c>
      <c r="L19" s="52">
        <f t="shared" si="11"/>
        <v>0.99940711462450593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s="8" customFormat="1" x14ac:dyDescent="0.3">
      <c r="A20" s="23" t="s">
        <v>31</v>
      </c>
      <c r="B20" s="39">
        <v>0</v>
      </c>
      <c r="C20" s="24">
        <v>12529</v>
      </c>
      <c r="D20" s="39">
        <v>0</v>
      </c>
      <c r="E20" s="39">
        <f t="shared" si="9"/>
        <v>12529</v>
      </c>
      <c r="F20" s="24">
        <v>12525.279999999999</v>
      </c>
      <c r="G20" s="24">
        <v>12525.279999999999</v>
      </c>
      <c r="H20" s="24">
        <v>323.91999999999996</v>
      </c>
      <c r="I20" s="16">
        <f t="shared" si="6"/>
        <v>3.7200000000011642</v>
      </c>
      <c r="J20" s="16">
        <f t="shared" si="7"/>
        <v>3.7200000000011642</v>
      </c>
      <c r="K20" s="53">
        <f t="shared" si="10"/>
        <v>0.99970308883390524</v>
      </c>
      <c r="L20" s="53">
        <f t="shared" si="11"/>
        <v>0.99970308883390524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s="8" customFormat="1" x14ac:dyDescent="0.3">
      <c r="A21" s="21" t="s">
        <v>32</v>
      </c>
      <c r="B21" s="17">
        <f>SUM(B22:B56)</f>
        <v>3046407</v>
      </c>
      <c r="C21" s="17">
        <f t="shared" ref="C21:D21" si="12">SUM(C22:C56)</f>
        <v>2866420</v>
      </c>
      <c r="D21" s="17">
        <f t="shared" si="12"/>
        <v>1081798</v>
      </c>
      <c r="E21" s="17">
        <f>SUM(E22:E56)</f>
        <v>1784622</v>
      </c>
      <c r="F21" s="17">
        <f t="shared" ref="F21:J21" si="13">SUM(F22:F56)</f>
        <v>1174992.8</v>
      </c>
      <c r="G21" s="17">
        <f t="shared" si="13"/>
        <v>1124344.1099999999</v>
      </c>
      <c r="H21" s="17">
        <f t="shared" si="13"/>
        <v>798061.61999999976</v>
      </c>
      <c r="I21" s="17">
        <f t="shared" si="13"/>
        <v>609628.04</v>
      </c>
      <c r="J21" s="17">
        <f t="shared" si="13"/>
        <v>1691426.0399999998</v>
      </c>
      <c r="K21" s="9">
        <f t="shared" ref="K21" si="14">G21/E21</f>
        <v>0.630018071053702</v>
      </c>
      <c r="L21" s="9">
        <f t="shared" ref="L21" si="15">G21/E21</f>
        <v>0.630018071053702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s="8" customFormat="1" x14ac:dyDescent="0.3">
      <c r="A22" s="25" t="s">
        <v>41</v>
      </c>
      <c r="B22" s="39">
        <v>677930</v>
      </c>
      <c r="C22" s="39">
        <v>520653</v>
      </c>
      <c r="D22" s="39">
        <v>8326</v>
      </c>
      <c r="E22" s="39">
        <f>C22-D22</f>
        <v>512327</v>
      </c>
      <c r="F22" s="39">
        <v>96883.199999999997</v>
      </c>
      <c r="G22" s="39">
        <v>96883.199999999997</v>
      </c>
      <c r="H22" s="39">
        <v>45120</v>
      </c>
      <c r="I22" s="16">
        <f t="shared" ref="I22:I27" si="16">E22-F22</f>
        <v>415443.8</v>
      </c>
      <c r="J22" s="16">
        <f t="shared" ref="J22:J27" si="17">C22-F22</f>
        <v>423769.8</v>
      </c>
      <c r="K22" s="52">
        <f t="shared" ref="K22" si="18">G22/E22</f>
        <v>0.18910422445039984</v>
      </c>
      <c r="L22" s="52">
        <f t="shared" ref="L22" si="19">G22/E22</f>
        <v>0.18910422445039984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s="8" customFormat="1" x14ac:dyDescent="0.3">
      <c r="A23" s="25" t="s">
        <v>42</v>
      </c>
      <c r="B23" s="39">
        <v>2500</v>
      </c>
      <c r="C23" s="39">
        <v>0</v>
      </c>
      <c r="D23" s="39">
        <v>0</v>
      </c>
      <c r="E23" s="39">
        <f t="shared" ref="E23:E55" si="20">C23-D23</f>
        <v>0</v>
      </c>
      <c r="F23" s="39">
        <v>0</v>
      </c>
      <c r="G23" s="39">
        <v>0</v>
      </c>
      <c r="H23" s="39">
        <v>0</v>
      </c>
      <c r="I23" s="16">
        <f t="shared" si="16"/>
        <v>0</v>
      </c>
      <c r="J23" s="16">
        <f t="shared" si="17"/>
        <v>0</v>
      </c>
      <c r="K23" s="52">
        <v>0</v>
      </c>
      <c r="L23" s="52">
        <v>0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s="8" customFormat="1" x14ac:dyDescent="0.3">
      <c r="A24" s="25" t="s">
        <v>43</v>
      </c>
      <c r="B24" s="39">
        <v>11500</v>
      </c>
      <c r="C24" s="39">
        <v>1339</v>
      </c>
      <c r="D24" s="39">
        <v>0</v>
      </c>
      <c r="E24" s="39">
        <f t="shared" si="20"/>
        <v>1339</v>
      </c>
      <c r="F24" s="39">
        <v>0</v>
      </c>
      <c r="G24" s="39">
        <v>0</v>
      </c>
      <c r="H24" s="39">
        <v>0</v>
      </c>
      <c r="I24" s="16">
        <f t="shared" si="16"/>
        <v>1339</v>
      </c>
      <c r="J24" s="16">
        <f t="shared" si="17"/>
        <v>1339</v>
      </c>
      <c r="K24" s="52">
        <f t="shared" ref="K24:K56" si="21">G24/E24</f>
        <v>0</v>
      </c>
      <c r="L24" s="52">
        <f t="shared" ref="L24:L56" si="22">G24/E24</f>
        <v>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s="8" customFormat="1" x14ac:dyDescent="0.3">
      <c r="A25" s="25" t="s">
        <v>44</v>
      </c>
      <c r="B25" s="39">
        <v>43008</v>
      </c>
      <c r="C25" s="39">
        <v>42800</v>
      </c>
      <c r="D25" s="39">
        <v>0</v>
      </c>
      <c r="E25" s="39">
        <f t="shared" si="20"/>
        <v>42800</v>
      </c>
      <c r="F25" s="39">
        <v>42799.92</v>
      </c>
      <c r="G25" s="39">
        <v>42799.92</v>
      </c>
      <c r="H25" s="39">
        <v>0</v>
      </c>
      <c r="I25" s="16">
        <f t="shared" si="16"/>
        <v>8.000000000174623E-2</v>
      </c>
      <c r="J25" s="16">
        <f t="shared" si="17"/>
        <v>8.000000000174623E-2</v>
      </c>
      <c r="K25" s="52">
        <f t="shared" si="21"/>
        <v>0.99999813084112144</v>
      </c>
      <c r="L25" s="52">
        <f t="shared" si="22"/>
        <v>0.99999813084112144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s="8" customFormat="1" x14ac:dyDescent="0.3">
      <c r="A26" s="25" t="s">
        <v>45</v>
      </c>
      <c r="B26" s="39">
        <v>17300</v>
      </c>
      <c r="C26" s="39">
        <v>5739</v>
      </c>
      <c r="D26" s="39">
        <v>0</v>
      </c>
      <c r="E26" s="39">
        <f t="shared" si="20"/>
        <v>5739</v>
      </c>
      <c r="F26" s="39">
        <v>5346.28</v>
      </c>
      <c r="G26" s="39">
        <v>5346.28</v>
      </c>
      <c r="H26" s="39">
        <v>3738.58</v>
      </c>
      <c r="I26" s="16">
        <f t="shared" si="16"/>
        <v>392.72000000000025</v>
      </c>
      <c r="J26" s="16">
        <f t="shared" si="17"/>
        <v>392.72000000000025</v>
      </c>
      <c r="K26" s="52">
        <f t="shared" si="21"/>
        <v>0.93156995992333158</v>
      </c>
      <c r="L26" s="52">
        <f t="shared" si="22"/>
        <v>0.93156995992333158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s="8" customFormat="1" x14ac:dyDescent="0.3">
      <c r="A27" s="25" t="s">
        <v>46</v>
      </c>
      <c r="B27" s="39">
        <v>850</v>
      </c>
      <c r="C27" s="39">
        <v>850</v>
      </c>
      <c r="D27" s="39">
        <v>0</v>
      </c>
      <c r="E27" s="39">
        <f t="shared" si="20"/>
        <v>850</v>
      </c>
      <c r="F27" s="39">
        <v>0</v>
      </c>
      <c r="G27" s="39">
        <v>0</v>
      </c>
      <c r="H27" s="39">
        <v>0</v>
      </c>
      <c r="I27" s="16">
        <f t="shared" si="16"/>
        <v>850</v>
      </c>
      <c r="J27" s="16">
        <f t="shared" si="17"/>
        <v>850</v>
      </c>
      <c r="K27" s="52">
        <f t="shared" si="21"/>
        <v>0</v>
      </c>
      <c r="L27" s="52">
        <f t="shared" si="22"/>
        <v>0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s="8" customFormat="1" x14ac:dyDescent="0.3">
      <c r="A28" s="25" t="s">
        <v>142</v>
      </c>
      <c r="B28" s="39">
        <v>0</v>
      </c>
      <c r="C28" s="39">
        <v>90</v>
      </c>
      <c r="D28" s="39">
        <v>0</v>
      </c>
      <c r="E28" s="39">
        <f t="shared" si="20"/>
        <v>90</v>
      </c>
      <c r="F28" s="39">
        <v>88.84</v>
      </c>
      <c r="G28" s="39">
        <v>88.84</v>
      </c>
      <c r="H28" s="39">
        <v>88.84</v>
      </c>
      <c r="I28" s="16"/>
      <c r="J28" s="16"/>
      <c r="K28" s="52">
        <f t="shared" si="21"/>
        <v>0.98711111111111116</v>
      </c>
      <c r="L28" s="52">
        <f t="shared" si="22"/>
        <v>0.98711111111111116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s="8" customFormat="1" x14ac:dyDescent="0.3">
      <c r="A29" s="25" t="s">
        <v>47</v>
      </c>
      <c r="B29" s="39">
        <v>93000</v>
      </c>
      <c r="C29" s="39">
        <v>93000</v>
      </c>
      <c r="D29" s="39">
        <v>0</v>
      </c>
      <c r="E29" s="39">
        <f t="shared" si="20"/>
        <v>93000</v>
      </c>
      <c r="F29" s="39">
        <v>32105.03</v>
      </c>
      <c r="G29" s="39">
        <v>32105.03</v>
      </c>
      <c r="H29" s="39">
        <v>29277.53</v>
      </c>
      <c r="I29" s="16">
        <f t="shared" ref="I29:I56" si="23">E29-F29</f>
        <v>60894.97</v>
      </c>
      <c r="J29" s="16">
        <f t="shared" ref="J29:J56" si="24">C29-F29</f>
        <v>60894.97</v>
      </c>
      <c r="K29" s="52">
        <f t="shared" si="21"/>
        <v>0.345215376344086</v>
      </c>
      <c r="L29" s="52">
        <f t="shared" si="22"/>
        <v>0.345215376344086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s="8" customFormat="1" x14ac:dyDescent="0.3">
      <c r="A30" s="25" t="s">
        <v>48</v>
      </c>
      <c r="B30" s="39">
        <v>13200</v>
      </c>
      <c r="C30" s="39">
        <v>13200</v>
      </c>
      <c r="D30" s="39">
        <v>0</v>
      </c>
      <c r="E30" s="39">
        <f t="shared" si="20"/>
        <v>13200</v>
      </c>
      <c r="F30" s="39">
        <v>6023.79</v>
      </c>
      <c r="G30" s="39">
        <v>6023.79</v>
      </c>
      <c r="H30" s="39">
        <v>5296</v>
      </c>
      <c r="I30" s="16">
        <f t="shared" si="23"/>
        <v>7176.21</v>
      </c>
      <c r="J30" s="16">
        <f t="shared" si="24"/>
        <v>7176.21</v>
      </c>
      <c r="K30" s="52">
        <f t="shared" si="21"/>
        <v>0.45634772727272727</v>
      </c>
      <c r="L30" s="52">
        <f t="shared" si="22"/>
        <v>0.45634772727272727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s="8" customFormat="1" x14ac:dyDescent="0.3">
      <c r="A31" s="25" t="s">
        <v>49</v>
      </c>
      <c r="B31" s="39">
        <v>252700</v>
      </c>
      <c r="C31" s="39">
        <v>252700</v>
      </c>
      <c r="D31" s="39">
        <v>0</v>
      </c>
      <c r="E31" s="39">
        <f t="shared" si="20"/>
        <v>252700</v>
      </c>
      <c r="F31" s="39">
        <v>250685.96</v>
      </c>
      <c r="G31" s="39">
        <v>250685.94</v>
      </c>
      <c r="H31" s="39">
        <v>223307.77</v>
      </c>
      <c r="I31" s="16">
        <f t="shared" si="23"/>
        <v>2014.0400000000081</v>
      </c>
      <c r="J31" s="16">
        <f t="shared" si="24"/>
        <v>2014.0400000000081</v>
      </c>
      <c r="K31" s="52">
        <f t="shared" si="21"/>
        <v>0.99202983775227549</v>
      </c>
      <c r="L31" s="52">
        <f t="shared" si="22"/>
        <v>0.99202983775227549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s="8" customFormat="1" x14ac:dyDescent="0.3">
      <c r="A32" s="25" t="s">
        <v>50</v>
      </c>
      <c r="B32" s="39">
        <v>32504</v>
      </c>
      <c r="C32" s="39">
        <v>32504</v>
      </c>
      <c r="D32" s="39">
        <v>7745</v>
      </c>
      <c r="E32" s="39">
        <f t="shared" si="20"/>
        <v>24759</v>
      </c>
      <c r="F32" s="39">
        <v>19198.04</v>
      </c>
      <c r="G32" s="39">
        <v>19197.96</v>
      </c>
      <c r="H32" s="39">
        <v>12643.68</v>
      </c>
      <c r="I32" s="16">
        <f t="shared" si="23"/>
        <v>5560.9599999999991</v>
      </c>
      <c r="J32" s="16">
        <f t="shared" si="24"/>
        <v>13305.96</v>
      </c>
      <c r="K32" s="52">
        <f t="shared" si="21"/>
        <v>0.77539319035502241</v>
      </c>
      <c r="L32" s="52">
        <f t="shared" si="22"/>
        <v>0.77539319035502241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s="8" customFormat="1" x14ac:dyDescent="0.3">
      <c r="A33" s="25" t="s">
        <v>51</v>
      </c>
      <c r="B33" s="39">
        <v>15324</v>
      </c>
      <c r="C33" s="39">
        <v>15590</v>
      </c>
      <c r="D33" s="39">
        <v>9918.51</v>
      </c>
      <c r="E33" s="39">
        <f t="shared" si="20"/>
        <v>5671.49</v>
      </c>
      <c r="F33" s="39">
        <v>4919.59</v>
      </c>
      <c r="G33" s="39">
        <v>4771.93</v>
      </c>
      <c r="H33" s="39">
        <v>4771.93</v>
      </c>
      <c r="I33" s="16">
        <f t="shared" si="23"/>
        <v>751.89999999999964</v>
      </c>
      <c r="J33" s="16">
        <f t="shared" si="24"/>
        <v>10670.41</v>
      </c>
      <c r="K33" s="52">
        <f t="shared" si="21"/>
        <v>0.84138912349312089</v>
      </c>
      <c r="L33" s="52">
        <f t="shared" si="22"/>
        <v>0.84138912349312089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s="8" customFormat="1" x14ac:dyDescent="0.3">
      <c r="A34" s="25" t="s">
        <v>52</v>
      </c>
      <c r="B34" s="39">
        <v>24000</v>
      </c>
      <c r="C34" s="39">
        <v>24000</v>
      </c>
      <c r="D34" s="39">
        <v>24000</v>
      </c>
      <c r="E34" s="39">
        <f>C34-D34</f>
        <v>0</v>
      </c>
      <c r="F34" s="39">
        <v>0</v>
      </c>
      <c r="G34" s="39">
        <v>0</v>
      </c>
      <c r="H34" s="39">
        <v>0</v>
      </c>
      <c r="I34" s="16">
        <f t="shared" si="23"/>
        <v>0</v>
      </c>
      <c r="J34" s="16">
        <f t="shared" si="24"/>
        <v>24000</v>
      </c>
      <c r="K34" s="52">
        <v>0</v>
      </c>
      <c r="L34" s="52">
        <v>0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s="8" customFormat="1" x14ac:dyDescent="0.3">
      <c r="A35" s="25" t="s">
        <v>53</v>
      </c>
      <c r="B35" s="39">
        <v>53000</v>
      </c>
      <c r="C35" s="39">
        <v>53000</v>
      </c>
      <c r="D35" s="39">
        <v>53000</v>
      </c>
      <c r="E35" s="39">
        <f t="shared" si="20"/>
        <v>0</v>
      </c>
      <c r="F35" s="39">
        <v>0</v>
      </c>
      <c r="G35" s="39">
        <v>0</v>
      </c>
      <c r="H35" s="39">
        <v>0</v>
      </c>
      <c r="I35" s="16">
        <f t="shared" si="23"/>
        <v>0</v>
      </c>
      <c r="J35" s="16">
        <f t="shared" si="24"/>
        <v>53000</v>
      </c>
      <c r="K35" s="52">
        <v>0</v>
      </c>
      <c r="L35" s="52">
        <v>0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s="8" customFormat="1" x14ac:dyDescent="0.3">
      <c r="A36" s="25" t="s">
        <v>54</v>
      </c>
      <c r="B36" s="39">
        <v>41071</v>
      </c>
      <c r="C36" s="39">
        <v>45882</v>
      </c>
      <c r="D36" s="39">
        <v>33684</v>
      </c>
      <c r="E36" s="39">
        <f t="shared" si="20"/>
        <v>12198</v>
      </c>
      <c r="F36" s="39">
        <v>10830</v>
      </c>
      <c r="G36" s="39">
        <v>10830</v>
      </c>
      <c r="H36" s="39">
        <v>10830</v>
      </c>
      <c r="I36" s="16">
        <f t="shared" si="23"/>
        <v>1368</v>
      </c>
      <c r="J36" s="16">
        <f t="shared" si="24"/>
        <v>35052</v>
      </c>
      <c r="K36" s="52">
        <f t="shared" si="21"/>
        <v>0.88785046728971961</v>
      </c>
      <c r="L36" s="52">
        <f t="shared" si="22"/>
        <v>0.88785046728971961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s="8" customFormat="1" x14ac:dyDescent="0.3">
      <c r="A37" s="25" t="s">
        <v>55</v>
      </c>
      <c r="B37" s="39">
        <v>46000</v>
      </c>
      <c r="C37" s="39">
        <v>46000</v>
      </c>
      <c r="D37" s="39">
        <v>33800</v>
      </c>
      <c r="E37" s="39">
        <f t="shared" si="20"/>
        <v>12200</v>
      </c>
      <c r="F37" s="39">
        <v>12200</v>
      </c>
      <c r="G37" s="39">
        <v>12200</v>
      </c>
      <c r="H37" s="39">
        <v>12200</v>
      </c>
      <c r="I37" s="16">
        <f t="shared" si="23"/>
        <v>0</v>
      </c>
      <c r="J37" s="16">
        <f t="shared" si="24"/>
        <v>33800</v>
      </c>
      <c r="K37" s="52">
        <f t="shared" si="21"/>
        <v>1</v>
      </c>
      <c r="L37" s="52">
        <f t="shared" si="22"/>
        <v>1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s="8" customFormat="1" x14ac:dyDescent="0.3">
      <c r="A38" s="25" t="s">
        <v>56</v>
      </c>
      <c r="B38" s="39">
        <v>0</v>
      </c>
      <c r="C38" s="39">
        <v>2234</v>
      </c>
      <c r="D38" s="39">
        <v>2117</v>
      </c>
      <c r="E38" s="39">
        <f t="shared" si="20"/>
        <v>117</v>
      </c>
      <c r="F38" s="39">
        <v>117</v>
      </c>
      <c r="G38" s="39">
        <v>117</v>
      </c>
      <c r="H38" s="39">
        <v>117</v>
      </c>
      <c r="I38" s="16">
        <f t="shared" si="23"/>
        <v>0</v>
      </c>
      <c r="J38" s="16">
        <f t="shared" si="24"/>
        <v>2117</v>
      </c>
      <c r="K38" s="52">
        <f t="shared" si="21"/>
        <v>1</v>
      </c>
      <c r="L38" s="52">
        <f t="shared" si="22"/>
        <v>1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s="8" customFormat="1" x14ac:dyDescent="0.3">
      <c r="A39" s="25" t="s">
        <v>57</v>
      </c>
      <c r="B39" s="39">
        <v>6100</v>
      </c>
      <c r="C39" s="39">
        <v>10051</v>
      </c>
      <c r="D39" s="39">
        <v>5474.83</v>
      </c>
      <c r="E39" s="39">
        <f t="shared" si="20"/>
        <v>4576.17</v>
      </c>
      <c r="F39" s="39">
        <v>4304.8999999999996</v>
      </c>
      <c r="G39" s="39">
        <v>4304.8999999999996</v>
      </c>
      <c r="H39" s="39">
        <v>4304.8999999999996</v>
      </c>
      <c r="I39" s="16">
        <f t="shared" si="23"/>
        <v>271.27000000000044</v>
      </c>
      <c r="J39" s="16">
        <f t="shared" si="24"/>
        <v>5746.1</v>
      </c>
      <c r="K39" s="52">
        <f t="shared" si="21"/>
        <v>0.9407211707607015</v>
      </c>
      <c r="L39" s="52">
        <f t="shared" si="22"/>
        <v>0.9407211707607015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s="8" customFormat="1" x14ac:dyDescent="0.3">
      <c r="A40" s="25" t="s">
        <v>58</v>
      </c>
      <c r="B40" s="39">
        <v>30500</v>
      </c>
      <c r="C40" s="39">
        <v>32500</v>
      </c>
      <c r="D40" s="39">
        <v>29547.1</v>
      </c>
      <c r="E40" s="39">
        <f t="shared" si="20"/>
        <v>2952.9000000000015</v>
      </c>
      <c r="F40" s="39">
        <v>2952.7000000000003</v>
      </c>
      <c r="G40" s="39">
        <v>2952.7000000000003</v>
      </c>
      <c r="H40" s="39">
        <v>2952.7000000000003</v>
      </c>
      <c r="I40" s="16">
        <f t="shared" si="23"/>
        <v>0.20000000000118234</v>
      </c>
      <c r="J40" s="16">
        <f t="shared" si="24"/>
        <v>29547.3</v>
      </c>
      <c r="K40" s="52">
        <f t="shared" si="21"/>
        <v>0.99993226997189166</v>
      </c>
      <c r="L40" s="52">
        <f t="shared" si="22"/>
        <v>0.99993226997189166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s="8" customFormat="1" x14ac:dyDescent="0.3">
      <c r="A41" s="25" t="s">
        <v>59</v>
      </c>
      <c r="B41" s="39">
        <v>0</v>
      </c>
      <c r="C41" s="39">
        <v>3520</v>
      </c>
      <c r="D41" s="39">
        <v>1368.49</v>
      </c>
      <c r="E41" s="39">
        <f t="shared" si="20"/>
        <v>2151.5100000000002</v>
      </c>
      <c r="F41" s="39">
        <v>2151.5100000000002</v>
      </c>
      <c r="G41" s="39">
        <v>2151.5100000000002</v>
      </c>
      <c r="H41" s="39">
        <v>2151.5100000000002</v>
      </c>
      <c r="I41" s="16">
        <f t="shared" si="23"/>
        <v>0</v>
      </c>
      <c r="J41" s="16">
        <f t="shared" si="24"/>
        <v>1368.4899999999998</v>
      </c>
      <c r="K41" s="52">
        <f t="shared" si="21"/>
        <v>1</v>
      </c>
      <c r="L41" s="52">
        <f t="shared" si="22"/>
        <v>1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s="8" customFormat="1" x14ac:dyDescent="0.3">
      <c r="A42" s="25" t="s">
        <v>60</v>
      </c>
      <c r="B42" s="39">
        <v>12000</v>
      </c>
      <c r="C42" s="39">
        <v>8716</v>
      </c>
      <c r="D42" s="39">
        <v>4716</v>
      </c>
      <c r="E42" s="39">
        <f t="shared" si="20"/>
        <v>4000</v>
      </c>
      <c r="F42" s="39">
        <v>3981.24</v>
      </c>
      <c r="G42" s="39">
        <v>3981.24</v>
      </c>
      <c r="H42" s="39">
        <v>3981.24</v>
      </c>
      <c r="I42" s="16">
        <f t="shared" si="23"/>
        <v>18.760000000000218</v>
      </c>
      <c r="J42" s="16">
        <f t="shared" si="24"/>
        <v>4734.76</v>
      </c>
      <c r="K42" s="52">
        <f t="shared" si="21"/>
        <v>0.99530999999999992</v>
      </c>
      <c r="L42" s="52">
        <f t="shared" si="22"/>
        <v>0.99530999999999992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s="8" customFormat="1" x14ac:dyDescent="0.3">
      <c r="A43" s="25" t="s">
        <v>61</v>
      </c>
      <c r="B43" s="39">
        <v>126109</v>
      </c>
      <c r="C43" s="39">
        <v>120366</v>
      </c>
      <c r="D43" s="39">
        <v>35490.49</v>
      </c>
      <c r="E43" s="39">
        <f t="shared" si="20"/>
        <v>84875.510000000009</v>
      </c>
      <c r="F43" s="39">
        <v>81202.599999999991</v>
      </c>
      <c r="G43" s="39">
        <v>79639.349999999991</v>
      </c>
      <c r="H43" s="39">
        <v>65839.11</v>
      </c>
      <c r="I43" s="16">
        <f t="shared" si="23"/>
        <v>3672.910000000018</v>
      </c>
      <c r="J43" s="16">
        <f t="shared" si="24"/>
        <v>39163.400000000009</v>
      </c>
      <c r="K43" s="52">
        <f t="shared" si="21"/>
        <v>0.93830776392389259</v>
      </c>
      <c r="L43" s="52">
        <f t="shared" si="22"/>
        <v>0.93830776392389259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s="8" customFormat="1" x14ac:dyDescent="0.3">
      <c r="A44" s="25" t="s">
        <v>62</v>
      </c>
      <c r="B44" s="39">
        <v>21500</v>
      </c>
      <c r="C44" s="39">
        <v>31846</v>
      </c>
      <c r="D44" s="39">
        <v>19198.989999999998</v>
      </c>
      <c r="E44" s="39">
        <f t="shared" si="20"/>
        <v>12647.010000000002</v>
      </c>
      <c r="F44" s="39">
        <v>9411.25</v>
      </c>
      <c r="G44" s="39">
        <v>9197.25</v>
      </c>
      <c r="H44" s="39">
        <v>8913.1899999999987</v>
      </c>
      <c r="I44" s="16">
        <f t="shared" si="23"/>
        <v>3235.760000000002</v>
      </c>
      <c r="J44" s="16">
        <f t="shared" si="24"/>
        <v>22434.75</v>
      </c>
      <c r="K44" s="52">
        <f t="shared" si="21"/>
        <v>0.72722722603998879</v>
      </c>
      <c r="L44" s="52">
        <f t="shared" si="22"/>
        <v>0.72722722603998879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s="8" customFormat="1" x14ac:dyDescent="0.3">
      <c r="A45" s="25" t="s">
        <v>63</v>
      </c>
      <c r="B45" s="39">
        <v>200000</v>
      </c>
      <c r="C45" s="39">
        <v>171110</v>
      </c>
      <c r="D45" s="39">
        <v>65840</v>
      </c>
      <c r="E45" s="39">
        <f t="shared" si="20"/>
        <v>105270</v>
      </c>
      <c r="F45" s="39">
        <v>105270</v>
      </c>
      <c r="G45" s="39">
        <v>93098.75</v>
      </c>
      <c r="H45" s="39">
        <v>93098.75</v>
      </c>
      <c r="I45" s="16">
        <f t="shared" si="23"/>
        <v>0</v>
      </c>
      <c r="J45" s="16">
        <f t="shared" si="24"/>
        <v>65840</v>
      </c>
      <c r="K45" s="52">
        <f t="shared" si="21"/>
        <v>0.88438064025838325</v>
      </c>
      <c r="L45" s="52">
        <f t="shared" si="22"/>
        <v>0.88438064025838325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s="8" customFormat="1" x14ac:dyDescent="0.3">
      <c r="A46" s="25" t="s">
        <v>64</v>
      </c>
      <c r="B46" s="39">
        <v>142800</v>
      </c>
      <c r="C46" s="39">
        <v>227800</v>
      </c>
      <c r="D46" s="39">
        <v>142800</v>
      </c>
      <c r="E46" s="39">
        <f t="shared" si="20"/>
        <v>85000</v>
      </c>
      <c r="F46" s="39">
        <v>74500</v>
      </c>
      <c r="G46" s="39">
        <v>74500</v>
      </c>
      <c r="H46" s="39">
        <v>0</v>
      </c>
      <c r="I46" s="16">
        <f t="shared" si="23"/>
        <v>10500</v>
      </c>
      <c r="J46" s="16">
        <f t="shared" si="24"/>
        <v>153300</v>
      </c>
      <c r="K46" s="52">
        <f t="shared" si="21"/>
        <v>0.87647058823529411</v>
      </c>
      <c r="L46" s="52">
        <f t="shared" si="22"/>
        <v>0.87647058823529411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s="8" customFormat="1" x14ac:dyDescent="0.3">
      <c r="A47" s="25" t="s">
        <v>65</v>
      </c>
      <c r="B47" s="39">
        <v>103008</v>
      </c>
      <c r="C47" s="39">
        <v>168019</v>
      </c>
      <c r="D47" s="39">
        <v>77227.55</v>
      </c>
      <c r="E47" s="39">
        <f t="shared" si="20"/>
        <v>90791.45</v>
      </c>
      <c r="F47" s="39">
        <v>1748.44</v>
      </c>
      <c r="G47" s="39">
        <v>786.45</v>
      </c>
      <c r="H47" s="39">
        <v>786.45</v>
      </c>
      <c r="I47" s="16">
        <f t="shared" si="23"/>
        <v>89043.01</v>
      </c>
      <c r="J47" s="16">
        <f t="shared" si="24"/>
        <v>166270.56</v>
      </c>
      <c r="K47" s="52">
        <f t="shared" si="21"/>
        <v>8.6621592671997198E-3</v>
      </c>
      <c r="L47" s="52">
        <f t="shared" si="22"/>
        <v>8.6621592671997198E-3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s="8" customFormat="1" x14ac:dyDescent="0.3">
      <c r="A48" s="25" t="s">
        <v>66</v>
      </c>
      <c r="B48" s="39">
        <v>18000</v>
      </c>
      <c r="C48" s="39">
        <v>20111</v>
      </c>
      <c r="D48" s="39">
        <v>17433.54</v>
      </c>
      <c r="E48" s="39">
        <f t="shared" si="20"/>
        <v>2677.4599999999991</v>
      </c>
      <c r="F48" s="39">
        <v>1834.5</v>
      </c>
      <c r="G48" s="39">
        <v>1834.5</v>
      </c>
      <c r="H48" s="39">
        <v>1834.5</v>
      </c>
      <c r="I48" s="16">
        <f t="shared" si="23"/>
        <v>842.95999999999913</v>
      </c>
      <c r="J48" s="16">
        <f t="shared" si="24"/>
        <v>18276.5</v>
      </c>
      <c r="K48" s="52">
        <f t="shared" si="21"/>
        <v>0.68516429750584529</v>
      </c>
      <c r="L48" s="52">
        <f t="shared" si="22"/>
        <v>0.68516429750584529</v>
      </c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s="8" customFormat="1" x14ac:dyDescent="0.3">
      <c r="A49" s="25" t="s">
        <v>67</v>
      </c>
      <c r="B49" s="39">
        <v>1062503</v>
      </c>
      <c r="C49" s="39">
        <v>644858</v>
      </c>
      <c r="D49" s="39">
        <v>492258.07</v>
      </c>
      <c r="E49" s="39">
        <f>C49-D49</f>
        <v>152599.93</v>
      </c>
      <c r="F49" s="39">
        <v>152598.15</v>
      </c>
      <c r="G49" s="39">
        <v>117007.71</v>
      </c>
      <c r="H49" s="39">
        <v>117007.71</v>
      </c>
      <c r="I49" s="16">
        <f t="shared" si="23"/>
        <v>1.7799999999988358</v>
      </c>
      <c r="J49" s="16">
        <f t="shared" si="24"/>
        <v>492259.85</v>
      </c>
      <c r="K49" s="52">
        <f t="shared" si="21"/>
        <v>0.76676122983804784</v>
      </c>
      <c r="L49" s="52">
        <f t="shared" si="22"/>
        <v>0.76676122983804784</v>
      </c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s="8" customFormat="1" x14ac:dyDescent="0.3">
      <c r="A50" s="25" t="s">
        <v>141</v>
      </c>
      <c r="B50" s="39">
        <v>0</v>
      </c>
      <c r="C50" s="39">
        <v>544</v>
      </c>
      <c r="D50" s="39">
        <v>0</v>
      </c>
      <c r="E50" s="39">
        <f t="shared" si="20"/>
        <v>544</v>
      </c>
      <c r="F50" s="39">
        <v>497.55</v>
      </c>
      <c r="G50" s="39">
        <v>497.55</v>
      </c>
      <c r="H50" s="39">
        <v>497.55</v>
      </c>
      <c r="I50" s="16">
        <f t="shared" si="23"/>
        <v>46.449999999999989</v>
      </c>
      <c r="J50" s="16">
        <f t="shared" si="24"/>
        <v>46.449999999999989</v>
      </c>
      <c r="K50" s="52">
        <f t="shared" si="21"/>
        <v>0.91461397058823535</v>
      </c>
      <c r="L50" s="52">
        <f t="shared" si="22"/>
        <v>0.91461397058823535</v>
      </c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s="8" customFormat="1" x14ac:dyDescent="0.3">
      <c r="A51" s="25" t="s">
        <v>68</v>
      </c>
      <c r="B51" s="39">
        <v>0</v>
      </c>
      <c r="C51" s="39">
        <v>771</v>
      </c>
      <c r="D51" s="39">
        <v>0.06</v>
      </c>
      <c r="E51" s="39">
        <f t="shared" si="20"/>
        <v>770.94</v>
      </c>
      <c r="F51" s="39">
        <v>770.94</v>
      </c>
      <c r="G51" s="39">
        <v>770.94</v>
      </c>
      <c r="H51" s="39">
        <v>770.94</v>
      </c>
      <c r="I51" s="16">
        <f t="shared" si="23"/>
        <v>0</v>
      </c>
      <c r="J51" s="16">
        <f t="shared" si="24"/>
        <v>5.999999999994543E-2</v>
      </c>
      <c r="K51" s="52">
        <f t="shared" si="21"/>
        <v>1</v>
      </c>
      <c r="L51" s="52">
        <f t="shared" si="22"/>
        <v>1</v>
      </c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s="8" customFormat="1" x14ac:dyDescent="0.3">
      <c r="A52" s="25" t="s">
        <v>69</v>
      </c>
      <c r="B52" s="39">
        <v>0</v>
      </c>
      <c r="C52" s="39">
        <v>4944</v>
      </c>
      <c r="D52" s="39">
        <v>200</v>
      </c>
      <c r="E52" s="39">
        <f t="shared" si="20"/>
        <v>4744</v>
      </c>
      <c r="F52" s="39">
        <v>4744</v>
      </c>
      <c r="G52" s="39">
        <v>4744</v>
      </c>
      <c r="H52" s="39">
        <v>4744</v>
      </c>
      <c r="I52" s="16">
        <f t="shared" si="23"/>
        <v>0</v>
      </c>
      <c r="J52" s="16">
        <f t="shared" si="24"/>
        <v>200</v>
      </c>
      <c r="K52" s="52">
        <f t="shared" si="21"/>
        <v>1</v>
      </c>
      <c r="L52" s="52">
        <f t="shared" si="22"/>
        <v>1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s="8" customFormat="1" x14ac:dyDescent="0.3">
      <c r="A53" s="25" t="s">
        <v>70</v>
      </c>
      <c r="B53" s="39">
        <v>0</v>
      </c>
      <c r="C53" s="39">
        <v>2264</v>
      </c>
      <c r="D53" s="39">
        <v>344.9</v>
      </c>
      <c r="E53" s="39">
        <f t="shared" si="20"/>
        <v>1919.1</v>
      </c>
      <c r="F53" s="39">
        <v>1918.24</v>
      </c>
      <c r="G53" s="39">
        <v>1918.24</v>
      </c>
      <c r="H53" s="39">
        <v>1918.24</v>
      </c>
      <c r="I53" s="16">
        <f t="shared" si="23"/>
        <v>0.85999999999989996</v>
      </c>
      <c r="J53" s="16">
        <f t="shared" si="24"/>
        <v>345.76</v>
      </c>
      <c r="K53" s="52">
        <f t="shared" si="21"/>
        <v>0.99955187327393058</v>
      </c>
      <c r="L53" s="52">
        <f t="shared" si="22"/>
        <v>0.99955187327393058</v>
      </c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s="8" customFormat="1" x14ac:dyDescent="0.3">
      <c r="A54" s="25" t="s">
        <v>71</v>
      </c>
      <c r="B54" s="39">
        <v>0</v>
      </c>
      <c r="C54" s="39">
        <v>2132</v>
      </c>
      <c r="D54" s="39">
        <v>2.29</v>
      </c>
      <c r="E54" s="39">
        <f t="shared" si="20"/>
        <v>2129.71</v>
      </c>
      <c r="F54" s="39">
        <v>2129.71</v>
      </c>
      <c r="G54" s="39">
        <v>2129.71</v>
      </c>
      <c r="H54" s="39">
        <v>2129.71</v>
      </c>
      <c r="I54" s="16">
        <f t="shared" si="23"/>
        <v>0</v>
      </c>
      <c r="J54" s="16">
        <f t="shared" si="24"/>
        <v>2.2899999999999636</v>
      </c>
      <c r="K54" s="52">
        <f t="shared" si="21"/>
        <v>1</v>
      </c>
      <c r="L54" s="52">
        <f t="shared" si="22"/>
        <v>1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s="8" customFormat="1" x14ac:dyDescent="0.3">
      <c r="A55" s="25" t="s">
        <v>72</v>
      </c>
      <c r="B55" s="39">
        <v>0</v>
      </c>
      <c r="C55" s="39">
        <v>162499</v>
      </c>
      <c r="D55" s="39">
        <v>17303.669999999998</v>
      </c>
      <c r="E55" s="39">
        <f t="shared" si="20"/>
        <v>145195.33000000002</v>
      </c>
      <c r="F55" s="39">
        <v>138993.32999999999</v>
      </c>
      <c r="G55" s="39">
        <v>138993.32999999999</v>
      </c>
      <c r="H55" s="39">
        <v>138993.32999999999</v>
      </c>
      <c r="I55" s="16">
        <f t="shared" si="23"/>
        <v>6202.0000000000291</v>
      </c>
      <c r="J55" s="16">
        <f t="shared" si="24"/>
        <v>23505.670000000013</v>
      </c>
      <c r="K55" s="52">
        <f t="shared" si="21"/>
        <v>0.95728512755885453</v>
      </c>
      <c r="L55" s="52">
        <f t="shared" si="22"/>
        <v>0.95728512755885453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s="8" customFormat="1" x14ac:dyDescent="0.3">
      <c r="A56" s="25" t="s">
        <v>73</v>
      </c>
      <c r="B56" s="39">
        <v>0</v>
      </c>
      <c r="C56" s="39">
        <v>104788</v>
      </c>
      <c r="D56" s="39">
        <v>1.5100000000000002</v>
      </c>
      <c r="E56" s="39">
        <f>C56-D56</f>
        <v>104786.49</v>
      </c>
      <c r="F56" s="39">
        <v>104786.09000000001</v>
      </c>
      <c r="G56" s="39">
        <v>104786.09000000001</v>
      </c>
      <c r="H56" s="39">
        <v>746.46</v>
      </c>
      <c r="I56" s="16">
        <f t="shared" si="23"/>
        <v>0.39999999999417923</v>
      </c>
      <c r="J56" s="16">
        <f t="shared" si="24"/>
        <v>1.9099999999889405</v>
      </c>
      <c r="K56" s="52">
        <f t="shared" si="21"/>
        <v>0.99999618271401214</v>
      </c>
      <c r="L56" s="52">
        <f t="shared" si="22"/>
        <v>0.99999618271401214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s="8" customFormat="1" x14ac:dyDescent="0.3">
      <c r="A57" s="21" t="s">
        <v>33</v>
      </c>
      <c r="B57" s="17">
        <f>SUM(B58:B96)</f>
        <v>171226</v>
      </c>
      <c r="C57" s="17">
        <f t="shared" ref="C57:H57" si="25">SUM(C58:C96)</f>
        <v>195831</v>
      </c>
      <c r="D57" s="17">
        <f>SUM(D58:D96)</f>
        <v>139209.01</v>
      </c>
      <c r="E57" s="17">
        <f>SUM(E58:E96)</f>
        <v>56621.99</v>
      </c>
      <c r="F57" s="17">
        <f t="shared" si="25"/>
        <v>44488.659999999996</v>
      </c>
      <c r="G57" s="17">
        <f t="shared" si="25"/>
        <v>43290.029999999992</v>
      </c>
      <c r="H57" s="17">
        <f t="shared" si="25"/>
        <v>37689.80000000001</v>
      </c>
      <c r="I57" s="17">
        <f>SUM(I58:I96)</f>
        <v>12133.329999999998</v>
      </c>
      <c r="J57" s="17">
        <f>SUM(J58:J96)</f>
        <v>151342.34</v>
      </c>
      <c r="K57" s="9">
        <f t="shared" ref="K57" si="26">G57/E57</f>
        <v>0.76454448174640266</v>
      </c>
      <c r="L57" s="9">
        <f t="shared" ref="L57" si="27">G57/E57</f>
        <v>0.76454448174640266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s="8" customFormat="1" x14ac:dyDescent="0.3">
      <c r="A58" s="25" t="s">
        <v>74</v>
      </c>
      <c r="B58" s="51">
        <v>10808</v>
      </c>
      <c r="C58" s="51">
        <v>10493</v>
      </c>
      <c r="D58" s="51">
        <v>0</v>
      </c>
      <c r="E58" s="51">
        <f>C58-D58</f>
        <v>10493</v>
      </c>
      <c r="F58" s="51">
        <v>5759.18</v>
      </c>
      <c r="G58" s="51">
        <v>5759.18</v>
      </c>
      <c r="H58" s="51">
        <v>5594.1200000000008</v>
      </c>
      <c r="I58" s="16">
        <f t="shared" ref="I58:I72" si="28">E58-F58</f>
        <v>4733.82</v>
      </c>
      <c r="J58" s="16">
        <f t="shared" ref="J58:J72" si="29">C58-F58</f>
        <v>4733.82</v>
      </c>
      <c r="K58" s="52">
        <f t="shared" ref="K58" si="30">G58/E58</f>
        <v>0.54885923949299531</v>
      </c>
      <c r="L58" s="52">
        <f t="shared" ref="L58" si="31">G58/E58</f>
        <v>0.54885923949299531</v>
      </c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s="8" customFormat="1" x14ac:dyDescent="0.3">
      <c r="A59" s="25" t="s">
        <v>75</v>
      </c>
      <c r="B59" s="51">
        <v>3600</v>
      </c>
      <c r="C59" s="51">
        <v>4115</v>
      </c>
      <c r="D59" s="51">
        <v>0</v>
      </c>
      <c r="E59" s="51">
        <f t="shared" ref="E59:E108" si="32">C59-D59</f>
        <v>4115</v>
      </c>
      <c r="F59" s="51">
        <v>3521.67</v>
      </c>
      <c r="G59" s="51">
        <v>3521.67</v>
      </c>
      <c r="H59" s="51">
        <v>3206.67</v>
      </c>
      <c r="I59" s="16">
        <f t="shared" si="28"/>
        <v>593.32999999999993</v>
      </c>
      <c r="J59" s="16">
        <f t="shared" si="29"/>
        <v>593.32999999999993</v>
      </c>
      <c r="K59" s="52">
        <f t="shared" ref="K59:K96" si="33">G59/E59</f>
        <v>0.85581287970838393</v>
      </c>
      <c r="L59" s="52">
        <f t="shared" ref="L59:L96" si="34">G59/E59</f>
        <v>0.85581287970838393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s="8" customFormat="1" x14ac:dyDescent="0.3">
      <c r="A60" s="25" t="s">
        <v>76</v>
      </c>
      <c r="B60" s="51">
        <v>500</v>
      </c>
      <c r="C60" s="51">
        <v>1685</v>
      </c>
      <c r="D60" s="51">
        <v>499.91</v>
      </c>
      <c r="E60" s="51">
        <f t="shared" si="32"/>
        <v>1185.0899999999999</v>
      </c>
      <c r="F60" s="51">
        <v>968.89</v>
      </c>
      <c r="G60" s="51">
        <v>968.89</v>
      </c>
      <c r="H60" s="51">
        <v>366.48</v>
      </c>
      <c r="I60" s="16">
        <f t="shared" si="28"/>
        <v>216.19999999999993</v>
      </c>
      <c r="J60" s="16">
        <f t="shared" si="29"/>
        <v>716.11</v>
      </c>
      <c r="K60" s="52">
        <f t="shared" si="33"/>
        <v>0.8175665983174274</v>
      </c>
      <c r="L60" s="52">
        <f t="shared" si="34"/>
        <v>0.8175665983174274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s="8" customFormat="1" x14ac:dyDescent="0.3">
      <c r="A61" s="25" t="s">
        <v>77</v>
      </c>
      <c r="B61" s="51">
        <v>320</v>
      </c>
      <c r="C61" s="51">
        <v>320</v>
      </c>
      <c r="D61" s="51">
        <v>319.95</v>
      </c>
      <c r="E61" s="51">
        <f t="shared" si="32"/>
        <v>5.0000000000011369E-2</v>
      </c>
      <c r="F61" s="51">
        <v>0</v>
      </c>
      <c r="G61" s="51">
        <v>0</v>
      </c>
      <c r="H61" s="51">
        <v>0</v>
      </c>
      <c r="I61" s="16">
        <f t="shared" si="28"/>
        <v>5.0000000000011369E-2</v>
      </c>
      <c r="J61" s="16">
        <f t="shared" si="29"/>
        <v>320</v>
      </c>
      <c r="K61" s="52">
        <f t="shared" si="33"/>
        <v>0</v>
      </c>
      <c r="L61" s="52">
        <f t="shared" si="34"/>
        <v>0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s="8" customFormat="1" x14ac:dyDescent="0.3">
      <c r="A62" s="25" t="s">
        <v>78</v>
      </c>
      <c r="B62" s="51">
        <v>10000</v>
      </c>
      <c r="C62" s="51">
        <v>10000</v>
      </c>
      <c r="D62" s="51">
        <v>9625.98</v>
      </c>
      <c r="E62" s="51">
        <f t="shared" si="32"/>
        <v>374.02000000000044</v>
      </c>
      <c r="F62" s="51">
        <v>372.36</v>
      </c>
      <c r="G62" s="51">
        <v>0</v>
      </c>
      <c r="H62" s="51">
        <v>0</v>
      </c>
      <c r="I62" s="16">
        <f t="shared" si="28"/>
        <v>1.6600000000004229</v>
      </c>
      <c r="J62" s="16">
        <f t="shared" si="29"/>
        <v>9627.64</v>
      </c>
      <c r="K62" s="52">
        <f t="shared" si="33"/>
        <v>0</v>
      </c>
      <c r="L62" s="52">
        <f t="shared" si="34"/>
        <v>0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s="8" customFormat="1" x14ac:dyDescent="0.3">
      <c r="A63" s="25" t="s">
        <v>79</v>
      </c>
      <c r="B63" s="51">
        <v>15000</v>
      </c>
      <c r="C63" s="51">
        <v>18880</v>
      </c>
      <c r="D63" s="51">
        <v>14997.41</v>
      </c>
      <c r="E63" s="51">
        <f t="shared" si="32"/>
        <v>3882.59</v>
      </c>
      <c r="F63" s="51">
        <v>3214.76</v>
      </c>
      <c r="G63" s="51">
        <v>3214.76</v>
      </c>
      <c r="H63" s="51">
        <v>3214.76</v>
      </c>
      <c r="I63" s="16">
        <f t="shared" si="28"/>
        <v>667.82999999999993</v>
      </c>
      <c r="J63" s="16">
        <f t="shared" si="29"/>
        <v>15665.24</v>
      </c>
      <c r="K63" s="52">
        <f t="shared" si="33"/>
        <v>0.82799368462804468</v>
      </c>
      <c r="L63" s="52">
        <f t="shared" si="34"/>
        <v>0.82799368462804468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s="8" customFormat="1" x14ac:dyDescent="0.3">
      <c r="A64" s="25" t="s">
        <v>80</v>
      </c>
      <c r="B64" s="51">
        <v>10000</v>
      </c>
      <c r="C64" s="51">
        <v>13100</v>
      </c>
      <c r="D64" s="51">
        <v>9998.27</v>
      </c>
      <c r="E64" s="51">
        <f t="shared" si="32"/>
        <v>3101.7299999999996</v>
      </c>
      <c r="F64" s="51">
        <v>1922.44</v>
      </c>
      <c r="G64" s="51">
        <v>1922.44</v>
      </c>
      <c r="H64" s="51">
        <v>1922.44</v>
      </c>
      <c r="I64" s="16">
        <f t="shared" si="28"/>
        <v>1179.2899999999995</v>
      </c>
      <c r="J64" s="16">
        <f t="shared" si="29"/>
        <v>11177.56</v>
      </c>
      <c r="K64" s="52">
        <f t="shared" si="33"/>
        <v>0.61979604930151888</v>
      </c>
      <c r="L64" s="52">
        <f t="shared" si="34"/>
        <v>0.61979604930151888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s="8" customFormat="1" x14ac:dyDescent="0.3">
      <c r="A65" s="25" t="s">
        <v>81</v>
      </c>
      <c r="B65" s="51">
        <v>800</v>
      </c>
      <c r="C65" s="51">
        <v>963</v>
      </c>
      <c r="D65" s="51">
        <v>799.86</v>
      </c>
      <c r="E65" s="51">
        <f t="shared" si="32"/>
        <v>163.13999999999999</v>
      </c>
      <c r="F65" s="51">
        <v>116.89</v>
      </c>
      <c r="G65" s="51">
        <v>116.89</v>
      </c>
      <c r="H65" s="51">
        <v>116.89</v>
      </c>
      <c r="I65" s="16">
        <f t="shared" si="28"/>
        <v>46.249999999999986</v>
      </c>
      <c r="J65" s="16">
        <f t="shared" si="29"/>
        <v>846.11</v>
      </c>
      <c r="K65" s="52">
        <f t="shared" si="33"/>
        <v>0.71650116464386426</v>
      </c>
      <c r="L65" s="52">
        <f t="shared" si="34"/>
        <v>0.71650116464386426</v>
      </c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s="8" customFormat="1" x14ac:dyDescent="0.3">
      <c r="A66" s="25" t="s">
        <v>82</v>
      </c>
      <c r="B66" s="51">
        <v>8500</v>
      </c>
      <c r="C66" s="51">
        <v>5986</v>
      </c>
      <c r="D66" s="51">
        <v>4989.04</v>
      </c>
      <c r="E66" s="51">
        <f t="shared" si="32"/>
        <v>996.96</v>
      </c>
      <c r="F66" s="51">
        <v>771.71</v>
      </c>
      <c r="G66" s="51">
        <v>516.71</v>
      </c>
      <c r="H66" s="51">
        <v>222.1</v>
      </c>
      <c r="I66" s="16">
        <f t="shared" si="28"/>
        <v>225.25</v>
      </c>
      <c r="J66" s="16">
        <f t="shared" si="29"/>
        <v>5214.29</v>
      </c>
      <c r="K66" s="52">
        <f t="shared" si="33"/>
        <v>0.51828558818809178</v>
      </c>
      <c r="L66" s="52">
        <f t="shared" si="34"/>
        <v>0.51828558818809178</v>
      </c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s="8" customFormat="1" x14ac:dyDescent="0.3">
      <c r="A67" s="25" t="s">
        <v>83</v>
      </c>
      <c r="B67" s="51">
        <v>6000</v>
      </c>
      <c r="C67" s="51">
        <v>6680</v>
      </c>
      <c r="D67" s="51">
        <v>5318.95</v>
      </c>
      <c r="E67" s="51">
        <f t="shared" si="32"/>
        <v>1361.0500000000002</v>
      </c>
      <c r="F67" s="51">
        <v>1288.8599999999999</v>
      </c>
      <c r="G67" s="51">
        <v>1288.8599999999999</v>
      </c>
      <c r="H67" s="51">
        <v>1288.8599999999999</v>
      </c>
      <c r="I67" s="16">
        <f t="shared" si="28"/>
        <v>72.190000000000282</v>
      </c>
      <c r="J67" s="16">
        <f t="shared" si="29"/>
        <v>5391.14</v>
      </c>
      <c r="K67" s="52">
        <f t="shared" si="33"/>
        <v>0.94696006759487139</v>
      </c>
      <c r="L67" s="52">
        <f t="shared" si="34"/>
        <v>0.94696006759487139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s="8" customFormat="1" x14ac:dyDescent="0.3">
      <c r="A68" s="25" t="s">
        <v>84</v>
      </c>
      <c r="B68" s="51">
        <v>2000</v>
      </c>
      <c r="C68" s="51">
        <v>2310</v>
      </c>
      <c r="D68" s="51">
        <v>1651.54</v>
      </c>
      <c r="E68" s="51">
        <f t="shared" si="32"/>
        <v>658.46</v>
      </c>
      <c r="F68" s="51">
        <v>457.32</v>
      </c>
      <c r="G68" s="51">
        <v>457.32</v>
      </c>
      <c r="H68" s="51">
        <v>457.32</v>
      </c>
      <c r="I68" s="16">
        <f t="shared" si="28"/>
        <v>201.14000000000004</v>
      </c>
      <c r="J68" s="16">
        <f t="shared" si="29"/>
        <v>1852.68</v>
      </c>
      <c r="K68" s="52">
        <f t="shared" si="33"/>
        <v>0.69452966011602824</v>
      </c>
      <c r="L68" s="52">
        <f t="shared" si="34"/>
        <v>0.69452966011602824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s="8" customFormat="1" x14ac:dyDescent="0.3">
      <c r="A69" s="25" t="s">
        <v>85</v>
      </c>
      <c r="B69" s="51">
        <v>0</v>
      </c>
      <c r="C69" s="51">
        <v>20</v>
      </c>
      <c r="D69" s="51"/>
      <c r="E69" s="51">
        <f t="shared" si="32"/>
        <v>20</v>
      </c>
      <c r="F69" s="51">
        <v>6.63</v>
      </c>
      <c r="G69" s="51">
        <v>6.63</v>
      </c>
      <c r="H69" s="51">
        <v>6.63</v>
      </c>
      <c r="I69" s="16">
        <f t="shared" si="28"/>
        <v>13.370000000000001</v>
      </c>
      <c r="J69" s="16">
        <f t="shared" si="29"/>
        <v>13.370000000000001</v>
      </c>
      <c r="K69" s="52">
        <f t="shared" si="33"/>
        <v>0.33150000000000002</v>
      </c>
      <c r="L69" s="52">
        <f t="shared" si="34"/>
        <v>0.33150000000000002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s="8" customFormat="1" x14ac:dyDescent="0.3">
      <c r="A70" s="25" t="s">
        <v>86</v>
      </c>
      <c r="B70" s="51">
        <v>700</v>
      </c>
      <c r="C70" s="51">
        <v>796</v>
      </c>
      <c r="D70" s="51">
        <v>699.88</v>
      </c>
      <c r="E70" s="51">
        <f t="shared" si="32"/>
        <v>96.12</v>
      </c>
      <c r="F70" s="51">
        <v>95.22</v>
      </c>
      <c r="G70" s="51">
        <v>95.22</v>
      </c>
      <c r="H70" s="51">
        <v>95.22</v>
      </c>
      <c r="I70" s="16">
        <f t="shared" si="28"/>
        <v>0.90000000000000568</v>
      </c>
      <c r="J70" s="16">
        <f t="shared" si="29"/>
        <v>700.78</v>
      </c>
      <c r="K70" s="52">
        <f t="shared" si="33"/>
        <v>0.99063670411985016</v>
      </c>
      <c r="L70" s="52">
        <f t="shared" si="34"/>
        <v>0.99063670411985016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s="8" customFormat="1" x14ac:dyDescent="0.3">
      <c r="A71" s="25" t="s">
        <v>87</v>
      </c>
      <c r="B71" s="51">
        <v>500</v>
      </c>
      <c r="C71" s="51">
        <v>560</v>
      </c>
      <c r="D71" s="51">
        <v>499.91</v>
      </c>
      <c r="E71" s="51">
        <f t="shared" si="32"/>
        <v>60.089999999999975</v>
      </c>
      <c r="F71" s="51">
        <v>9.25</v>
      </c>
      <c r="G71" s="51">
        <v>9.25</v>
      </c>
      <c r="H71" s="51">
        <v>9.25</v>
      </c>
      <c r="I71" s="16">
        <f t="shared" si="28"/>
        <v>50.839999999999975</v>
      </c>
      <c r="J71" s="16">
        <f t="shared" si="29"/>
        <v>550.75</v>
      </c>
      <c r="K71" s="52">
        <f t="shared" si="33"/>
        <v>0.15393576302213352</v>
      </c>
      <c r="L71" s="52">
        <f t="shared" si="34"/>
        <v>0.15393576302213352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s="8" customFormat="1" x14ac:dyDescent="0.3">
      <c r="A72" s="25" t="s">
        <v>88</v>
      </c>
      <c r="B72" s="51">
        <v>2004</v>
      </c>
      <c r="C72" s="51">
        <v>5894</v>
      </c>
      <c r="D72" s="51">
        <v>2403.94</v>
      </c>
      <c r="E72" s="51">
        <f t="shared" si="32"/>
        <v>3490.06</v>
      </c>
      <c r="F72" s="51">
        <v>3120.75</v>
      </c>
      <c r="G72" s="51">
        <v>3120.75</v>
      </c>
      <c r="H72" s="51">
        <v>2311.06</v>
      </c>
      <c r="I72" s="16">
        <f t="shared" si="28"/>
        <v>369.30999999999995</v>
      </c>
      <c r="J72" s="16">
        <f t="shared" si="29"/>
        <v>2773.25</v>
      </c>
      <c r="K72" s="52">
        <f t="shared" si="33"/>
        <v>0.89418233497418387</v>
      </c>
      <c r="L72" s="52">
        <f t="shared" si="34"/>
        <v>0.89418233497418387</v>
      </c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s="8" customFormat="1" x14ac:dyDescent="0.3">
      <c r="A73" s="25" t="s">
        <v>143</v>
      </c>
      <c r="B73" s="51">
        <v>0</v>
      </c>
      <c r="C73" s="51">
        <v>18</v>
      </c>
      <c r="D73" s="51"/>
      <c r="E73" s="51">
        <f t="shared" si="32"/>
        <v>18</v>
      </c>
      <c r="F73" s="51">
        <v>17.010000000000002</v>
      </c>
      <c r="G73" s="51">
        <v>17.010000000000002</v>
      </c>
      <c r="H73" s="51">
        <v>17.010000000000002</v>
      </c>
      <c r="I73" s="16">
        <f t="shared" ref="I73:I75" si="35">E73-F73</f>
        <v>0.98999999999999844</v>
      </c>
      <c r="J73" s="16">
        <f t="shared" ref="J73:J75" si="36">C73-F73</f>
        <v>0.98999999999999844</v>
      </c>
      <c r="K73" s="52">
        <f t="shared" si="33"/>
        <v>0.94500000000000006</v>
      </c>
      <c r="L73" s="52">
        <f t="shared" si="34"/>
        <v>0.94500000000000006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s="8" customFormat="1" x14ac:dyDescent="0.3">
      <c r="A74" s="25" t="s">
        <v>138</v>
      </c>
      <c r="B74" s="51">
        <v>0</v>
      </c>
      <c r="C74" s="51">
        <v>67</v>
      </c>
      <c r="D74" s="51"/>
      <c r="E74" s="51">
        <f t="shared" si="32"/>
        <v>67</v>
      </c>
      <c r="F74" s="51">
        <v>66.45</v>
      </c>
      <c r="G74" s="51">
        <v>66.45</v>
      </c>
      <c r="H74" s="51">
        <v>66.45</v>
      </c>
      <c r="I74" s="16">
        <f t="shared" si="35"/>
        <v>0.54999999999999716</v>
      </c>
      <c r="J74" s="16">
        <f t="shared" si="36"/>
        <v>0.54999999999999716</v>
      </c>
      <c r="K74" s="52">
        <f t="shared" si="33"/>
        <v>0.99179104477611946</v>
      </c>
      <c r="L74" s="52">
        <f t="shared" si="34"/>
        <v>0.99179104477611946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s="8" customFormat="1" x14ac:dyDescent="0.3">
      <c r="A75" s="25" t="s">
        <v>89</v>
      </c>
      <c r="B75" s="51">
        <v>0</v>
      </c>
      <c r="C75" s="51">
        <v>509</v>
      </c>
      <c r="D75" s="51">
        <v>65.42</v>
      </c>
      <c r="E75" s="51">
        <f t="shared" si="32"/>
        <v>443.58</v>
      </c>
      <c r="F75" s="51">
        <v>443.12</v>
      </c>
      <c r="G75" s="51">
        <v>443.12</v>
      </c>
      <c r="H75" s="51">
        <v>443.12</v>
      </c>
      <c r="I75" s="16">
        <f t="shared" si="35"/>
        <v>0.45999999999997954</v>
      </c>
      <c r="J75" s="16">
        <f t="shared" si="36"/>
        <v>65.88</v>
      </c>
      <c r="K75" s="52">
        <f t="shared" si="33"/>
        <v>0.99896298300193886</v>
      </c>
      <c r="L75" s="52">
        <f t="shared" si="34"/>
        <v>0.99896298300193886</v>
      </c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s="8" customFormat="1" x14ac:dyDescent="0.3">
      <c r="A76" s="25" t="s">
        <v>90</v>
      </c>
      <c r="B76" s="51">
        <v>1000</v>
      </c>
      <c r="C76" s="51">
        <v>1995</v>
      </c>
      <c r="D76" s="51">
        <v>946.34</v>
      </c>
      <c r="E76" s="51">
        <f t="shared" si="32"/>
        <v>1048.6599999999999</v>
      </c>
      <c r="F76" s="51">
        <v>896.94999999999993</v>
      </c>
      <c r="G76" s="51">
        <v>758.38</v>
      </c>
      <c r="H76" s="51">
        <v>638.54</v>
      </c>
      <c r="I76" s="16">
        <f t="shared" ref="I76:I96" si="37">E76-F76</f>
        <v>151.70999999999992</v>
      </c>
      <c r="J76" s="16">
        <f t="shared" ref="J76:J96" si="38">C76-F76</f>
        <v>1098.0500000000002</v>
      </c>
      <c r="K76" s="52">
        <f t="shared" si="33"/>
        <v>0.72318959433944285</v>
      </c>
      <c r="L76" s="52">
        <f t="shared" si="34"/>
        <v>0.72318959433944285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s="8" customFormat="1" x14ac:dyDescent="0.3">
      <c r="A77" s="25" t="s">
        <v>91</v>
      </c>
      <c r="B77" s="51">
        <v>0</v>
      </c>
      <c r="C77" s="51">
        <v>137</v>
      </c>
      <c r="D77" s="51">
        <v>49.99</v>
      </c>
      <c r="E77" s="51">
        <f t="shared" si="32"/>
        <v>87.009999999999991</v>
      </c>
      <c r="F77" s="51">
        <v>49.38</v>
      </c>
      <c r="G77" s="51">
        <v>49.38</v>
      </c>
      <c r="H77" s="51">
        <v>49.38</v>
      </c>
      <c r="I77" s="16">
        <f t="shared" si="37"/>
        <v>37.629999999999988</v>
      </c>
      <c r="J77" s="16">
        <f t="shared" si="38"/>
        <v>87.62</v>
      </c>
      <c r="K77" s="52">
        <f t="shared" si="33"/>
        <v>0.56752097460062068</v>
      </c>
      <c r="L77" s="52">
        <f t="shared" si="34"/>
        <v>0.56752097460062068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s="8" customFormat="1" x14ac:dyDescent="0.3">
      <c r="A78" s="25" t="s">
        <v>92</v>
      </c>
      <c r="B78" s="51">
        <v>500</v>
      </c>
      <c r="C78" s="51">
        <v>642</v>
      </c>
      <c r="D78" s="51">
        <v>332.11</v>
      </c>
      <c r="E78" s="51">
        <f t="shared" si="32"/>
        <v>309.89</v>
      </c>
      <c r="F78" s="51">
        <v>252.78</v>
      </c>
      <c r="G78" s="51">
        <v>199.28</v>
      </c>
      <c r="H78" s="51">
        <v>199.28</v>
      </c>
      <c r="I78" s="16">
        <f t="shared" si="37"/>
        <v>57.109999999999985</v>
      </c>
      <c r="J78" s="16">
        <f t="shared" si="38"/>
        <v>389.22</v>
      </c>
      <c r="K78" s="52">
        <f t="shared" si="33"/>
        <v>0.64306689470457257</v>
      </c>
      <c r="L78" s="52">
        <f t="shared" si="34"/>
        <v>0.64306689470457257</v>
      </c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s="8" customFormat="1" x14ac:dyDescent="0.3">
      <c r="A79" s="25" t="s">
        <v>93</v>
      </c>
      <c r="B79" s="51">
        <v>2500</v>
      </c>
      <c r="C79" s="51">
        <v>2500</v>
      </c>
      <c r="D79" s="51">
        <v>2499.5700000000002</v>
      </c>
      <c r="E79" s="51">
        <f t="shared" si="32"/>
        <v>0.42999999999983629</v>
      </c>
      <c r="F79" s="51">
        <v>0</v>
      </c>
      <c r="G79" s="51">
        <v>0</v>
      </c>
      <c r="H79" s="51">
        <v>0</v>
      </c>
      <c r="I79" s="16">
        <f t="shared" si="37"/>
        <v>0.42999999999983629</v>
      </c>
      <c r="J79" s="16">
        <f t="shared" si="38"/>
        <v>2500</v>
      </c>
      <c r="K79" s="52">
        <f t="shared" si="33"/>
        <v>0</v>
      </c>
      <c r="L79" s="52">
        <f t="shared" si="34"/>
        <v>0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s="8" customFormat="1" x14ac:dyDescent="0.3">
      <c r="A80" s="25" t="s">
        <v>94</v>
      </c>
      <c r="B80" s="51">
        <v>490</v>
      </c>
      <c r="C80" s="51">
        <v>535</v>
      </c>
      <c r="D80" s="51">
        <v>454.88</v>
      </c>
      <c r="E80" s="51">
        <f t="shared" si="32"/>
        <v>80.12</v>
      </c>
      <c r="F80" s="51">
        <v>47.84</v>
      </c>
      <c r="G80" s="51">
        <v>47.84</v>
      </c>
      <c r="H80" s="51">
        <v>47.84</v>
      </c>
      <c r="I80" s="16">
        <f t="shared" si="37"/>
        <v>32.28</v>
      </c>
      <c r="J80" s="16">
        <f t="shared" si="38"/>
        <v>487.15999999999997</v>
      </c>
      <c r="K80" s="52">
        <f t="shared" si="33"/>
        <v>0.59710434348477281</v>
      </c>
      <c r="L80" s="52">
        <f t="shared" si="34"/>
        <v>0.59710434348477281</v>
      </c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s="8" customFormat="1" x14ac:dyDescent="0.3">
      <c r="A81" s="25" t="s">
        <v>95</v>
      </c>
      <c r="B81" s="51">
        <v>59000</v>
      </c>
      <c r="C81" s="51">
        <v>51339</v>
      </c>
      <c r="D81" s="51">
        <v>49752.77</v>
      </c>
      <c r="E81" s="51">
        <f t="shared" si="32"/>
        <v>1586.2300000000032</v>
      </c>
      <c r="F81" s="51">
        <v>857.81000000000006</v>
      </c>
      <c r="G81" s="51">
        <v>729.47</v>
      </c>
      <c r="H81" s="51">
        <v>541.79</v>
      </c>
      <c r="I81" s="16">
        <f t="shared" si="37"/>
        <v>728.42000000000314</v>
      </c>
      <c r="J81" s="16">
        <f t="shared" si="38"/>
        <v>50481.19</v>
      </c>
      <c r="K81" s="52">
        <f t="shared" si="33"/>
        <v>0.45987656266745591</v>
      </c>
      <c r="L81" s="52">
        <f t="shared" si="34"/>
        <v>0.45987656266745591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s="8" customFormat="1" x14ac:dyDescent="0.3">
      <c r="A82" s="25" t="s">
        <v>96</v>
      </c>
      <c r="B82" s="51">
        <v>3000</v>
      </c>
      <c r="C82" s="51">
        <v>3697</v>
      </c>
      <c r="D82" s="51">
        <v>2892.9700000000003</v>
      </c>
      <c r="E82" s="51">
        <f t="shared" si="32"/>
        <v>804.02999999999975</v>
      </c>
      <c r="F82" s="51">
        <v>369.78</v>
      </c>
      <c r="G82" s="51">
        <v>184.67000000000002</v>
      </c>
      <c r="H82" s="51">
        <v>117.9</v>
      </c>
      <c r="I82" s="16">
        <f t="shared" si="37"/>
        <v>434.24999999999977</v>
      </c>
      <c r="J82" s="16">
        <f t="shared" si="38"/>
        <v>3327.2200000000003</v>
      </c>
      <c r="K82" s="52">
        <f t="shared" si="33"/>
        <v>0.22968048455903395</v>
      </c>
      <c r="L82" s="52">
        <f t="shared" si="34"/>
        <v>0.22968048455903395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s="8" customFormat="1" x14ac:dyDescent="0.3">
      <c r="A83" s="25" t="s">
        <v>97</v>
      </c>
      <c r="B83" s="51">
        <v>1500</v>
      </c>
      <c r="C83" s="51">
        <v>2248</v>
      </c>
      <c r="D83" s="51">
        <v>1168.3499999999999</v>
      </c>
      <c r="E83" s="51">
        <f t="shared" si="32"/>
        <v>1079.6500000000001</v>
      </c>
      <c r="F83" s="51">
        <v>1013.9300000000001</v>
      </c>
      <c r="G83" s="51">
        <v>1013.9300000000001</v>
      </c>
      <c r="H83" s="51">
        <v>706.99</v>
      </c>
      <c r="I83" s="16">
        <f t="shared" si="37"/>
        <v>65.720000000000027</v>
      </c>
      <c r="J83" s="16">
        <f t="shared" si="38"/>
        <v>1234.07</v>
      </c>
      <c r="K83" s="52">
        <f t="shared" si="33"/>
        <v>0.93912842124762652</v>
      </c>
      <c r="L83" s="52">
        <f t="shared" si="34"/>
        <v>0.93912842124762652</v>
      </c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s="8" customFormat="1" x14ac:dyDescent="0.3">
      <c r="A84" s="25" t="s">
        <v>98</v>
      </c>
      <c r="B84" s="51">
        <v>8004</v>
      </c>
      <c r="C84" s="51">
        <v>13104</v>
      </c>
      <c r="D84" s="51">
        <v>7095.24</v>
      </c>
      <c r="E84" s="51">
        <f t="shared" si="32"/>
        <v>6008.76</v>
      </c>
      <c r="F84" s="51">
        <v>5901.9400000000005</v>
      </c>
      <c r="G84" s="51">
        <v>5901.9400000000005</v>
      </c>
      <c r="H84" s="51">
        <v>3831.9500000000003</v>
      </c>
      <c r="I84" s="16">
        <f t="shared" si="37"/>
        <v>106.81999999999971</v>
      </c>
      <c r="J84" s="16">
        <f t="shared" si="38"/>
        <v>7202.0599999999995</v>
      </c>
      <c r="K84" s="52">
        <f t="shared" si="33"/>
        <v>0.9822226216390737</v>
      </c>
      <c r="L84" s="52">
        <f t="shared" si="34"/>
        <v>0.9822226216390737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s="8" customFormat="1" x14ac:dyDescent="0.3">
      <c r="A85" s="25" t="s">
        <v>99</v>
      </c>
      <c r="B85" s="51">
        <v>19500</v>
      </c>
      <c r="C85" s="51">
        <v>19063</v>
      </c>
      <c r="D85" s="51">
        <v>16029.57</v>
      </c>
      <c r="E85" s="51">
        <f t="shared" si="32"/>
        <v>3033.4300000000003</v>
      </c>
      <c r="F85" s="51">
        <v>2602.02</v>
      </c>
      <c r="G85" s="51">
        <v>2596.2399999999998</v>
      </c>
      <c r="H85" s="51">
        <v>1995.95</v>
      </c>
      <c r="I85" s="16">
        <f t="shared" si="37"/>
        <v>431.41000000000031</v>
      </c>
      <c r="J85" s="16">
        <f t="shared" si="38"/>
        <v>16460.98</v>
      </c>
      <c r="K85" s="52">
        <f t="shared" si="33"/>
        <v>0.85587602153337961</v>
      </c>
      <c r="L85" s="52">
        <f t="shared" si="34"/>
        <v>0.85587602153337961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s="8" customFormat="1" x14ac:dyDescent="0.3">
      <c r="A86" s="25" t="s">
        <v>100</v>
      </c>
      <c r="B86" s="51">
        <v>0</v>
      </c>
      <c r="C86" s="51">
        <v>190</v>
      </c>
      <c r="D86" s="70"/>
      <c r="E86" s="51">
        <f t="shared" si="32"/>
        <v>190</v>
      </c>
      <c r="F86" s="51">
        <v>123</v>
      </c>
      <c r="G86" s="51">
        <v>123</v>
      </c>
      <c r="H86" s="51">
        <v>123</v>
      </c>
      <c r="I86" s="16">
        <f t="shared" si="37"/>
        <v>67</v>
      </c>
      <c r="J86" s="16">
        <f t="shared" si="38"/>
        <v>67</v>
      </c>
      <c r="K86" s="52">
        <f t="shared" si="33"/>
        <v>0.64736842105263159</v>
      </c>
      <c r="L86" s="52">
        <f t="shared" si="34"/>
        <v>0.64736842105263159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s="8" customFormat="1" x14ac:dyDescent="0.3">
      <c r="A87" s="25" t="s">
        <v>101</v>
      </c>
      <c r="B87" s="51">
        <v>1500</v>
      </c>
      <c r="C87" s="51">
        <v>7495</v>
      </c>
      <c r="D87" s="51">
        <v>3241.28</v>
      </c>
      <c r="E87" s="51">
        <f t="shared" si="32"/>
        <v>4253.7199999999993</v>
      </c>
      <c r="F87" s="51">
        <v>3129.79</v>
      </c>
      <c r="G87" s="51">
        <v>3129.79</v>
      </c>
      <c r="H87" s="51">
        <v>3129.79</v>
      </c>
      <c r="I87" s="16">
        <f t="shared" si="37"/>
        <v>1123.9299999999994</v>
      </c>
      <c r="J87" s="16">
        <f t="shared" si="38"/>
        <v>4365.21</v>
      </c>
      <c r="K87" s="52">
        <f t="shared" si="33"/>
        <v>0.73577715505486974</v>
      </c>
      <c r="L87" s="52">
        <f t="shared" si="34"/>
        <v>0.73577715505486974</v>
      </c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s="8" customFormat="1" x14ac:dyDescent="0.3">
      <c r="A88" s="25" t="s">
        <v>102</v>
      </c>
      <c r="B88" s="51">
        <v>3500</v>
      </c>
      <c r="C88" s="51">
        <v>7350</v>
      </c>
      <c r="D88" s="51">
        <v>2712.45</v>
      </c>
      <c r="E88" s="51">
        <f t="shared" si="32"/>
        <v>4637.55</v>
      </c>
      <c r="F88" s="51">
        <v>4119.38</v>
      </c>
      <c r="G88" s="51">
        <v>4059.41</v>
      </c>
      <c r="H88" s="51">
        <v>3997.46</v>
      </c>
      <c r="I88" s="16">
        <f t="shared" si="37"/>
        <v>518.17000000000007</v>
      </c>
      <c r="J88" s="16">
        <f t="shared" si="38"/>
        <v>3230.62</v>
      </c>
      <c r="K88" s="52">
        <f t="shared" si="33"/>
        <v>0.87533503681900993</v>
      </c>
      <c r="L88" s="52">
        <f t="shared" si="34"/>
        <v>0.87533503681900993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s="8" customFormat="1" x14ac:dyDescent="0.3">
      <c r="A89" s="25" t="s">
        <v>103</v>
      </c>
      <c r="B89" s="51">
        <v>0</v>
      </c>
      <c r="C89" s="51">
        <v>2672</v>
      </c>
      <c r="D89" s="51">
        <v>159.09</v>
      </c>
      <c r="E89" s="51">
        <f t="shared" si="32"/>
        <v>2512.91</v>
      </c>
      <c r="F89" s="51">
        <v>2507.8900000000003</v>
      </c>
      <c r="G89" s="51">
        <v>2507.8900000000003</v>
      </c>
      <c r="H89" s="51">
        <v>2507.8900000000003</v>
      </c>
      <c r="I89" s="16">
        <f t="shared" si="37"/>
        <v>5.0199999999995271</v>
      </c>
      <c r="J89" s="16">
        <f t="shared" si="38"/>
        <v>164.10999999999967</v>
      </c>
      <c r="K89" s="52">
        <f t="shared" si="33"/>
        <v>0.99800231603996981</v>
      </c>
      <c r="L89" s="52">
        <f t="shared" si="34"/>
        <v>0.99800231603996981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s="8" customFormat="1" x14ac:dyDescent="0.3">
      <c r="A90" s="25" t="s">
        <v>104</v>
      </c>
      <c r="B90" s="51">
        <v>0</v>
      </c>
      <c r="C90" s="51">
        <v>23</v>
      </c>
      <c r="D90" s="51">
        <v>0.9</v>
      </c>
      <c r="E90" s="51">
        <f t="shared" si="32"/>
        <v>22.1</v>
      </c>
      <c r="F90" s="51">
        <v>22.1</v>
      </c>
      <c r="G90" s="51">
        <v>22.1</v>
      </c>
      <c r="H90" s="51">
        <v>22.1</v>
      </c>
      <c r="I90" s="16">
        <f t="shared" si="37"/>
        <v>0</v>
      </c>
      <c r="J90" s="16">
        <f t="shared" si="38"/>
        <v>0.89999999999999858</v>
      </c>
      <c r="K90" s="52">
        <f t="shared" si="33"/>
        <v>1</v>
      </c>
      <c r="L90" s="52">
        <f t="shared" si="34"/>
        <v>1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s="8" customFormat="1" x14ac:dyDescent="0.3">
      <c r="A91" s="25" t="s">
        <v>105</v>
      </c>
      <c r="B91" s="51">
        <v>0</v>
      </c>
      <c r="C91" s="51">
        <v>10</v>
      </c>
      <c r="D91" s="51"/>
      <c r="E91" s="51">
        <f t="shared" si="32"/>
        <v>10</v>
      </c>
      <c r="F91" s="51">
        <v>10</v>
      </c>
      <c r="G91" s="51">
        <v>10</v>
      </c>
      <c r="H91" s="51">
        <v>10</v>
      </c>
      <c r="I91" s="16">
        <f t="shared" si="37"/>
        <v>0</v>
      </c>
      <c r="J91" s="16">
        <f t="shared" si="38"/>
        <v>0</v>
      </c>
      <c r="K91" s="52">
        <f t="shared" si="33"/>
        <v>1</v>
      </c>
      <c r="L91" s="52">
        <f t="shared" si="34"/>
        <v>1</v>
      </c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s="8" customFormat="1" x14ac:dyDescent="0.3">
      <c r="A92" s="25" t="s">
        <v>106</v>
      </c>
      <c r="B92" s="51">
        <v>0</v>
      </c>
      <c r="C92" s="51">
        <v>17</v>
      </c>
      <c r="D92" s="51">
        <v>0.94</v>
      </c>
      <c r="E92" s="51">
        <f t="shared" si="32"/>
        <v>16.059999999999999</v>
      </c>
      <c r="F92" s="51">
        <v>16.059999999999999</v>
      </c>
      <c r="G92" s="51">
        <v>16.059999999999999</v>
      </c>
      <c r="H92" s="51">
        <v>16.059999999999999</v>
      </c>
      <c r="I92" s="16">
        <f t="shared" si="37"/>
        <v>0</v>
      </c>
      <c r="J92" s="16">
        <f t="shared" si="38"/>
        <v>0.94000000000000128</v>
      </c>
      <c r="K92" s="52">
        <f t="shared" si="33"/>
        <v>1</v>
      </c>
      <c r="L92" s="52">
        <f t="shared" si="34"/>
        <v>1</v>
      </c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s="8" customFormat="1" x14ac:dyDescent="0.3">
      <c r="A93" s="25" t="s">
        <v>107</v>
      </c>
      <c r="B93" s="51">
        <v>0</v>
      </c>
      <c r="C93" s="51">
        <v>69</v>
      </c>
      <c r="D93" s="51">
        <v>0.3</v>
      </c>
      <c r="E93" s="51">
        <f t="shared" si="32"/>
        <v>68.7</v>
      </c>
      <c r="F93" s="51">
        <v>68.7</v>
      </c>
      <c r="G93" s="51">
        <v>68.7</v>
      </c>
      <c r="H93" s="51">
        <v>68.7</v>
      </c>
      <c r="I93" s="16">
        <f t="shared" si="37"/>
        <v>0</v>
      </c>
      <c r="J93" s="16">
        <f t="shared" si="38"/>
        <v>0.29999999999999716</v>
      </c>
      <c r="K93" s="52">
        <f>G93/E93</f>
        <v>1</v>
      </c>
      <c r="L93" s="52">
        <f t="shared" si="34"/>
        <v>1</v>
      </c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s="8" customFormat="1" x14ac:dyDescent="0.3">
      <c r="A94" s="25" t="s">
        <v>108</v>
      </c>
      <c r="B94" s="51">
        <v>0</v>
      </c>
      <c r="C94" s="51">
        <v>228</v>
      </c>
      <c r="D94" s="51">
        <v>1.06</v>
      </c>
      <c r="E94" s="51">
        <f t="shared" si="32"/>
        <v>226.94</v>
      </c>
      <c r="F94" s="51">
        <v>226.94000000000003</v>
      </c>
      <c r="G94" s="51">
        <v>226.94000000000003</v>
      </c>
      <c r="H94" s="51">
        <v>226.94000000000003</v>
      </c>
      <c r="I94" s="16">
        <f t="shared" si="37"/>
        <v>0</v>
      </c>
      <c r="J94" s="16">
        <f t="shared" si="38"/>
        <v>1.0599999999999739</v>
      </c>
      <c r="K94" s="52">
        <f t="shared" si="33"/>
        <v>1.0000000000000002</v>
      </c>
      <c r="L94" s="52">
        <f t="shared" si="34"/>
        <v>1.0000000000000002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s="8" customFormat="1" x14ac:dyDescent="0.3">
      <c r="A95" s="25" t="s">
        <v>109</v>
      </c>
      <c r="B95" s="51">
        <v>0</v>
      </c>
      <c r="C95" s="51">
        <v>69</v>
      </c>
      <c r="D95" s="51">
        <v>0.42</v>
      </c>
      <c r="E95" s="51">
        <f t="shared" si="32"/>
        <v>68.58</v>
      </c>
      <c r="F95" s="51">
        <v>68.58</v>
      </c>
      <c r="G95" s="51">
        <v>68.58</v>
      </c>
      <c r="H95" s="51">
        <v>68.58</v>
      </c>
      <c r="I95" s="16">
        <f t="shared" si="37"/>
        <v>0</v>
      </c>
      <c r="J95" s="16">
        <f t="shared" si="38"/>
        <v>0.42000000000000171</v>
      </c>
      <c r="K95" s="52">
        <f t="shared" si="33"/>
        <v>1</v>
      </c>
      <c r="L95" s="52">
        <f t="shared" si="34"/>
        <v>1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s="8" customFormat="1" x14ac:dyDescent="0.3">
      <c r="A96" s="25" t="s">
        <v>110</v>
      </c>
      <c r="B96" s="51">
        <v>0</v>
      </c>
      <c r="C96" s="51">
        <v>52</v>
      </c>
      <c r="D96" s="51">
        <v>0.72000000000000008</v>
      </c>
      <c r="E96" s="51">
        <f t="shared" si="32"/>
        <v>51.28</v>
      </c>
      <c r="F96" s="51">
        <v>51.28</v>
      </c>
      <c r="G96" s="51">
        <v>51.28</v>
      </c>
      <c r="H96" s="51">
        <v>51.28</v>
      </c>
      <c r="I96" s="16">
        <f t="shared" si="37"/>
        <v>0</v>
      </c>
      <c r="J96" s="16">
        <f t="shared" si="38"/>
        <v>0.71999999999999886</v>
      </c>
      <c r="K96" s="52">
        <f t="shared" si="33"/>
        <v>1</v>
      </c>
      <c r="L96" s="52">
        <f t="shared" si="34"/>
        <v>1</v>
      </c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s="8" customFormat="1" x14ac:dyDescent="0.3">
      <c r="A97" s="21" t="s">
        <v>40</v>
      </c>
      <c r="B97" s="17">
        <f>SUM(B98:B103)</f>
        <v>0</v>
      </c>
      <c r="C97" s="17">
        <f t="shared" ref="C97:H97" si="39">SUM(C98:C103)</f>
        <v>5025</v>
      </c>
      <c r="D97" s="17">
        <f t="shared" si="39"/>
        <v>663</v>
      </c>
      <c r="E97" s="17">
        <f t="shared" si="39"/>
        <v>4362</v>
      </c>
      <c r="F97" s="17">
        <f t="shared" si="39"/>
        <v>4173.78</v>
      </c>
      <c r="G97" s="17">
        <f t="shared" si="39"/>
        <v>4173.78</v>
      </c>
      <c r="H97" s="17">
        <f t="shared" si="39"/>
        <v>3892.85</v>
      </c>
      <c r="I97" s="17">
        <f>SUM(I98:I103)</f>
        <v>188.22</v>
      </c>
      <c r="J97" s="17">
        <f>SUM(J98:J103)</f>
        <v>851.22</v>
      </c>
      <c r="K97" s="9">
        <f>G97/E97</f>
        <v>0.95685006877579082</v>
      </c>
      <c r="L97" s="9">
        <f>G97/E97</f>
        <v>0.95685006877579082</v>
      </c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s="8" customFormat="1" x14ac:dyDescent="0.3">
      <c r="A98" s="25" t="s">
        <v>111</v>
      </c>
      <c r="B98" s="39">
        <v>0</v>
      </c>
      <c r="C98" s="51">
        <v>3550</v>
      </c>
      <c r="D98" s="51">
        <v>255.48</v>
      </c>
      <c r="E98" s="51">
        <f t="shared" si="32"/>
        <v>3294.52</v>
      </c>
      <c r="F98" s="51">
        <v>3143.54</v>
      </c>
      <c r="G98" s="51">
        <v>3143.54</v>
      </c>
      <c r="H98" s="51">
        <v>3143.54</v>
      </c>
      <c r="I98" s="16">
        <f t="shared" ref="I98:I103" si="40">E98-F98</f>
        <v>150.98000000000002</v>
      </c>
      <c r="J98" s="16">
        <f t="shared" ref="J98:J103" si="41">C98-F98</f>
        <v>406.46000000000004</v>
      </c>
      <c r="K98" s="52">
        <f>G98/E98</f>
        <v>0.95417238323033404</v>
      </c>
      <c r="L98" s="52">
        <f t="shared" ref="L98" si="42">G98/E98</f>
        <v>0.95417238323033404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s="8" customFormat="1" x14ac:dyDescent="0.3">
      <c r="A99" s="25" t="s">
        <v>112</v>
      </c>
      <c r="B99" s="39">
        <v>0</v>
      </c>
      <c r="C99" s="51">
        <v>50</v>
      </c>
      <c r="D99" s="51">
        <v>11.33</v>
      </c>
      <c r="E99" s="51">
        <f t="shared" si="32"/>
        <v>38.67</v>
      </c>
      <c r="F99" s="51">
        <v>31.98</v>
      </c>
      <c r="G99" s="51">
        <v>31.98</v>
      </c>
      <c r="H99" s="51">
        <v>31.98</v>
      </c>
      <c r="I99" s="16">
        <f t="shared" si="40"/>
        <v>6.6900000000000013</v>
      </c>
      <c r="J99" s="16">
        <f t="shared" si="41"/>
        <v>18.02</v>
      </c>
      <c r="K99" s="52">
        <f t="shared" ref="K99:K103" si="43">G99/E99</f>
        <v>0.8269976726144298</v>
      </c>
      <c r="L99" s="52">
        <f t="shared" ref="L99:L102" si="44">G99/E99</f>
        <v>0.8269976726144298</v>
      </c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s="8" customFormat="1" x14ac:dyDescent="0.3">
      <c r="A100" s="25" t="s">
        <v>113</v>
      </c>
      <c r="B100" s="39">
        <v>0</v>
      </c>
      <c r="C100" s="51">
        <v>155</v>
      </c>
      <c r="D100" s="51">
        <v>0</v>
      </c>
      <c r="E100" s="51">
        <f t="shared" si="32"/>
        <v>155</v>
      </c>
      <c r="F100" s="51">
        <v>152.47999999999999</v>
      </c>
      <c r="G100" s="51">
        <v>152.47999999999999</v>
      </c>
      <c r="H100" s="51">
        <v>152.47999999999999</v>
      </c>
      <c r="I100" s="16">
        <f t="shared" si="40"/>
        <v>2.5200000000000102</v>
      </c>
      <c r="J100" s="16">
        <f t="shared" si="41"/>
        <v>2.5200000000000102</v>
      </c>
      <c r="K100" s="52">
        <f t="shared" si="43"/>
        <v>0.9837419354838709</v>
      </c>
      <c r="L100" s="52">
        <f t="shared" si="44"/>
        <v>0.9837419354838709</v>
      </c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s="8" customFormat="1" x14ac:dyDescent="0.3">
      <c r="A101" s="25" t="s">
        <v>114</v>
      </c>
      <c r="B101" s="39">
        <v>0</v>
      </c>
      <c r="C101" s="51">
        <v>116</v>
      </c>
      <c r="D101" s="51">
        <v>0</v>
      </c>
      <c r="E101" s="51">
        <f t="shared" si="32"/>
        <v>116</v>
      </c>
      <c r="F101" s="51">
        <v>115.81</v>
      </c>
      <c r="G101" s="51">
        <v>115.81</v>
      </c>
      <c r="H101" s="51">
        <v>115.81</v>
      </c>
      <c r="I101" s="16">
        <f t="shared" si="40"/>
        <v>0.18999999999999773</v>
      </c>
      <c r="J101" s="16">
        <f t="shared" si="41"/>
        <v>0.18999999999999773</v>
      </c>
      <c r="K101" s="52">
        <f t="shared" si="43"/>
        <v>0.99836206896551727</v>
      </c>
      <c r="L101" s="52">
        <f t="shared" si="44"/>
        <v>0.99836206896551727</v>
      </c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s="8" customFormat="1" x14ac:dyDescent="0.3">
      <c r="A102" s="25" t="s">
        <v>115</v>
      </c>
      <c r="B102" s="39">
        <v>0</v>
      </c>
      <c r="C102" s="51">
        <v>873</v>
      </c>
      <c r="D102" s="51">
        <v>396.19</v>
      </c>
      <c r="E102" s="51">
        <f t="shared" si="32"/>
        <v>476.81</v>
      </c>
      <c r="F102" s="51">
        <v>449.04</v>
      </c>
      <c r="G102" s="51">
        <v>449.04</v>
      </c>
      <c r="H102" s="51">
        <v>449.04</v>
      </c>
      <c r="I102" s="16">
        <f t="shared" si="40"/>
        <v>27.769999999999982</v>
      </c>
      <c r="J102" s="16">
        <f t="shared" si="41"/>
        <v>423.96</v>
      </c>
      <c r="K102" s="52">
        <f>G102/E102</f>
        <v>0.94175877183783896</v>
      </c>
      <c r="L102" s="52">
        <f t="shared" si="44"/>
        <v>0.94175877183783896</v>
      </c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s="8" customFormat="1" x14ac:dyDescent="0.3">
      <c r="A103" s="25" t="s">
        <v>131</v>
      </c>
      <c r="B103" s="39">
        <v>0</v>
      </c>
      <c r="C103" s="51">
        <v>281</v>
      </c>
      <c r="D103" s="51">
        <v>0</v>
      </c>
      <c r="E103" s="51">
        <f t="shared" si="32"/>
        <v>281</v>
      </c>
      <c r="F103" s="51">
        <v>280.93</v>
      </c>
      <c r="G103" s="51">
        <v>280.93</v>
      </c>
      <c r="H103" s="51">
        <v>0</v>
      </c>
      <c r="I103" s="16">
        <f t="shared" si="40"/>
        <v>6.9999999999993179E-2</v>
      </c>
      <c r="J103" s="16">
        <f t="shared" si="41"/>
        <v>6.9999999999993179E-2</v>
      </c>
      <c r="K103" s="52">
        <f t="shared" si="43"/>
        <v>0.99975088967971537</v>
      </c>
      <c r="L103" s="52">
        <f>G103/E103</f>
        <v>0.99975088967971537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s="8" customFormat="1" x14ac:dyDescent="0.3">
      <c r="A104" s="21" t="s">
        <v>35</v>
      </c>
      <c r="B104" s="17">
        <f>SUM(B105:B108)</f>
        <v>121300</v>
      </c>
      <c r="C104" s="17">
        <f t="shared" ref="C104:J104" si="45">SUM(C105:C108)</f>
        <v>5252</v>
      </c>
      <c r="D104" s="17"/>
      <c r="E104" s="17">
        <f>SUM(E105:E108)</f>
        <v>5252</v>
      </c>
      <c r="F104" s="17">
        <f t="shared" si="45"/>
        <v>4893</v>
      </c>
      <c r="G104" s="17">
        <f t="shared" si="45"/>
        <v>4893</v>
      </c>
      <c r="H104" s="17">
        <f t="shared" si="45"/>
        <v>3243</v>
      </c>
      <c r="I104" s="17">
        <f t="shared" si="45"/>
        <v>359</v>
      </c>
      <c r="J104" s="17">
        <f t="shared" si="45"/>
        <v>359</v>
      </c>
      <c r="K104" s="9">
        <f t="shared" ref="K104" si="46">G104/E104</f>
        <v>0.93164508758568165</v>
      </c>
      <c r="L104" s="9">
        <f t="shared" ref="L104" si="47">G104/E104</f>
        <v>0.93164508758568165</v>
      </c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s="8" customFormat="1" x14ac:dyDescent="0.3">
      <c r="A105" s="26" t="s">
        <v>117</v>
      </c>
      <c r="B105" s="51">
        <v>50000</v>
      </c>
      <c r="C105" s="40">
        <v>0</v>
      </c>
      <c r="D105" s="40">
        <v>0</v>
      </c>
      <c r="E105" s="51">
        <f t="shared" si="32"/>
        <v>0</v>
      </c>
      <c r="F105" s="40">
        <v>0</v>
      </c>
      <c r="G105" s="40">
        <v>0</v>
      </c>
      <c r="H105" s="40">
        <v>0</v>
      </c>
      <c r="I105" s="16">
        <f>E105-F105</f>
        <v>0</v>
      </c>
      <c r="J105" s="16">
        <f>C105-F105</f>
        <v>0</v>
      </c>
      <c r="K105" s="52">
        <v>0</v>
      </c>
      <c r="L105" s="52">
        <v>0</v>
      </c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s="8" customFormat="1" x14ac:dyDescent="0.3">
      <c r="A106" s="25" t="s">
        <v>118</v>
      </c>
      <c r="B106" s="51">
        <v>28500</v>
      </c>
      <c r="C106" s="39">
        <v>3952</v>
      </c>
      <c r="D106" s="39">
        <v>0</v>
      </c>
      <c r="E106" s="51">
        <f t="shared" si="32"/>
        <v>3952</v>
      </c>
      <c r="F106" s="39">
        <v>3593</v>
      </c>
      <c r="G106" s="39">
        <v>3593</v>
      </c>
      <c r="H106" s="39">
        <v>1943</v>
      </c>
      <c r="I106" s="16">
        <f>E106-F106</f>
        <v>359</v>
      </c>
      <c r="J106" s="16">
        <f>C106-F106</f>
        <v>359</v>
      </c>
      <c r="K106" s="52">
        <f t="shared" ref="K106:K108" si="48">G106/E106</f>
        <v>0.90915991902834004</v>
      </c>
      <c r="L106" s="52">
        <f t="shared" ref="L106:L108" si="49">G106/E106</f>
        <v>0.90915991902834004</v>
      </c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s="8" customFormat="1" x14ac:dyDescent="0.3">
      <c r="A107" s="25" t="s">
        <v>119</v>
      </c>
      <c r="B107" s="51">
        <v>42800</v>
      </c>
      <c r="C107" s="39">
        <v>0</v>
      </c>
      <c r="D107" s="39">
        <v>0</v>
      </c>
      <c r="E107" s="51">
        <f t="shared" si="32"/>
        <v>0</v>
      </c>
      <c r="F107" s="39">
        <v>0</v>
      </c>
      <c r="G107" s="39">
        <v>0</v>
      </c>
      <c r="H107" s="39">
        <v>0</v>
      </c>
      <c r="I107" s="16">
        <f>E107-F107</f>
        <v>0</v>
      </c>
      <c r="J107" s="16">
        <f>C107-F107</f>
        <v>0</v>
      </c>
      <c r="K107" s="52">
        <v>0</v>
      </c>
      <c r="L107" s="52">
        <v>0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s="8" customFormat="1" x14ac:dyDescent="0.3">
      <c r="A108" s="27" t="s">
        <v>136</v>
      </c>
      <c r="B108" s="51">
        <v>0</v>
      </c>
      <c r="C108" s="41">
        <v>1300</v>
      </c>
      <c r="D108" s="41">
        <v>0</v>
      </c>
      <c r="E108" s="51">
        <f t="shared" si="32"/>
        <v>1300</v>
      </c>
      <c r="F108" s="41">
        <v>1300</v>
      </c>
      <c r="G108" s="41">
        <v>1300</v>
      </c>
      <c r="H108" s="41">
        <v>1300</v>
      </c>
      <c r="I108" s="16">
        <f>E108-F108</f>
        <v>0</v>
      </c>
      <c r="J108" s="16">
        <f>C108-F108</f>
        <v>0</v>
      </c>
      <c r="K108" s="52">
        <f t="shared" si="48"/>
        <v>1</v>
      </c>
      <c r="L108" s="52">
        <f t="shared" si="49"/>
        <v>1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x14ac:dyDescent="0.3">
      <c r="A109" s="22" t="s">
        <v>36</v>
      </c>
      <c r="B109" s="14">
        <f>B110+B120+B138+B148+B154+B156+B162+B165</f>
        <v>17904806</v>
      </c>
      <c r="C109" s="14">
        <f>C110+C120+C138+C148+C154+C156+C162+C165</f>
        <v>27016513</v>
      </c>
      <c r="D109" s="14">
        <f t="shared" ref="D109" si="50">D110+D120+D138+D148+D154+D156+D162+D165</f>
        <v>0</v>
      </c>
      <c r="E109" s="14">
        <f>E110+E120+E138+E148+E154+E156+E162+E165</f>
        <v>27016513</v>
      </c>
      <c r="F109" s="14">
        <f t="shared" ref="F109:J109" si="51">F110+F120+F138+F148+F154+F156+F162+F165</f>
        <v>22919528.350000001</v>
      </c>
      <c r="G109" s="14">
        <f t="shared" si="51"/>
        <v>15020030.940000001</v>
      </c>
      <c r="H109" s="14">
        <f t="shared" si="51"/>
        <v>5118613.7300000004</v>
      </c>
      <c r="I109" s="14">
        <f t="shared" si="51"/>
        <v>4096984.6500000018</v>
      </c>
      <c r="J109" s="14">
        <f t="shared" si="51"/>
        <v>4096984.6500000018</v>
      </c>
      <c r="K109" s="6">
        <f>G109/E109</f>
        <v>0.55595742278065274</v>
      </c>
      <c r="L109" s="6">
        <f>G109/C109</f>
        <v>0.55595742278065274</v>
      </c>
      <c r="M109" s="55"/>
      <c r="N109" s="36"/>
    </row>
    <row r="110" spans="1:25" s="11" customFormat="1" x14ac:dyDescent="0.3">
      <c r="A110" s="21" t="s">
        <v>21</v>
      </c>
      <c r="B110" s="17">
        <f>SUM(B111:B119)</f>
        <v>913096</v>
      </c>
      <c r="C110" s="17">
        <f t="shared" ref="C110:J110" si="52">SUM(C111:C119)</f>
        <v>979892</v>
      </c>
      <c r="D110" s="17">
        <f t="shared" si="52"/>
        <v>0</v>
      </c>
      <c r="E110" s="17">
        <f t="shared" si="52"/>
        <v>979892</v>
      </c>
      <c r="F110" s="17">
        <f t="shared" si="52"/>
        <v>766638.98999999987</v>
      </c>
      <c r="G110" s="17">
        <f t="shared" si="52"/>
        <v>766638.98999999987</v>
      </c>
      <c r="H110" s="17">
        <f t="shared" si="52"/>
        <v>592680.41</v>
      </c>
      <c r="I110" s="17">
        <f>SUM(I111:I119)</f>
        <v>213253.01000000007</v>
      </c>
      <c r="J110" s="17">
        <f t="shared" si="52"/>
        <v>213253.01000000007</v>
      </c>
      <c r="K110" s="9">
        <f>G110/E110</f>
        <v>0.78237090414045618</v>
      </c>
      <c r="L110" s="9">
        <f>G110/C110</f>
        <v>0.78237090414045618</v>
      </c>
      <c r="M110" s="37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</row>
    <row r="111" spans="1:25" x14ac:dyDescent="0.3">
      <c r="A111" s="25" t="s">
        <v>120</v>
      </c>
      <c r="B111" s="16">
        <v>770400</v>
      </c>
      <c r="C111" s="39">
        <v>743857</v>
      </c>
      <c r="D111" s="39">
        <v>0</v>
      </c>
      <c r="E111" s="51">
        <f>C111-D111</f>
        <v>743857</v>
      </c>
      <c r="F111" s="39">
        <v>568886.67999999993</v>
      </c>
      <c r="G111" s="39">
        <v>568886.67999999993</v>
      </c>
      <c r="H111" s="39">
        <v>496900.52999999997</v>
      </c>
      <c r="I111" s="16">
        <f t="shared" ref="I111:I119" si="53">E111-F111</f>
        <v>174970.32000000007</v>
      </c>
      <c r="J111" s="16">
        <f t="shared" ref="J111:J119" si="54">C111-F111</f>
        <v>174970.32000000007</v>
      </c>
      <c r="K111" s="44">
        <f t="shared" ref="K111:K166" si="55">G111/E111</f>
        <v>0.7647796283425442</v>
      </c>
      <c r="L111" s="44">
        <f t="shared" ref="L111:L166" si="56">G111/C111</f>
        <v>0.7647796283425442</v>
      </c>
    </row>
    <row r="112" spans="1:25" x14ac:dyDescent="0.3">
      <c r="A112" s="25" t="s">
        <v>121</v>
      </c>
      <c r="B112" s="16">
        <v>16500</v>
      </c>
      <c r="C112" s="39">
        <v>16500</v>
      </c>
      <c r="D112" s="39">
        <v>0</v>
      </c>
      <c r="E112" s="51">
        <f t="shared" ref="E112:E137" si="57">C112-D112</f>
        <v>16500</v>
      </c>
      <c r="F112" s="39">
        <v>12814.92</v>
      </c>
      <c r="G112" s="39">
        <v>12814.92</v>
      </c>
      <c r="H112" s="39">
        <v>11730.93</v>
      </c>
      <c r="I112" s="16">
        <f t="shared" si="53"/>
        <v>3685.08</v>
      </c>
      <c r="J112" s="16">
        <f t="shared" si="54"/>
        <v>3685.08</v>
      </c>
      <c r="K112" s="52">
        <f t="shared" si="55"/>
        <v>0.77666181818181823</v>
      </c>
      <c r="L112" s="52">
        <f t="shared" si="56"/>
        <v>0.77666181818181823</v>
      </c>
    </row>
    <row r="113" spans="1:25" x14ac:dyDescent="0.3">
      <c r="A113" s="25" t="s">
        <v>122</v>
      </c>
      <c r="B113" s="16">
        <v>96149</v>
      </c>
      <c r="C113" s="39">
        <v>96149</v>
      </c>
      <c r="D113" s="39">
        <v>0</v>
      </c>
      <c r="E113" s="51">
        <f t="shared" si="57"/>
        <v>96149</v>
      </c>
      <c r="F113" s="39">
        <v>71066.23000000001</v>
      </c>
      <c r="G113" s="39">
        <v>71066.23000000001</v>
      </c>
      <c r="H113" s="39">
        <v>35522.04</v>
      </c>
      <c r="I113" s="16">
        <f t="shared" si="53"/>
        <v>25082.76999999999</v>
      </c>
      <c r="J113" s="16">
        <f t="shared" si="54"/>
        <v>25082.76999999999</v>
      </c>
      <c r="K113" s="52">
        <f t="shared" si="55"/>
        <v>0.73912604395261527</v>
      </c>
      <c r="L113" s="52">
        <f t="shared" si="56"/>
        <v>0.73912604395261527</v>
      </c>
    </row>
    <row r="114" spans="1:25" x14ac:dyDescent="0.3">
      <c r="A114" s="25" t="s">
        <v>123</v>
      </c>
      <c r="B114" s="16">
        <v>11556</v>
      </c>
      <c r="C114" s="39">
        <v>11556</v>
      </c>
      <c r="D114" s="39">
        <v>0</v>
      </c>
      <c r="E114" s="51">
        <f t="shared" si="57"/>
        <v>11556</v>
      </c>
      <c r="F114" s="39">
        <v>8533.2999999999993</v>
      </c>
      <c r="G114" s="39">
        <v>8533.2999999999993</v>
      </c>
      <c r="H114" s="39">
        <v>4529.6499999999996</v>
      </c>
      <c r="I114" s="16">
        <f t="shared" si="53"/>
        <v>3022.7000000000007</v>
      </c>
      <c r="J114" s="16">
        <f t="shared" si="54"/>
        <v>3022.7000000000007</v>
      </c>
      <c r="K114" s="52">
        <f t="shared" si="55"/>
        <v>0.73843025268258911</v>
      </c>
      <c r="L114" s="52">
        <f t="shared" si="56"/>
        <v>0.73843025268258911</v>
      </c>
    </row>
    <row r="115" spans="1:25" x14ac:dyDescent="0.3">
      <c r="A115" s="25" t="s">
        <v>124</v>
      </c>
      <c r="B115" s="16">
        <v>16179</v>
      </c>
      <c r="C115" s="39">
        <v>16179</v>
      </c>
      <c r="D115" s="39">
        <v>0</v>
      </c>
      <c r="E115" s="51">
        <f t="shared" si="57"/>
        <v>16179</v>
      </c>
      <c r="F115" s="39">
        <v>11946.619999999999</v>
      </c>
      <c r="G115" s="39">
        <v>11946.619999999999</v>
      </c>
      <c r="H115" s="39">
        <v>6049.6100000000006</v>
      </c>
      <c r="I115" s="16">
        <f t="shared" si="53"/>
        <v>4232.380000000001</v>
      </c>
      <c r="J115" s="16">
        <f t="shared" si="54"/>
        <v>4232.380000000001</v>
      </c>
      <c r="K115" s="52">
        <f t="shared" si="55"/>
        <v>0.7384028679151986</v>
      </c>
      <c r="L115" s="52">
        <f t="shared" si="56"/>
        <v>0.7384028679151986</v>
      </c>
    </row>
    <row r="116" spans="1:25" x14ac:dyDescent="0.3">
      <c r="A116" s="25" t="s">
        <v>125</v>
      </c>
      <c r="B116" s="16">
        <v>2312</v>
      </c>
      <c r="C116" s="39">
        <v>2312</v>
      </c>
      <c r="D116" s="39">
        <v>0</v>
      </c>
      <c r="E116" s="51">
        <f t="shared" si="57"/>
        <v>2312</v>
      </c>
      <c r="F116" s="39">
        <v>1258.2</v>
      </c>
      <c r="G116" s="39">
        <v>1258.2</v>
      </c>
      <c r="H116" s="39">
        <v>735.3</v>
      </c>
      <c r="I116" s="16">
        <f t="shared" si="53"/>
        <v>1053.8</v>
      </c>
      <c r="J116" s="16">
        <f t="shared" si="54"/>
        <v>1053.8</v>
      </c>
      <c r="K116" s="52">
        <f t="shared" si="55"/>
        <v>0.54420415224913499</v>
      </c>
      <c r="L116" s="52">
        <f t="shared" si="56"/>
        <v>0.54420415224913499</v>
      </c>
    </row>
    <row r="117" spans="1:25" x14ac:dyDescent="0.3">
      <c r="A117" s="25" t="s">
        <v>126</v>
      </c>
      <c r="B117" s="16">
        <v>0</v>
      </c>
      <c r="C117" s="39">
        <v>78289</v>
      </c>
      <c r="D117" s="39">
        <v>0</v>
      </c>
      <c r="E117" s="51">
        <f t="shared" si="57"/>
        <v>78289</v>
      </c>
      <c r="F117" s="39">
        <v>77913.34</v>
      </c>
      <c r="G117" s="39">
        <v>77913.34</v>
      </c>
      <c r="H117" s="39">
        <v>37056.47</v>
      </c>
      <c r="I117" s="16">
        <f t="shared" si="53"/>
        <v>375.66000000000349</v>
      </c>
      <c r="J117" s="16">
        <f t="shared" si="54"/>
        <v>375.66000000000349</v>
      </c>
      <c r="K117" s="52">
        <f t="shared" si="55"/>
        <v>0.99520162474932616</v>
      </c>
      <c r="L117" s="52">
        <f t="shared" si="56"/>
        <v>0.99520162474932616</v>
      </c>
    </row>
    <row r="118" spans="1:25" x14ac:dyDescent="0.3">
      <c r="A118" s="25" t="s">
        <v>127</v>
      </c>
      <c r="B118" s="16">
        <v>0</v>
      </c>
      <c r="C118" s="39">
        <v>1807</v>
      </c>
      <c r="D118" s="39">
        <v>0</v>
      </c>
      <c r="E118" s="51">
        <f t="shared" si="57"/>
        <v>1807</v>
      </c>
      <c r="F118" s="39">
        <v>1660.71</v>
      </c>
      <c r="G118" s="39">
        <v>1660.71</v>
      </c>
      <c r="H118" s="39">
        <v>155.88</v>
      </c>
      <c r="I118" s="16">
        <f t="shared" si="53"/>
        <v>146.28999999999996</v>
      </c>
      <c r="J118" s="16">
        <f t="shared" si="54"/>
        <v>146.28999999999996</v>
      </c>
      <c r="K118" s="52">
        <f t="shared" si="55"/>
        <v>0.9190426120641948</v>
      </c>
      <c r="L118" s="52">
        <f t="shared" si="56"/>
        <v>0.9190426120641948</v>
      </c>
    </row>
    <row r="119" spans="1:25" x14ac:dyDescent="0.3">
      <c r="A119" s="25" t="s">
        <v>128</v>
      </c>
      <c r="B119" s="16">
        <v>0</v>
      </c>
      <c r="C119" s="39">
        <v>13243</v>
      </c>
      <c r="D119" s="39">
        <v>0</v>
      </c>
      <c r="E119" s="51">
        <f t="shared" si="57"/>
        <v>13243</v>
      </c>
      <c r="F119" s="39">
        <v>12558.99</v>
      </c>
      <c r="G119" s="39">
        <v>12558.99</v>
      </c>
      <c r="H119" s="39">
        <v>0</v>
      </c>
      <c r="I119" s="16">
        <f t="shared" si="53"/>
        <v>684.01000000000022</v>
      </c>
      <c r="J119" s="16">
        <f t="shared" si="54"/>
        <v>684.01000000000022</v>
      </c>
      <c r="K119" s="53">
        <f t="shared" si="55"/>
        <v>0.94834931662010113</v>
      </c>
      <c r="L119" s="53">
        <f t="shared" si="56"/>
        <v>0.94834931662010113</v>
      </c>
    </row>
    <row r="120" spans="1:25" x14ac:dyDescent="0.3">
      <c r="A120" s="21" t="s">
        <v>32</v>
      </c>
      <c r="B120" s="17">
        <f>SUM(B121:B137)</f>
        <v>10619442</v>
      </c>
      <c r="C120" s="17">
        <f t="shared" ref="C120:J120" si="58">SUM(C121:C137)</f>
        <v>15001194</v>
      </c>
      <c r="D120" s="17">
        <f t="shared" si="58"/>
        <v>0</v>
      </c>
      <c r="E120" s="17">
        <f t="shared" si="58"/>
        <v>15001194</v>
      </c>
      <c r="F120" s="17">
        <f t="shared" si="58"/>
        <v>12882355.219999999</v>
      </c>
      <c r="G120" s="17">
        <f t="shared" si="58"/>
        <v>12164514.510000002</v>
      </c>
      <c r="H120" s="17">
        <f t="shared" si="58"/>
        <v>4405450.75</v>
      </c>
      <c r="I120" s="17">
        <f t="shared" si="58"/>
        <v>2118838.7800000012</v>
      </c>
      <c r="J120" s="17">
        <f t="shared" si="58"/>
        <v>2118838.7800000012</v>
      </c>
      <c r="K120" s="9">
        <f>G120/E120</f>
        <v>0.81090308611434536</v>
      </c>
      <c r="L120" s="9">
        <f t="shared" si="56"/>
        <v>0.81090308611434536</v>
      </c>
      <c r="N120" s="19"/>
    </row>
    <row r="121" spans="1:25" customFormat="1" x14ac:dyDescent="0.3">
      <c r="A121" s="25" t="s">
        <v>48</v>
      </c>
      <c r="B121" s="51">
        <v>1500806</v>
      </c>
      <c r="C121" s="51">
        <v>1556806</v>
      </c>
      <c r="D121" s="51">
        <v>0</v>
      </c>
      <c r="E121" s="51">
        <f t="shared" si="57"/>
        <v>1556806</v>
      </c>
      <c r="F121" s="51">
        <v>1556041.3199999998</v>
      </c>
      <c r="G121" s="51">
        <v>1556041.3199999998</v>
      </c>
      <c r="H121" s="51">
        <v>646919.55000000005</v>
      </c>
      <c r="I121" s="16">
        <f>E121-F121</f>
        <v>764.68000000016764</v>
      </c>
      <c r="J121" s="16">
        <f>C121-F121</f>
        <v>764.68000000016764</v>
      </c>
      <c r="K121" s="44">
        <f t="shared" si="55"/>
        <v>0.99950881484269705</v>
      </c>
      <c r="L121" s="44">
        <f t="shared" si="56"/>
        <v>0.99950881484269705</v>
      </c>
      <c r="M121" s="20"/>
      <c r="N121" s="20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</row>
    <row r="122" spans="1:25" customFormat="1" x14ac:dyDescent="0.3">
      <c r="A122" s="25" t="s">
        <v>49</v>
      </c>
      <c r="B122" s="51">
        <v>1556000</v>
      </c>
      <c r="C122" s="51">
        <v>1858584</v>
      </c>
      <c r="D122" s="51">
        <v>0</v>
      </c>
      <c r="E122" s="51">
        <f t="shared" si="57"/>
        <v>1858584</v>
      </c>
      <c r="F122" s="51">
        <v>1849333.48</v>
      </c>
      <c r="G122" s="51">
        <v>1835518.12</v>
      </c>
      <c r="H122" s="51">
        <v>1502328.9800000002</v>
      </c>
      <c r="I122" s="16">
        <f>E122-F122</f>
        <v>9250.5200000000186</v>
      </c>
      <c r="J122" s="16">
        <f>C122-F122</f>
        <v>9250.5200000000186</v>
      </c>
      <c r="K122" s="52">
        <f t="shared" si="55"/>
        <v>0.9875895412851935</v>
      </c>
      <c r="L122" s="52">
        <f t="shared" si="56"/>
        <v>0.9875895412851935</v>
      </c>
      <c r="M122" s="20"/>
      <c r="N122" s="20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</row>
    <row r="123" spans="1:25" customFormat="1" x14ac:dyDescent="0.3">
      <c r="A123" s="25" t="s">
        <v>129</v>
      </c>
      <c r="B123" s="51">
        <v>287965</v>
      </c>
      <c r="C123" s="51">
        <v>287965</v>
      </c>
      <c r="D123" s="51">
        <v>0</v>
      </c>
      <c r="E123" s="51">
        <f t="shared" si="57"/>
        <v>287965</v>
      </c>
      <c r="F123" s="51">
        <v>287963.76</v>
      </c>
      <c r="G123" s="51">
        <v>287963.76</v>
      </c>
      <c r="H123" s="51">
        <v>215972.82</v>
      </c>
      <c r="I123" s="16">
        <f>E123-F123</f>
        <v>1.2399999999906868</v>
      </c>
      <c r="J123" s="16">
        <f>C123-F123</f>
        <v>1.2399999999906868</v>
      </c>
      <c r="K123" s="52">
        <f t="shared" si="55"/>
        <v>0.9999956939211363</v>
      </c>
      <c r="L123" s="52">
        <f t="shared" si="56"/>
        <v>0.9999956939211363</v>
      </c>
      <c r="M123" s="20"/>
      <c r="N123" s="20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</row>
    <row r="124" spans="1:25" s="33" customFormat="1" x14ac:dyDescent="0.3">
      <c r="A124" s="25" t="s">
        <v>144</v>
      </c>
      <c r="B124" s="51">
        <v>0</v>
      </c>
      <c r="C124" s="51">
        <v>1715</v>
      </c>
      <c r="D124" s="51">
        <v>0</v>
      </c>
      <c r="E124" s="51">
        <f t="shared" si="57"/>
        <v>1715</v>
      </c>
      <c r="F124" s="51">
        <v>1177</v>
      </c>
      <c r="G124" s="51">
        <v>0</v>
      </c>
      <c r="H124" s="51">
        <v>0</v>
      </c>
      <c r="I124" s="16">
        <f t="shared" ref="I124:I135" si="59">E124-F124</f>
        <v>538</v>
      </c>
      <c r="J124" s="16">
        <f t="shared" ref="J124:J135" si="60">C124-F124</f>
        <v>538</v>
      </c>
      <c r="K124" s="52">
        <f t="shared" si="55"/>
        <v>0</v>
      </c>
      <c r="L124" s="52">
        <f t="shared" si="56"/>
        <v>0</v>
      </c>
      <c r="M124" s="20"/>
      <c r="N124" s="20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</row>
    <row r="125" spans="1:25" customFormat="1" x14ac:dyDescent="0.3">
      <c r="A125" s="25" t="s">
        <v>53</v>
      </c>
      <c r="B125" s="51">
        <v>812958</v>
      </c>
      <c r="C125" s="51">
        <v>816158</v>
      </c>
      <c r="D125" s="51">
        <v>0</v>
      </c>
      <c r="E125" s="51">
        <f t="shared" si="57"/>
        <v>816158</v>
      </c>
      <c r="F125" s="51">
        <v>815991.35</v>
      </c>
      <c r="G125" s="51">
        <v>815956.47999999998</v>
      </c>
      <c r="H125" s="51">
        <v>128203.71</v>
      </c>
      <c r="I125" s="16">
        <f t="shared" si="59"/>
        <v>166.65000000002328</v>
      </c>
      <c r="J125" s="16">
        <f t="shared" si="60"/>
        <v>166.65000000002328</v>
      </c>
      <c r="K125" s="52">
        <f t="shared" si="55"/>
        <v>0.99975308702481624</v>
      </c>
      <c r="L125" s="52">
        <f t="shared" si="56"/>
        <v>0.99975308702481624</v>
      </c>
      <c r="M125" s="20"/>
      <c r="N125" s="20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</row>
    <row r="126" spans="1:25" s="33" customFormat="1" x14ac:dyDescent="0.3">
      <c r="A126" s="25" t="s">
        <v>54</v>
      </c>
      <c r="B126" s="51">
        <v>0</v>
      </c>
      <c r="C126" s="51">
        <v>350</v>
      </c>
      <c r="D126" s="51">
        <v>0</v>
      </c>
      <c r="E126" s="51">
        <f t="shared" si="57"/>
        <v>350</v>
      </c>
      <c r="F126" s="51">
        <v>320</v>
      </c>
      <c r="G126" s="51">
        <v>320</v>
      </c>
      <c r="H126" s="51">
        <v>320</v>
      </c>
      <c r="I126" s="16">
        <f t="shared" si="59"/>
        <v>30</v>
      </c>
      <c r="J126" s="16">
        <f t="shared" si="60"/>
        <v>30</v>
      </c>
      <c r="K126" s="52">
        <f t="shared" si="55"/>
        <v>0.91428571428571426</v>
      </c>
      <c r="L126" s="52">
        <f t="shared" si="56"/>
        <v>0.91428571428571426</v>
      </c>
      <c r="M126" s="20"/>
      <c r="N126" s="20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</row>
    <row r="127" spans="1:25" customFormat="1" x14ac:dyDescent="0.3">
      <c r="A127" s="25" t="s">
        <v>56</v>
      </c>
      <c r="B127" s="51">
        <v>0</v>
      </c>
      <c r="C127" s="51">
        <v>2000</v>
      </c>
      <c r="D127" s="51">
        <v>0</v>
      </c>
      <c r="E127" s="51">
        <f t="shared" si="57"/>
        <v>2000</v>
      </c>
      <c r="F127" s="51">
        <v>2000</v>
      </c>
      <c r="G127" s="51">
        <v>2000</v>
      </c>
      <c r="H127" s="51">
        <v>2000</v>
      </c>
      <c r="I127" s="16">
        <f t="shared" si="59"/>
        <v>0</v>
      </c>
      <c r="J127" s="16">
        <f t="shared" si="60"/>
        <v>0</v>
      </c>
      <c r="K127" s="52">
        <f t="shared" si="55"/>
        <v>1</v>
      </c>
      <c r="L127" s="52">
        <f t="shared" si="56"/>
        <v>1</v>
      </c>
      <c r="M127" s="20"/>
      <c r="N127" s="20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</row>
    <row r="128" spans="1:25" s="33" customFormat="1" x14ac:dyDescent="0.3">
      <c r="A128" s="25" t="s">
        <v>57</v>
      </c>
      <c r="B128" s="51">
        <v>0</v>
      </c>
      <c r="C128" s="51">
        <v>30</v>
      </c>
      <c r="D128" s="51">
        <v>0</v>
      </c>
      <c r="E128" s="51">
        <f t="shared" si="57"/>
        <v>30</v>
      </c>
      <c r="F128" s="51">
        <v>20</v>
      </c>
      <c r="G128" s="51">
        <v>20</v>
      </c>
      <c r="H128" s="51">
        <v>20</v>
      </c>
      <c r="I128" s="16">
        <f t="shared" si="59"/>
        <v>10</v>
      </c>
      <c r="J128" s="16">
        <f t="shared" si="60"/>
        <v>10</v>
      </c>
      <c r="K128" s="52">
        <f t="shared" si="55"/>
        <v>0.66666666666666663</v>
      </c>
      <c r="L128" s="52">
        <f t="shared" si="56"/>
        <v>0.66666666666666663</v>
      </c>
      <c r="M128" s="20"/>
      <c r="N128" s="20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</row>
    <row r="129" spans="1:25" customFormat="1" x14ac:dyDescent="0.3">
      <c r="A129" s="25" t="s">
        <v>58</v>
      </c>
      <c r="B129" s="51">
        <v>0</v>
      </c>
      <c r="C129" s="51">
        <v>3600</v>
      </c>
      <c r="D129" s="51">
        <v>0</v>
      </c>
      <c r="E129" s="51">
        <f t="shared" si="57"/>
        <v>3600</v>
      </c>
      <c r="F129" s="51">
        <v>3140.55</v>
      </c>
      <c r="G129" s="51">
        <v>3140.55</v>
      </c>
      <c r="H129" s="51">
        <v>3140.55</v>
      </c>
      <c r="I129" s="16">
        <f t="shared" si="59"/>
        <v>459.44999999999982</v>
      </c>
      <c r="J129" s="16">
        <f t="shared" si="60"/>
        <v>459.44999999999982</v>
      </c>
      <c r="K129" s="52">
        <f t="shared" si="55"/>
        <v>0.87237500000000001</v>
      </c>
      <c r="L129" s="52">
        <f t="shared" si="56"/>
        <v>0.87237500000000001</v>
      </c>
      <c r="M129" s="20"/>
      <c r="N129" s="20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</row>
    <row r="130" spans="1:25" customFormat="1" x14ac:dyDescent="0.3">
      <c r="A130" s="25" t="s">
        <v>59</v>
      </c>
      <c r="B130" s="51">
        <v>0</v>
      </c>
      <c r="C130" s="51">
        <v>1800</v>
      </c>
      <c r="D130" s="51">
        <v>0</v>
      </c>
      <c r="E130" s="51">
        <f t="shared" si="57"/>
        <v>1800</v>
      </c>
      <c r="F130" s="51">
        <v>1595.45</v>
      </c>
      <c r="G130" s="51">
        <v>1595.45</v>
      </c>
      <c r="H130" s="51">
        <v>1595.45</v>
      </c>
      <c r="I130" s="16">
        <f t="shared" si="59"/>
        <v>204.54999999999995</v>
      </c>
      <c r="J130" s="16">
        <f t="shared" si="60"/>
        <v>204.54999999999995</v>
      </c>
      <c r="K130" s="52">
        <f t="shared" si="55"/>
        <v>0.88636111111111116</v>
      </c>
      <c r="L130" s="52">
        <f t="shared" si="56"/>
        <v>0.88636111111111116</v>
      </c>
      <c r="M130" s="20"/>
      <c r="N130" s="20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</row>
    <row r="131" spans="1:25" customFormat="1" x14ac:dyDescent="0.3">
      <c r="A131" s="25" t="s">
        <v>61</v>
      </c>
      <c r="B131" s="51">
        <v>482000</v>
      </c>
      <c r="C131" s="51">
        <v>383843</v>
      </c>
      <c r="D131" s="51">
        <v>0</v>
      </c>
      <c r="E131" s="51">
        <f t="shared" si="57"/>
        <v>383843</v>
      </c>
      <c r="F131" s="51">
        <v>336862.38</v>
      </c>
      <c r="G131" s="51">
        <v>322477.12</v>
      </c>
      <c r="H131" s="51">
        <v>88983.17</v>
      </c>
      <c r="I131" s="16">
        <f t="shared" si="59"/>
        <v>46980.619999999995</v>
      </c>
      <c r="J131" s="16">
        <f t="shared" si="60"/>
        <v>46980.619999999995</v>
      </c>
      <c r="K131" s="52">
        <f t="shared" si="55"/>
        <v>0.84012765635950115</v>
      </c>
      <c r="L131" s="52">
        <f t="shared" si="56"/>
        <v>0.84012765635950115</v>
      </c>
      <c r="M131" s="20"/>
      <c r="N131" s="20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</row>
    <row r="132" spans="1:25" s="33" customFormat="1" x14ac:dyDescent="0.3">
      <c r="A132" s="25" t="s">
        <v>62</v>
      </c>
      <c r="B132" s="51">
        <v>0</v>
      </c>
      <c r="C132" s="51">
        <v>4557</v>
      </c>
      <c r="D132" s="51">
        <v>0</v>
      </c>
      <c r="E132" s="51">
        <f t="shared" si="57"/>
        <v>4557</v>
      </c>
      <c r="F132" s="51">
        <v>3156.5</v>
      </c>
      <c r="G132" s="51">
        <v>481.5</v>
      </c>
      <c r="H132" s="51">
        <v>481.5</v>
      </c>
      <c r="I132" s="16">
        <f t="shared" si="59"/>
        <v>1400.5</v>
      </c>
      <c r="J132" s="16">
        <f t="shared" si="60"/>
        <v>1400.5</v>
      </c>
      <c r="K132" s="52">
        <f t="shared" si="55"/>
        <v>0.10566161948650428</v>
      </c>
      <c r="L132" s="52">
        <f t="shared" si="56"/>
        <v>0.10566161948650428</v>
      </c>
      <c r="M132" s="20"/>
      <c r="N132" s="20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</row>
    <row r="133" spans="1:25" customFormat="1" x14ac:dyDescent="0.3">
      <c r="A133" s="25" t="s">
        <v>63</v>
      </c>
      <c r="B133" s="51">
        <v>2876112</v>
      </c>
      <c r="C133" s="51">
        <v>2919164</v>
      </c>
      <c r="D133" s="51">
        <v>0</v>
      </c>
      <c r="E133" s="51">
        <f t="shared" si="57"/>
        <v>2919164</v>
      </c>
      <c r="F133" s="51">
        <v>2467881.2599999998</v>
      </c>
      <c r="G133" s="51">
        <v>1964923.94</v>
      </c>
      <c r="H133" s="51">
        <v>338419.25</v>
      </c>
      <c r="I133" s="16">
        <f t="shared" si="59"/>
        <v>451282.74000000022</v>
      </c>
      <c r="J133" s="16">
        <f t="shared" si="60"/>
        <v>451282.74000000022</v>
      </c>
      <c r="K133" s="52">
        <f t="shared" si="55"/>
        <v>0.6731118703848088</v>
      </c>
      <c r="L133" s="52">
        <f t="shared" si="56"/>
        <v>0.6731118703848088</v>
      </c>
      <c r="M133" s="20"/>
      <c r="N133" s="20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</row>
    <row r="134" spans="1:25" s="33" customFormat="1" x14ac:dyDescent="0.3">
      <c r="A134" s="25" t="s">
        <v>65</v>
      </c>
      <c r="B134" s="51">
        <v>0</v>
      </c>
      <c r="C134" s="51">
        <v>5500</v>
      </c>
      <c r="D134" s="51">
        <v>0</v>
      </c>
      <c r="E134" s="51">
        <f t="shared" si="57"/>
        <v>5500</v>
      </c>
      <c r="F134" s="51">
        <v>5355.27</v>
      </c>
      <c r="G134" s="51">
        <v>5355.27</v>
      </c>
      <c r="H134" s="51">
        <v>5355.27</v>
      </c>
      <c r="I134" s="16">
        <f t="shared" si="59"/>
        <v>144.72999999999956</v>
      </c>
      <c r="J134" s="16">
        <f t="shared" si="60"/>
        <v>144.72999999999956</v>
      </c>
      <c r="K134" s="52">
        <f t="shared" si="55"/>
        <v>0.97368545454545463</v>
      </c>
      <c r="L134" s="52">
        <f t="shared" si="56"/>
        <v>0.97368545454545463</v>
      </c>
      <c r="M134" s="20"/>
      <c r="N134" s="20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</row>
    <row r="135" spans="1:25" s="33" customFormat="1" x14ac:dyDescent="0.3">
      <c r="A135" s="25" t="s">
        <v>145</v>
      </c>
      <c r="B135" s="51">
        <v>0</v>
      </c>
      <c r="C135" s="51">
        <v>1800</v>
      </c>
      <c r="D135" s="51">
        <v>0</v>
      </c>
      <c r="E135" s="51">
        <f t="shared" si="57"/>
        <v>1800</v>
      </c>
      <c r="F135" s="51">
        <v>1400</v>
      </c>
      <c r="G135" s="51">
        <v>1400</v>
      </c>
      <c r="H135" s="51">
        <v>0</v>
      </c>
      <c r="I135" s="16">
        <f t="shared" si="59"/>
        <v>400</v>
      </c>
      <c r="J135" s="16">
        <f t="shared" si="60"/>
        <v>400</v>
      </c>
      <c r="K135" s="52">
        <f t="shared" si="55"/>
        <v>0.77777777777777779</v>
      </c>
      <c r="L135" s="52">
        <f t="shared" si="56"/>
        <v>0.77777777777777779</v>
      </c>
      <c r="M135" s="20"/>
      <c r="N135" s="20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</row>
    <row r="136" spans="1:25" customFormat="1" x14ac:dyDescent="0.3">
      <c r="A136" s="25" t="s">
        <v>67</v>
      </c>
      <c r="B136" s="51">
        <v>3103601</v>
      </c>
      <c r="C136" s="51">
        <v>4846822</v>
      </c>
      <c r="D136" s="51">
        <v>0</v>
      </c>
      <c r="E136" s="51">
        <f>C136-D136</f>
        <v>4846822</v>
      </c>
      <c r="F136" s="51">
        <v>3239618.8499999996</v>
      </c>
      <c r="G136" s="51">
        <v>3060389.7</v>
      </c>
      <c r="H136" s="51">
        <v>1387002.2</v>
      </c>
      <c r="I136" s="16">
        <f>E136-F136</f>
        <v>1607203.1500000004</v>
      </c>
      <c r="J136" s="16">
        <f>C136-F136</f>
        <v>1607203.1500000004</v>
      </c>
      <c r="K136" s="52">
        <f t="shared" si="55"/>
        <v>0.63142192966855404</v>
      </c>
      <c r="L136" s="52">
        <f t="shared" si="56"/>
        <v>0.63142192966855404</v>
      </c>
      <c r="M136" s="20"/>
      <c r="N136" s="20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</row>
    <row r="137" spans="1:25" customFormat="1" x14ac:dyDescent="0.3">
      <c r="A137" s="25" t="s">
        <v>73</v>
      </c>
      <c r="B137" s="51">
        <v>0</v>
      </c>
      <c r="C137" s="51">
        <v>2310500</v>
      </c>
      <c r="D137" s="51">
        <v>0</v>
      </c>
      <c r="E137" s="51">
        <f t="shared" si="57"/>
        <v>2310500</v>
      </c>
      <c r="F137" s="51">
        <v>2310498.0499999998</v>
      </c>
      <c r="G137" s="51">
        <v>2306931.2999999998</v>
      </c>
      <c r="H137" s="51">
        <v>84708.3</v>
      </c>
      <c r="I137" s="16">
        <f>E137-F137</f>
        <v>1.9500000001862645</v>
      </c>
      <c r="J137" s="16">
        <f>C137-F137</f>
        <v>1.9500000001862645</v>
      </c>
      <c r="K137" s="53">
        <f t="shared" si="55"/>
        <v>0.99845544254490359</v>
      </c>
      <c r="L137" s="53">
        <f t="shared" si="56"/>
        <v>0.99845544254490359</v>
      </c>
      <c r="M137" s="20"/>
      <c r="N137" s="20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</row>
    <row r="138" spans="1:25" x14ac:dyDescent="0.3">
      <c r="A138" s="21" t="s">
        <v>137</v>
      </c>
      <c r="B138" s="17">
        <f>SUM(B139:B147)</f>
        <v>0</v>
      </c>
      <c r="C138" s="17">
        <f t="shared" ref="C138:J138" si="61">SUM(C139:C147)</f>
        <v>25931</v>
      </c>
      <c r="D138" s="17">
        <f t="shared" si="61"/>
        <v>0</v>
      </c>
      <c r="E138" s="17">
        <f t="shared" si="61"/>
        <v>25931</v>
      </c>
      <c r="F138" s="17">
        <f t="shared" si="61"/>
        <v>19378.96</v>
      </c>
      <c r="G138" s="17">
        <f t="shared" si="61"/>
        <v>15900.589999999998</v>
      </c>
      <c r="H138" s="17">
        <f t="shared" si="61"/>
        <v>3910.8199999999997</v>
      </c>
      <c r="I138" s="17">
        <f t="shared" si="61"/>
        <v>6552.0399999999991</v>
      </c>
      <c r="J138" s="17">
        <f t="shared" si="61"/>
        <v>6552.0399999999991</v>
      </c>
      <c r="K138" s="9">
        <f>G138/E138</f>
        <v>0.61318846168678409</v>
      </c>
      <c r="L138" s="9">
        <f t="shared" si="56"/>
        <v>0.61318846168678409</v>
      </c>
    </row>
    <row r="139" spans="1:25" x14ac:dyDescent="0.3">
      <c r="A139" s="42" t="s">
        <v>82</v>
      </c>
      <c r="B139" s="43">
        <v>0</v>
      </c>
      <c r="C139" s="43">
        <v>1873</v>
      </c>
      <c r="D139" s="43">
        <v>0</v>
      </c>
      <c r="E139" s="51">
        <f>C139-D139</f>
        <v>1873</v>
      </c>
      <c r="F139" s="43">
        <v>1872.5</v>
      </c>
      <c r="G139" s="43">
        <v>1872.5</v>
      </c>
      <c r="H139" s="43">
        <v>1872.5</v>
      </c>
      <c r="I139" s="16">
        <f>E139-F139</f>
        <v>0.5</v>
      </c>
      <c r="J139" s="16">
        <f>C139-F139</f>
        <v>0.5</v>
      </c>
      <c r="K139" s="44">
        <f t="shared" si="55"/>
        <v>0.99973304858515755</v>
      </c>
      <c r="L139" s="44">
        <f t="shared" si="56"/>
        <v>0.99973304858515755</v>
      </c>
    </row>
    <row r="140" spans="1:25" x14ac:dyDescent="0.3">
      <c r="A140" s="42" t="s">
        <v>146</v>
      </c>
      <c r="B140" s="43">
        <v>0</v>
      </c>
      <c r="C140" s="43">
        <v>3231</v>
      </c>
      <c r="D140" s="43">
        <v>0</v>
      </c>
      <c r="E140" s="51">
        <f t="shared" ref="E140:E166" si="62">C140-D140</f>
        <v>3231</v>
      </c>
      <c r="F140" s="43">
        <v>2949.79</v>
      </c>
      <c r="G140" s="43">
        <v>0</v>
      </c>
      <c r="H140" s="43">
        <v>0</v>
      </c>
      <c r="I140" s="16">
        <f t="shared" ref="I140:I147" si="63">E140-F140</f>
        <v>281.21000000000004</v>
      </c>
      <c r="J140" s="16">
        <f t="shared" ref="J140:J147" si="64">C140-F140</f>
        <v>281.21000000000004</v>
      </c>
      <c r="K140" s="52">
        <f t="shared" si="55"/>
        <v>0</v>
      </c>
      <c r="L140" s="52">
        <f t="shared" si="56"/>
        <v>0</v>
      </c>
    </row>
    <row r="141" spans="1:25" x14ac:dyDescent="0.3">
      <c r="A141" s="42" t="s">
        <v>147</v>
      </c>
      <c r="B141" s="43">
        <v>0</v>
      </c>
      <c r="C141" s="43">
        <v>77</v>
      </c>
      <c r="D141" s="43">
        <v>0</v>
      </c>
      <c r="E141" s="51">
        <f t="shared" si="62"/>
        <v>77</v>
      </c>
      <c r="F141" s="43">
        <v>64.2</v>
      </c>
      <c r="G141" s="43">
        <v>0</v>
      </c>
      <c r="H141" s="43">
        <v>0</v>
      </c>
      <c r="I141" s="16">
        <f t="shared" si="63"/>
        <v>12.799999999999997</v>
      </c>
      <c r="J141" s="16">
        <f t="shared" si="64"/>
        <v>12.799999999999997</v>
      </c>
      <c r="K141" s="52">
        <f t="shared" si="55"/>
        <v>0</v>
      </c>
      <c r="L141" s="52">
        <f t="shared" si="56"/>
        <v>0</v>
      </c>
    </row>
    <row r="142" spans="1:25" x14ac:dyDescent="0.3">
      <c r="A142" s="42" t="s">
        <v>148</v>
      </c>
      <c r="B142" s="43">
        <v>0</v>
      </c>
      <c r="C142" s="43">
        <v>185</v>
      </c>
      <c r="D142" s="43">
        <v>0</v>
      </c>
      <c r="E142" s="51">
        <f t="shared" si="62"/>
        <v>185</v>
      </c>
      <c r="F142" s="43">
        <v>184.04</v>
      </c>
      <c r="G142" s="43">
        <v>184.04</v>
      </c>
      <c r="H142" s="43">
        <v>184.04</v>
      </c>
      <c r="I142" s="16">
        <f t="shared" si="63"/>
        <v>0.96000000000000796</v>
      </c>
      <c r="J142" s="16">
        <f t="shared" si="64"/>
        <v>0.96000000000000796</v>
      </c>
      <c r="K142" s="52">
        <f t="shared" si="55"/>
        <v>0.9948108108108108</v>
      </c>
      <c r="L142" s="52">
        <f t="shared" si="56"/>
        <v>0.9948108108108108</v>
      </c>
    </row>
    <row r="143" spans="1:25" x14ac:dyDescent="0.3">
      <c r="A143" s="34" t="s">
        <v>149</v>
      </c>
      <c r="B143" s="43">
        <v>0</v>
      </c>
      <c r="C143" s="39">
        <v>14151</v>
      </c>
      <c r="D143" s="43">
        <v>0</v>
      </c>
      <c r="E143" s="51">
        <f t="shared" si="62"/>
        <v>14151</v>
      </c>
      <c r="F143" s="39">
        <v>10174.19</v>
      </c>
      <c r="G143" s="39">
        <v>10002.99</v>
      </c>
      <c r="H143" s="39">
        <v>0</v>
      </c>
      <c r="I143" s="16">
        <f t="shared" si="63"/>
        <v>3976.8099999999995</v>
      </c>
      <c r="J143" s="16">
        <f t="shared" si="64"/>
        <v>3976.8099999999995</v>
      </c>
      <c r="K143" s="52">
        <f t="shared" si="55"/>
        <v>0.70687513249946998</v>
      </c>
      <c r="L143" s="52">
        <f t="shared" si="56"/>
        <v>0.70687513249946998</v>
      </c>
    </row>
    <row r="144" spans="1:25" x14ac:dyDescent="0.3">
      <c r="A144" s="34" t="s">
        <v>150</v>
      </c>
      <c r="B144" s="43">
        <v>0</v>
      </c>
      <c r="C144" s="39">
        <v>500</v>
      </c>
      <c r="D144" s="43">
        <v>0</v>
      </c>
      <c r="E144" s="51">
        <f t="shared" si="62"/>
        <v>500</v>
      </c>
      <c r="F144" s="39">
        <v>428</v>
      </c>
      <c r="G144" s="39">
        <v>428</v>
      </c>
      <c r="H144" s="39">
        <v>428</v>
      </c>
      <c r="I144" s="16">
        <f t="shared" si="63"/>
        <v>72</v>
      </c>
      <c r="J144" s="16">
        <f t="shared" si="64"/>
        <v>72</v>
      </c>
      <c r="K144" s="52">
        <f t="shared" si="55"/>
        <v>0.85599999999999998</v>
      </c>
      <c r="L144" s="52">
        <f t="shared" si="56"/>
        <v>0.85599999999999998</v>
      </c>
    </row>
    <row r="145" spans="1:12" x14ac:dyDescent="0.3">
      <c r="A145" s="34" t="s">
        <v>151</v>
      </c>
      <c r="B145" s="43">
        <v>0</v>
      </c>
      <c r="C145" s="39">
        <v>3013</v>
      </c>
      <c r="D145" s="43">
        <v>0</v>
      </c>
      <c r="E145" s="51">
        <f t="shared" si="62"/>
        <v>3013</v>
      </c>
      <c r="F145" s="39">
        <v>1874.64</v>
      </c>
      <c r="G145" s="39">
        <v>1874.64</v>
      </c>
      <c r="H145" s="39">
        <v>0</v>
      </c>
      <c r="I145" s="16">
        <f t="shared" si="63"/>
        <v>1138.3599999999999</v>
      </c>
      <c r="J145" s="16">
        <f t="shared" si="64"/>
        <v>1138.3599999999999</v>
      </c>
      <c r="K145" s="52">
        <f t="shared" si="55"/>
        <v>0.6221838698971125</v>
      </c>
      <c r="L145" s="52">
        <f t="shared" si="56"/>
        <v>0.6221838698971125</v>
      </c>
    </row>
    <row r="146" spans="1:12" x14ac:dyDescent="0.3">
      <c r="A146" s="34" t="s">
        <v>152</v>
      </c>
      <c r="B146" s="43">
        <v>0</v>
      </c>
      <c r="C146" s="39">
        <v>666</v>
      </c>
      <c r="D146" s="43">
        <v>0</v>
      </c>
      <c r="E146" s="51">
        <f t="shared" si="62"/>
        <v>666</v>
      </c>
      <c r="F146" s="39">
        <v>0</v>
      </c>
      <c r="G146" s="39">
        <v>0</v>
      </c>
      <c r="H146" s="39">
        <v>0</v>
      </c>
      <c r="I146" s="16">
        <f t="shared" si="63"/>
        <v>666</v>
      </c>
      <c r="J146" s="16">
        <f t="shared" si="64"/>
        <v>666</v>
      </c>
      <c r="K146" s="52">
        <f t="shared" si="55"/>
        <v>0</v>
      </c>
      <c r="L146" s="52">
        <f t="shared" si="56"/>
        <v>0</v>
      </c>
    </row>
    <row r="147" spans="1:12" x14ac:dyDescent="0.3">
      <c r="A147" s="34" t="s">
        <v>102</v>
      </c>
      <c r="B147" s="39">
        <v>0</v>
      </c>
      <c r="C147" s="39">
        <v>2235</v>
      </c>
      <c r="D147" s="43">
        <v>0</v>
      </c>
      <c r="E147" s="51">
        <f t="shared" si="62"/>
        <v>2235</v>
      </c>
      <c r="F147" s="39">
        <v>1831.6</v>
      </c>
      <c r="G147" s="39">
        <v>1538.42</v>
      </c>
      <c r="H147" s="39">
        <v>1426.28</v>
      </c>
      <c r="I147" s="16">
        <f t="shared" si="63"/>
        <v>403.40000000000009</v>
      </c>
      <c r="J147" s="16">
        <f t="shared" si="64"/>
        <v>403.40000000000009</v>
      </c>
      <c r="K147" s="53">
        <f t="shared" si="55"/>
        <v>0.68833109619686805</v>
      </c>
      <c r="L147" s="53">
        <f t="shared" si="56"/>
        <v>0.68833109619686805</v>
      </c>
    </row>
    <row r="148" spans="1:12" x14ac:dyDescent="0.3">
      <c r="A148" s="21" t="s">
        <v>34</v>
      </c>
      <c r="B148" s="17">
        <f>SUM(B149:B153)</f>
        <v>3595768</v>
      </c>
      <c r="C148" s="17">
        <f t="shared" ref="C148:J148" si="65">SUM(C149:C153)</f>
        <v>1723374</v>
      </c>
      <c r="D148" s="17">
        <f t="shared" si="65"/>
        <v>0</v>
      </c>
      <c r="E148" s="17">
        <f t="shared" si="65"/>
        <v>1723374</v>
      </c>
      <c r="F148" s="17">
        <f t="shared" si="65"/>
        <v>1129933.3900000001</v>
      </c>
      <c r="G148" s="17">
        <f t="shared" si="65"/>
        <v>1115060.4200000002</v>
      </c>
      <c r="H148" s="17">
        <f t="shared" si="65"/>
        <v>82144.249999999985</v>
      </c>
      <c r="I148" s="17">
        <f t="shared" si="65"/>
        <v>593440.61</v>
      </c>
      <c r="J148" s="17">
        <f t="shared" si="65"/>
        <v>593440.61</v>
      </c>
      <c r="K148" s="9">
        <f>G148/E148</f>
        <v>0.6470217259863501</v>
      </c>
      <c r="L148" s="9">
        <f t="shared" si="56"/>
        <v>0.6470217259863501</v>
      </c>
    </row>
    <row r="149" spans="1:12" x14ac:dyDescent="0.3">
      <c r="A149" s="25" t="s">
        <v>111</v>
      </c>
      <c r="B149" s="51">
        <v>0</v>
      </c>
      <c r="C149" s="51">
        <v>1700</v>
      </c>
      <c r="D149" s="51">
        <v>0</v>
      </c>
      <c r="E149" s="51">
        <f t="shared" si="62"/>
        <v>1700</v>
      </c>
      <c r="F149" s="51">
        <v>1385.37</v>
      </c>
      <c r="G149" s="51">
        <v>208.37</v>
      </c>
      <c r="H149" s="51">
        <v>0</v>
      </c>
      <c r="I149" s="16">
        <f>E149-F149</f>
        <v>314.63000000000011</v>
      </c>
      <c r="J149" s="16">
        <f>C149-F149</f>
        <v>314.63000000000011</v>
      </c>
      <c r="K149" s="44">
        <f t="shared" si="55"/>
        <v>0.12257058823529413</v>
      </c>
      <c r="L149" s="44">
        <f t="shared" si="56"/>
        <v>0.12257058823529413</v>
      </c>
    </row>
    <row r="150" spans="1:12" x14ac:dyDescent="0.3">
      <c r="A150" s="25" t="s">
        <v>112</v>
      </c>
      <c r="B150" s="51">
        <v>0</v>
      </c>
      <c r="C150" s="51">
        <v>4044</v>
      </c>
      <c r="D150" s="51">
        <v>0</v>
      </c>
      <c r="E150" s="51">
        <f t="shared" si="62"/>
        <v>4044</v>
      </c>
      <c r="F150" s="51">
        <v>3841.3</v>
      </c>
      <c r="G150" s="51">
        <v>3841.3</v>
      </c>
      <c r="H150" s="51">
        <v>0</v>
      </c>
      <c r="I150" s="16">
        <f>E150-F150</f>
        <v>202.69999999999982</v>
      </c>
      <c r="J150" s="16">
        <f>C150-F150</f>
        <v>202.69999999999982</v>
      </c>
      <c r="K150" s="52">
        <f t="shared" si="55"/>
        <v>0.94987636003956488</v>
      </c>
      <c r="L150" s="52">
        <f t="shared" si="56"/>
        <v>0.94987636003956488</v>
      </c>
    </row>
    <row r="151" spans="1:12" x14ac:dyDescent="0.3">
      <c r="A151" s="25" t="s">
        <v>153</v>
      </c>
      <c r="B151" s="51">
        <v>0</v>
      </c>
      <c r="C151" s="51">
        <v>2000</v>
      </c>
      <c r="D151" s="51">
        <v>0</v>
      </c>
      <c r="E151" s="51">
        <f t="shared" si="62"/>
        <v>2000</v>
      </c>
      <c r="F151" s="51">
        <v>1990.9</v>
      </c>
      <c r="G151" s="51">
        <v>1990.9</v>
      </c>
      <c r="H151" s="51">
        <v>0</v>
      </c>
      <c r="I151" s="16">
        <f>E151-F151</f>
        <v>9.0999999999999091</v>
      </c>
      <c r="J151" s="16">
        <f>C151-F151</f>
        <v>9.0999999999999091</v>
      </c>
      <c r="K151" s="52">
        <f t="shared" si="55"/>
        <v>0.99545000000000006</v>
      </c>
      <c r="L151" s="52">
        <f t="shared" si="56"/>
        <v>0.99545000000000006</v>
      </c>
    </row>
    <row r="152" spans="1:12" x14ac:dyDescent="0.3">
      <c r="A152" s="25" t="s">
        <v>130</v>
      </c>
      <c r="B152" s="51">
        <v>0</v>
      </c>
      <c r="C152" s="51">
        <v>6988</v>
      </c>
      <c r="D152" s="51">
        <v>0</v>
      </c>
      <c r="E152" s="51">
        <f t="shared" si="62"/>
        <v>6988</v>
      </c>
      <c r="F152" s="51">
        <v>6979.8</v>
      </c>
      <c r="G152" s="51">
        <v>4037.3</v>
      </c>
      <c r="H152" s="51">
        <v>3193.95</v>
      </c>
      <c r="I152" s="16">
        <f>E152-F152</f>
        <v>8.1999999999998181</v>
      </c>
      <c r="J152" s="16">
        <f>C152-F152</f>
        <v>8.1999999999998181</v>
      </c>
      <c r="K152" s="52">
        <f t="shared" si="55"/>
        <v>0.5777475672581569</v>
      </c>
      <c r="L152" s="52">
        <f t="shared" si="56"/>
        <v>0.5777475672581569</v>
      </c>
    </row>
    <row r="153" spans="1:12" x14ac:dyDescent="0.3">
      <c r="A153" s="25" t="s">
        <v>131</v>
      </c>
      <c r="B153" s="51">
        <v>3595768</v>
      </c>
      <c r="C153" s="51">
        <v>1708642</v>
      </c>
      <c r="D153" s="51">
        <v>0</v>
      </c>
      <c r="E153" s="51">
        <f t="shared" si="62"/>
        <v>1708642</v>
      </c>
      <c r="F153" s="51">
        <v>1115736.02</v>
      </c>
      <c r="G153" s="51">
        <v>1104982.55</v>
      </c>
      <c r="H153" s="51">
        <v>78950.299999999988</v>
      </c>
      <c r="I153" s="16">
        <f>E153-F153</f>
        <v>592905.98</v>
      </c>
      <c r="J153" s="16">
        <f>C153-F153</f>
        <v>592905.98</v>
      </c>
      <c r="K153" s="53">
        <f t="shared" si="55"/>
        <v>0.64670220561123981</v>
      </c>
      <c r="L153" s="53">
        <f t="shared" si="56"/>
        <v>0.64670220561123981</v>
      </c>
    </row>
    <row r="154" spans="1:12" x14ac:dyDescent="0.3">
      <c r="A154" s="21" t="s">
        <v>37</v>
      </c>
      <c r="B154" s="17">
        <f>B155</f>
        <v>950000</v>
      </c>
      <c r="C154" s="17">
        <f t="shared" ref="C154:J154" si="66">C155</f>
        <v>0</v>
      </c>
      <c r="D154" s="17">
        <f t="shared" si="66"/>
        <v>0</v>
      </c>
      <c r="E154" s="17">
        <f t="shared" si="66"/>
        <v>0</v>
      </c>
      <c r="F154" s="17">
        <f t="shared" si="66"/>
        <v>0</v>
      </c>
      <c r="G154" s="17">
        <f t="shared" si="66"/>
        <v>0</v>
      </c>
      <c r="H154" s="17">
        <f t="shared" si="66"/>
        <v>0</v>
      </c>
      <c r="I154" s="17">
        <f t="shared" si="66"/>
        <v>0</v>
      </c>
      <c r="J154" s="17">
        <f t="shared" si="66"/>
        <v>0</v>
      </c>
      <c r="K154" s="9">
        <v>0</v>
      </c>
      <c r="L154" s="9">
        <v>0</v>
      </c>
    </row>
    <row r="155" spans="1:12" x14ac:dyDescent="0.3">
      <c r="A155" s="25" t="s">
        <v>132</v>
      </c>
      <c r="B155" s="51">
        <v>950000</v>
      </c>
      <c r="C155" s="51">
        <v>0</v>
      </c>
      <c r="D155" s="51">
        <v>0</v>
      </c>
      <c r="E155" s="51">
        <f t="shared" si="62"/>
        <v>0</v>
      </c>
      <c r="F155" s="51">
        <v>0</v>
      </c>
      <c r="G155" s="51">
        <v>0</v>
      </c>
      <c r="H155" s="51">
        <v>0</v>
      </c>
      <c r="I155" s="16">
        <f>E155-F155</f>
        <v>0</v>
      </c>
      <c r="J155" s="16">
        <f>C155-F155</f>
        <v>0</v>
      </c>
      <c r="K155" s="54">
        <v>0</v>
      </c>
      <c r="L155" s="54">
        <v>0</v>
      </c>
    </row>
    <row r="156" spans="1:12" x14ac:dyDescent="0.3">
      <c r="A156" s="21" t="s">
        <v>35</v>
      </c>
      <c r="B156" s="17">
        <f>SUM(B157:B161)</f>
        <v>553500</v>
      </c>
      <c r="C156" s="17">
        <f t="shared" ref="C156:J156" si="67">SUM(C157:C161)</f>
        <v>269758</v>
      </c>
      <c r="D156" s="17">
        <f t="shared" si="67"/>
        <v>0</v>
      </c>
      <c r="E156" s="17">
        <f t="shared" si="67"/>
        <v>269758</v>
      </c>
      <c r="F156" s="17">
        <f t="shared" si="67"/>
        <v>136885.41999999998</v>
      </c>
      <c r="G156" s="17">
        <f t="shared" si="67"/>
        <v>46027.5</v>
      </c>
      <c r="H156" s="17">
        <f t="shared" si="67"/>
        <v>34427.5</v>
      </c>
      <c r="I156" s="17">
        <f t="shared" si="67"/>
        <v>132872.58000000002</v>
      </c>
      <c r="J156" s="17">
        <f t="shared" si="67"/>
        <v>132872.58000000002</v>
      </c>
      <c r="K156" s="9">
        <f t="shared" si="55"/>
        <v>0.17062515291483477</v>
      </c>
      <c r="L156" s="9">
        <f t="shared" si="56"/>
        <v>0.17062515291483477</v>
      </c>
    </row>
    <row r="157" spans="1:12" x14ac:dyDescent="0.3">
      <c r="A157" s="42" t="s">
        <v>155</v>
      </c>
      <c r="B157" s="43">
        <v>0</v>
      </c>
      <c r="C157" s="43">
        <v>500</v>
      </c>
      <c r="D157" s="43">
        <v>0</v>
      </c>
      <c r="E157" s="51">
        <f t="shared" si="62"/>
        <v>500</v>
      </c>
      <c r="F157" s="43">
        <v>0</v>
      </c>
      <c r="G157" s="43">
        <v>0</v>
      </c>
      <c r="H157" s="43">
        <v>0</v>
      </c>
      <c r="I157" s="16">
        <f>E157-F157</f>
        <v>500</v>
      </c>
      <c r="J157" s="16">
        <f>C157-F157</f>
        <v>500</v>
      </c>
      <c r="K157" s="44">
        <f t="shared" si="55"/>
        <v>0</v>
      </c>
      <c r="L157" s="44">
        <f t="shared" si="56"/>
        <v>0</v>
      </c>
    </row>
    <row r="158" spans="1:12" x14ac:dyDescent="0.3">
      <c r="A158" s="25" t="s">
        <v>118</v>
      </c>
      <c r="B158" s="51">
        <v>553500</v>
      </c>
      <c r="C158" s="51">
        <v>149158</v>
      </c>
      <c r="D158" s="43">
        <v>0</v>
      </c>
      <c r="E158" s="51">
        <f t="shared" si="62"/>
        <v>149158</v>
      </c>
      <c r="F158" s="51">
        <v>99685.42</v>
      </c>
      <c r="G158" s="51">
        <v>8827.5</v>
      </c>
      <c r="H158" s="51">
        <v>8827.5</v>
      </c>
      <c r="I158" s="16">
        <f>E158-F158</f>
        <v>49472.58</v>
      </c>
      <c r="J158" s="16">
        <f>C158-F158</f>
        <v>49472.58</v>
      </c>
      <c r="K158" s="52">
        <f t="shared" si="55"/>
        <v>5.9182209469153514E-2</v>
      </c>
      <c r="L158" s="52">
        <f t="shared" si="56"/>
        <v>5.9182209469153514E-2</v>
      </c>
    </row>
    <row r="159" spans="1:12" x14ac:dyDescent="0.3">
      <c r="A159" s="25" t="s">
        <v>133</v>
      </c>
      <c r="B159" s="51">
        <v>0</v>
      </c>
      <c r="C159" s="51">
        <v>108000</v>
      </c>
      <c r="D159" s="43">
        <v>0</v>
      </c>
      <c r="E159" s="51">
        <f t="shared" si="62"/>
        <v>108000</v>
      </c>
      <c r="F159" s="51">
        <v>27600</v>
      </c>
      <c r="G159" s="51">
        <v>27600</v>
      </c>
      <c r="H159" s="51">
        <v>25600</v>
      </c>
      <c r="I159" s="16">
        <f>E159-F159</f>
        <v>80400</v>
      </c>
      <c r="J159" s="16">
        <f>C159-F159</f>
        <v>80400</v>
      </c>
      <c r="K159" s="52">
        <f t="shared" si="55"/>
        <v>0.25555555555555554</v>
      </c>
      <c r="L159" s="52">
        <f t="shared" si="56"/>
        <v>0.25555555555555554</v>
      </c>
    </row>
    <row r="160" spans="1:12" x14ac:dyDescent="0.3">
      <c r="A160" s="58" t="s">
        <v>154</v>
      </c>
      <c r="B160" s="51">
        <v>0</v>
      </c>
      <c r="C160" s="51">
        <v>2500</v>
      </c>
      <c r="D160" s="43">
        <v>0</v>
      </c>
      <c r="E160" s="51">
        <f t="shared" si="62"/>
        <v>2500</v>
      </c>
      <c r="F160" s="51">
        <v>0</v>
      </c>
      <c r="G160" s="51">
        <v>0</v>
      </c>
      <c r="H160" s="51">
        <v>0</v>
      </c>
      <c r="I160" s="16">
        <f>E160-F160</f>
        <v>2500</v>
      </c>
      <c r="J160" s="16">
        <f>C160-F160</f>
        <v>2500</v>
      </c>
      <c r="K160" s="52">
        <f t="shared" si="55"/>
        <v>0</v>
      </c>
      <c r="L160" s="52">
        <f t="shared" si="56"/>
        <v>0</v>
      </c>
    </row>
    <row r="161" spans="1:25" x14ac:dyDescent="0.3">
      <c r="A161" s="25" t="s">
        <v>136</v>
      </c>
      <c r="B161" s="51">
        <v>0</v>
      </c>
      <c r="C161" s="51">
        <v>9600</v>
      </c>
      <c r="D161" s="43">
        <v>0</v>
      </c>
      <c r="E161" s="51">
        <f t="shared" si="62"/>
        <v>9600</v>
      </c>
      <c r="F161" s="51">
        <v>9600</v>
      </c>
      <c r="G161" s="51">
        <v>9600</v>
      </c>
      <c r="H161" s="51">
        <v>0</v>
      </c>
      <c r="I161" s="16">
        <f>E161-F161</f>
        <v>0</v>
      </c>
      <c r="J161" s="16">
        <f>C161-F161</f>
        <v>0</v>
      </c>
      <c r="K161" s="53">
        <f t="shared" si="55"/>
        <v>1</v>
      </c>
      <c r="L161" s="53">
        <f t="shared" si="56"/>
        <v>1</v>
      </c>
    </row>
    <row r="162" spans="1:25" x14ac:dyDescent="0.3">
      <c r="A162" s="21" t="s">
        <v>38</v>
      </c>
      <c r="B162" s="17">
        <f>SUM(B163:B164)</f>
        <v>1273000</v>
      </c>
      <c r="C162" s="17">
        <f t="shared" ref="C162:H162" si="68">SUM(C163:C164)</f>
        <v>1216620</v>
      </c>
      <c r="D162" s="17">
        <f t="shared" si="68"/>
        <v>0</v>
      </c>
      <c r="E162" s="17">
        <f t="shared" si="68"/>
        <v>1216620</v>
      </c>
      <c r="F162" s="17">
        <f t="shared" si="68"/>
        <v>675563.81</v>
      </c>
      <c r="G162" s="17">
        <f t="shared" si="68"/>
        <v>675563.81</v>
      </c>
      <c r="H162" s="17">
        <f t="shared" si="68"/>
        <v>0</v>
      </c>
      <c r="I162" s="17">
        <f>SUM(I163:I164)</f>
        <v>541056.18999999994</v>
      </c>
      <c r="J162" s="17">
        <f>SUM(J163:J164)</f>
        <v>541056.18999999994</v>
      </c>
      <c r="K162" s="9">
        <f t="shared" si="55"/>
        <v>0.55527922440860755</v>
      </c>
      <c r="L162" s="9">
        <f t="shared" si="56"/>
        <v>0.55527922440860755</v>
      </c>
    </row>
    <row r="163" spans="1:25" x14ac:dyDescent="0.3">
      <c r="A163" s="26" t="s">
        <v>134</v>
      </c>
      <c r="B163" s="39">
        <v>1200000</v>
      </c>
      <c r="C163" s="39">
        <v>1140620</v>
      </c>
      <c r="D163" s="39">
        <v>0</v>
      </c>
      <c r="E163" s="51">
        <f t="shared" si="62"/>
        <v>1140620</v>
      </c>
      <c r="F163" s="39">
        <v>600000</v>
      </c>
      <c r="G163" s="39">
        <v>600000</v>
      </c>
      <c r="H163" s="39">
        <v>0</v>
      </c>
      <c r="I163" s="16">
        <f>E163-F163</f>
        <v>540620</v>
      </c>
      <c r="J163" s="16">
        <f>C163-F163</f>
        <v>540620</v>
      </c>
      <c r="K163" s="44">
        <f t="shared" si="55"/>
        <v>0.52602970314390418</v>
      </c>
      <c r="L163" s="44">
        <f t="shared" si="56"/>
        <v>0.52602970314390418</v>
      </c>
    </row>
    <row r="164" spans="1:25" x14ac:dyDescent="0.3">
      <c r="A164" s="27" t="s">
        <v>135</v>
      </c>
      <c r="B164" s="41">
        <v>73000</v>
      </c>
      <c r="C164" s="41">
        <v>76000</v>
      </c>
      <c r="D164" s="41">
        <v>0</v>
      </c>
      <c r="E164" s="51">
        <f t="shared" si="62"/>
        <v>76000</v>
      </c>
      <c r="F164" s="41">
        <v>75563.81</v>
      </c>
      <c r="G164" s="41">
        <v>75563.81</v>
      </c>
      <c r="H164" s="41">
        <v>0</v>
      </c>
      <c r="I164" s="16">
        <f>E164-F164</f>
        <v>436.19000000000233</v>
      </c>
      <c r="J164" s="16">
        <f>C164-F164</f>
        <v>436.19000000000233</v>
      </c>
      <c r="K164" s="53">
        <f t="shared" si="55"/>
        <v>0.99426065789473683</v>
      </c>
      <c r="L164" s="53">
        <f t="shared" si="56"/>
        <v>0.99426065789473683</v>
      </c>
    </row>
    <row r="165" spans="1:25" s="45" customFormat="1" x14ac:dyDescent="0.3">
      <c r="A165" s="47" t="s">
        <v>139</v>
      </c>
      <c r="B165" s="50">
        <f>SUM(B166)</f>
        <v>0</v>
      </c>
      <c r="C165" s="50">
        <f t="shared" ref="C165:H165" si="69">SUM(C166)</f>
        <v>7799744</v>
      </c>
      <c r="D165" s="50">
        <f t="shared" si="69"/>
        <v>0</v>
      </c>
      <c r="E165" s="50">
        <f t="shared" si="69"/>
        <v>7799744</v>
      </c>
      <c r="F165" s="50">
        <f t="shared" si="69"/>
        <v>7308772.5599999996</v>
      </c>
      <c r="G165" s="50">
        <f t="shared" si="69"/>
        <v>236325.12</v>
      </c>
      <c r="H165" s="50">
        <f t="shared" si="69"/>
        <v>0</v>
      </c>
      <c r="I165" s="50">
        <f>SUM(I166)</f>
        <v>490971.44000000041</v>
      </c>
      <c r="J165" s="50">
        <f>SUM(J166)</f>
        <v>490971.44000000041</v>
      </c>
      <c r="K165" s="9">
        <f t="shared" si="55"/>
        <v>3.0299086739257082E-2</v>
      </c>
      <c r="L165" s="9">
        <f t="shared" si="56"/>
        <v>3.0299086739257082E-2</v>
      </c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</row>
    <row r="166" spans="1:25" x14ac:dyDescent="0.3">
      <c r="A166" s="49" t="s">
        <v>140</v>
      </c>
      <c r="B166" s="59">
        <v>0</v>
      </c>
      <c r="C166" s="48">
        <v>7799744</v>
      </c>
      <c r="D166" s="48">
        <v>0</v>
      </c>
      <c r="E166" s="62">
        <f t="shared" si="62"/>
        <v>7799744</v>
      </c>
      <c r="F166" s="48">
        <v>7308772.5599999996</v>
      </c>
      <c r="G166" s="48">
        <v>236325.12</v>
      </c>
      <c r="H166" s="48">
        <v>0</v>
      </c>
      <c r="I166" s="48">
        <f>E166-F166</f>
        <v>490971.44000000041</v>
      </c>
      <c r="J166" s="48">
        <f>C166-F166</f>
        <v>490971.44000000041</v>
      </c>
      <c r="K166" s="54">
        <f t="shared" si="55"/>
        <v>3.0299086739257082E-2</v>
      </c>
      <c r="L166" s="54">
        <f t="shared" si="56"/>
        <v>3.0299086739257082E-2</v>
      </c>
    </row>
  </sheetData>
  <mergeCells count="4">
    <mergeCell ref="A3:L3"/>
    <mergeCell ref="A1:L1"/>
    <mergeCell ref="C5:C6"/>
    <mergeCell ref="A2:L2"/>
  </mergeCells>
  <pageMargins left="0.23622047244094491" right="0.23622047244094491" top="0.74803149606299213" bottom="0.74803149606299213" header="0.31496062992125984" footer="0.31496062992125984"/>
  <pageSetup paperSize="5" scale="8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6"/>
  <sheetViews>
    <sheetView topLeftCell="A89" workbookViewId="0">
      <selection activeCell="A109" sqref="A109:B166"/>
    </sheetView>
  </sheetViews>
  <sheetFormatPr baseColWidth="10" defaultColWidth="11.33203125" defaultRowHeight="14.4" x14ac:dyDescent="0.3"/>
  <cols>
    <col min="1" max="1" width="48.77734375" style="1" customWidth="1"/>
    <col min="2" max="2" width="15.21875" style="3" customWidth="1"/>
    <col min="3" max="5" width="12.44140625" style="3" bestFit="1" customWidth="1"/>
    <col min="6" max="9" width="11.44140625" style="3" bestFit="1" customWidth="1"/>
    <col min="10" max="15" width="11.33203125" style="3"/>
    <col min="16" max="16384" width="11.33203125" style="1"/>
  </cols>
  <sheetData>
    <row r="1" spans="1:15" x14ac:dyDescent="0.3">
      <c r="A1" s="72" t="s">
        <v>0</v>
      </c>
      <c r="B1" s="72"/>
    </row>
    <row r="2" spans="1:15" x14ac:dyDescent="0.3">
      <c r="A2" s="72" t="s">
        <v>159</v>
      </c>
      <c r="B2" s="72"/>
    </row>
    <row r="3" spans="1:15" x14ac:dyDescent="0.3">
      <c r="A3" s="71" t="s">
        <v>158</v>
      </c>
      <c r="B3" s="71"/>
    </row>
    <row r="4" spans="1:15" x14ac:dyDescent="0.3">
      <c r="A4" s="56"/>
      <c r="B4" s="4"/>
    </row>
    <row r="5" spans="1:15" ht="43.8" customHeight="1" x14ac:dyDescent="0.3">
      <c r="A5" s="63" t="s">
        <v>7</v>
      </c>
      <c r="B5" s="64" t="s">
        <v>10</v>
      </c>
    </row>
    <row r="6" spans="1:15" s="57" customFormat="1" ht="15.6" customHeight="1" x14ac:dyDescent="0.3">
      <c r="A6" s="68"/>
      <c r="B6" s="29" t="s">
        <v>116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">
      <c r="A7" s="32" t="s">
        <v>19</v>
      </c>
      <c r="B7" s="14">
        <f t="shared" ref="B7" si="0">B8+B109</f>
        <v>27709999.080000002</v>
      </c>
      <c r="C7" s="35"/>
      <c r="D7" s="35"/>
    </row>
    <row r="8" spans="1:15" s="8" customFormat="1" x14ac:dyDescent="0.3">
      <c r="A8" s="22" t="s">
        <v>20</v>
      </c>
      <c r="B8" s="14">
        <f>B9+B21+B57+B104+B97</f>
        <v>4790470.7300000014</v>
      </c>
      <c r="C8" s="36"/>
      <c r="D8" s="36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s="8" customFormat="1" x14ac:dyDescent="0.3">
      <c r="A9" s="21" t="s">
        <v>21</v>
      </c>
      <c r="B9" s="15">
        <f t="shared" ref="B9" si="1">SUM(B10:B20)</f>
        <v>3561922.4900000007</v>
      </c>
      <c r="C9" s="36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s="8" customFormat="1" x14ac:dyDescent="0.3">
      <c r="A10" s="23" t="s">
        <v>22</v>
      </c>
      <c r="B10" s="39">
        <v>2709253.33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s="8" customFormat="1" x14ac:dyDescent="0.3">
      <c r="A11" s="23" t="s">
        <v>23</v>
      </c>
      <c r="B11" s="39">
        <v>212650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s="8" customFormat="1" x14ac:dyDescent="0.3">
      <c r="A12" s="23" t="s">
        <v>24</v>
      </c>
      <c r="B12" s="39">
        <v>61872.390000000014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s="8" customFormat="1" x14ac:dyDescent="0.3">
      <c r="A13" s="23" t="s">
        <v>25</v>
      </c>
      <c r="B13" s="39">
        <v>373710.85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 s="8" customFormat="1" x14ac:dyDescent="0.3">
      <c r="A14" s="23" t="s">
        <v>26</v>
      </c>
      <c r="B14" s="39">
        <v>41756.480000000003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s="8" customFormat="1" x14ac:dyDescent="0.3">
      <c r="A15" s="23" t="s">
        <v>27</v>
      </c>
      <c r="B15" s="39">
        <v>62924.890000000007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pans="1:15" s="8" customFormat="1" x14ac:dyDescent="0.3">
      <c r="A16" s="23" t="s">
        <v>28</v>
      </c>
      <c r="B16" s="39">
        <v>7775.2399999999989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pans="1:15" s="8" customFormat="1" x14ac:dyDescent="0.3">
      <c r="A17" s="23" t="s">
        <v>29</v>
      </c>
      <c r="B17" s="39">
        <v>69815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pans="1:15" s="8" customFormat="1" x14ac:dyDescent="0.3">
      <c r="A18" s="10" t="s">
        <v>30</v>
      </c>
      <c r="B18" s="39">
        <v>9133.33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pans="1:15" s="8" customFormat="1" x14ac:dyDescent="0.3">
      <c r="A19" s="10" t="s">
        <v>39</v>
      </c>
      <c r="B19" s="39">
        <v>505.7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pans="1:15" s="8" customFormat="1" x14ac:dyDescent="0.3">
      <c r="A20" s="23" t="s">
        <v>31</v>
      </c>
      <c r="B20" s="24">
        <v>12525.279999999999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spans="1:15" s="8" customFormat="1" x14ac:dyDescent="0.3">
      <c r="A21" s="21" t="s">
        <v>32</v>
      </c>
      <c r="B21" s="17">
        <f t="shared" ref="B21" si="2">SUM(B22:B56)</f>
        <v>1174992.8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s="8" customFormat="1" x14ac:dyDescent="0.3">
      <c r="A22" s="25" t="s">
        <v>41</v>
      </c>
      <c r="B22" s="39">
        <v>96883.199999999997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</row>
    <row r="23" spans="1:15" s="8" customFormat="1" x14ac:dyDescent="0.3">
      <c r="A23" s="25" t="s">
        <v>42</v>
      </c>
      <c r="B23" s="39">
        <v>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spans="1:15" s="8" customFormat="1" x14ac:dyDescent="0.3">
      <c r="A24" s="25" t="s">
        <v>43</v>
      </c>
      <c r="B24" s="39">
        <v>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spans="1:15" s="8" customFormat="1" x14ac:dyDescent="0.3">
      <c r="A25" s="25" t="s">
        <v>44</v>
      </c>
      <c r="B25" s="39">
        <v>42799.92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spans="1:15" s="8" customFormat="1" x14ac:dyDescent="0.3">
      <c r="A26" s="25" t="s">
        <v>45</v>
      </c>
      <c r="B26" s="39">
        <v>5346.28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spans="1:15" s="8" customFormat="1" x14ac:dyDescent="0.3">
      <c r="A27" s="25" t="s">
        <v>46</v>
      </c>
      <c r="B27" s="39">
        <v>0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spans="1:15" s="8" customFormat="1" x14ac:dyDescent="0.3">
      <c r="A28" s="25" t="s">
        <v>142</v>
      </c>
      <c r="B28" s="39">
        <v>88.84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spans="1:15" s="8" customFormat="1" x14ac:dyDescent="0.3">
      <c r="A29" s="25" t="s">
        <v>47</v>
      </c>
      <c r="B29" s="39">
        <v>32105.03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spans="1:15" s="8" customFormat="1" x14ac:dyDescent="0.3">
      <c r="A30" s="25" t="s">
        <v>48</v>
      </c>
      <c r="B30" s="39">
        <v>6023.79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spans="1:15" s="8" customFormat="1" x14ac:dyDescent="0.3">
      <c r="A31" s="25" t="s">
        <v>49</v>
      </c>
      <c r="B31" s="39">
        <v>250685.96</v>
      </c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spans="1:15" s="8" customFormat="1" x14ac:dyDescent="0.3">
      <c r="A32" s="25" t="s">
        <v>50</v>
      </c>
      <c r="B32" s="39">
        <v>19198.04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spans="1:15" s="8" customFormat="1" x14ac:dyDescent="0.3">
      <c r="A33" s="25" t="s">
        <v>51</v>
      </c>
      <c r="B33" s="39">
        <v>4919.59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</row>
    <row r="34" spans="1:15" s="8" customFormat="1" x14ac:dyDescent="0.3">
      <c r="A34" s="25" t="s">
        <v>52</v>
      </c>
      <c r="B34" s="39">
        <v>0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</row>
    <row r="35" spans="1:15" s="8" customFormat="1" x14ac:dyDescent="0.3">
      <c r="A35" s="25" t="s">
        <v>53</v>
      </c>
      <c r="B35" s="39">
        <v>0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</row>
    <row r="36" spans="1:15" s="8" customFormat="1" x14ac:dyDescent="0.3">
      <c r="A36" s="25" t="s">
        <v>54</v>
      </c>
      <c r="B36" s="39">
        <v>10830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</row>
    <row r="37" spans="1:15" s="8" customFormat="1" x14ac:dyDescent="0.3">
      <c r="A37" s="25" t="s">
        <v>55</v>
      </c>
      <c r="B37" s="39">
        <v>12200</v>
      </c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</row>
    <row r="38" spans="1:15" s="8" customFormat="1" x14ac:dyDescent="0.3">
      <c r="A38" s="25" t="s">
        <v>56</v>
      </c>
      <c r="B38" s="39">
        <v>117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</row>
    <row r="39" spans="1:15" s="8" customFormat="1" x14ac:dyDescent="0.3">
      <c r="A39" s="25" t="s">
        <v>57</v>
      </c>
      <c r="B39" s="39">
        <v>4304.8999999999996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</row>
    <row r="40" spans="1:15" s="8" customFormat="1" x14ac:dyDescent="0.3">
      <c r="A40" s="25" t="s">
        <v>58</v>
      </c>
      <c r="B40" s="39">
        <v>2952.7000000000003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</row>
    <row r="41" spans="1:15" s="8" customFormat="1" x14ac:dyDescent="0.3">
      <c r="A41" s="25" t="s">
        <v>59</v>
      </c>
      <c r="B41" s="39">
        <v>2151.5100000000002</v>
      </c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15" s="8" customFormat="1" x14ac:dyDescent="0.3">
      <c r="A42" s="25" t="s">
        <v>60</v>
      </c>
      <c r="B42" s="39">
        <v>3981.24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</row>
    <row r="43" spans="1:15" s="8" customFormat="1" x14ac:dyDescent="0.3">
      <c r="A43" s="25" t="s">
        <v>61</v>
      </c>
      <c r="B43" s="39">
        <v>81202.599999999991</v>
      </c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</row>
    <row r="44" spans="1:15" s="8" customFormat="1" x14ac:dyDescent="0.3">
      <c r="A44" s="25" t="s">
        <v>62</v>
      </c>
      <c r="B44" s="39">
        <v>9411.25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</row>
    <row r="45" spans="1:15" s="8" customFormat="1" x14ac:dyDescent="0.3">
      <c r="A45" s="25" t="s">
        <v>63</v>
      </c>
      <c r="B45" s="39">
        <v>105270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</row>
    <row r="46" spans="1:15" s="8" customFormat="1" x14ac:dyDescent="0.3">
      <c r="A46" s="25" t="s">
        <v>64</v>
      </c>
      <c r="B46" s="39">
        <v>74500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</row>
    <row r="47" spans="1:15" s="8" customFormat="1" x14ac:dyDescent="0.3">
      <c r="A47" s="25" t="s">
        <v>65</v>
      </c>
      <c r="B47" s="39">
        <v>1748.44</v>
      </c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</row>
    <row r="48" spans="1:15" s="8" customFormat="1" x14ac:dyDescent="0.3">
      <c r="A48" s="25" t="s">
        <v>66</v>
      </c>
      <c r="B48" s="39">
        <v>1834.5</v>
      </c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</row>
    <row r="49" spans="1:15" s="8" customFormat="1" x14ac:dyDescent="0.3">
      <c r="A49" s="25" t="s">
        <v>67</v>
      </c>
      <c r="B49" s="39">
        <v>152598.15</v>
      </c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</row>
    <row r="50" spans="1:15" s="8" customFormat="1" x14ac:dyDescent="0.3">
      <c r="A50" s="25" t="s">
        <v>141</v>
      </c>
      <c r="B50" s="39">
        <v>497.55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</row>
    <row r="51" spans="1:15" s="8" customFormat="1" x14ac:dyDescent="0.3">
      <c r="A51" s="25" t="s">
        <v>68</v>
      </c>
      <c r="B51" s="39">
        <v>770.94</v>
      </c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</row>
    <row r="52" spans="1:15" s="8" customFormat="1" x14ac:dyDescent="0.3">
      <c r="A52" s="25" t="s">
        <v>69</v>
      </c>
      <c r="B52" s="39">
        <v>4744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</row>
    <row r="53" spans="1:15" s="8" customFormat="1" x14ac:dyDescent="0.3">
      <c r="A53" s="25" t="s">
        <v>70</v>
      </c>
      <c r="B53" s="39">
        <v>1918.24</v>
      </c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</row>
    <row r="54" spans="1:15" s="8" customFormat="1" x14ac:dyDescent="0.3">
      <c r="A54" s="25" t="s">
        <v>71</v>
      </c>
      <c r="B54" s="39">
        <v>2129.71</v>
      </c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</row>
    <row r="55" spans="1:15" s="8" customFormat="1" x14ac:dyDescent="0.3">
      <c r="A55" s="25" t="s">
        <v>72</v>
      </c>
      <c r="B55" s="39">
        <v>138993.32999999999</v>
      </c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</row>
    <row r="56" spans="1:15" s="8" customFormat="1" x14ac:dyDescent="0.3">
      <c r="A56" s="25" t="s">
        <v>73</v>
      </c>
      <c r="B56" s="39">
        <v>104786.09000000001</v>
      </c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</row>
    <row r="57" spans="1:15" s="8" customFormat="1" x14ac:dyDescent="0.3">
      <c r="A57" s="21" t="s">
        <v>33</v>
      </c>
      <c r="B57" s="17">
        <f t="shared" ref="B57" si="3">SUM(B58:B96)</f>
        <v>44488.659999999996</v>
      </c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</row>
    <row r="58" spans="1:15" s="8" customFormat="1" x14ac:dyDescent="0.3">
      <c r="A58" s="25" t="s">
        <v>74</v>
      </c>
      <c r="B58" s="51">
        <v>5759.18</v>
      </c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</row>
    <row r="59" spans="1:15" s="8" customFormat="1" x14ac:dyDescent="0.3">
      <c r="A59" s="25" t="s">
        <v>75</v>
      </c>
      <c r="B59" s="51">
        <v>3521.67</v>
      </c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</row>
    <row r="60" spans="1:15" s="8" customFormat="1" x14ac:dyDescent="0.3">
      <c r="A60" s="25" t="s">
        <v>76</v>
      </c>
      <c r="B60" s="51">
        <v>968.89</v>
      </c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</row>
    <row r="61" spans="1:15" s="8" customFormat="1" x14ac:dyDescent="0.3">
      <c r="A61" s="25" t="s">
        <v>77</v>
      </c>
      <c r="B61" s="51">
        <v>0</v>
      </c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</row>
    <row r="62" spans="1:15" s="8" customFormat="1" x14ac:dyDescent="0.3">
      <c r="A62" s="25" t="s">
        <v>78</v>
      </c>
      <c r="B62" s="51">
        <v>372.36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</row>
    <row r="63" spans="1:15" s="8" customFormat="1" x14ac:dyDescent="0.3">
      <c r="A63" s="25" t="s">
        <v>79</v>
      </c>
      <c r="B63" s="51">
        <v>3214.76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</row>
    <row r="64" spans="1:15" s="8" customFormat="1" x14ac:dyDescent="0.3">
      <c r="A64" s="25" t="s">
        <v>80</v>
      </c>
      <c r="B64" s="51">
        <v>1922.44</v>
      </c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</row>
    <row r="65" spans="1:15" s="8" customFormat="1" x14ac:dyDescent="0.3">
      <c r="A65" s="25" t="s">
        <v>81</v>
      </c>
      <c r="B65" s="51">
        <v>116.89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</row>
    <row r="66" spans="1:15" s="8" customFormat="1" x14ac:dyDescent="0.3">
      <c r="A66" s="25" t="s">
        <v>82</v>
      </c>
      <c r="B66" s="51">
        <v>771.71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</row>
    <row r="67" spans="1:15" s="8" customFormat="1" x14ac:dyDescent="0.3">
      <c r="A67" s="25" t="s">
        <v>83</v>
      </c>
      <c r="B67" s="51">
        <v>1288.8599999999999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</row>
    <row r="68" spans="1:15" s="8" customFormat="1" x14ac:dyDescent="0.3">
      <c r="A68" s="25" t="s">
        <v>84</v>
      </c>
      <c r="B68" s="51">
        <v>457.32</v>
      </c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</row>
    <row r="69" spans="1:15" s="8" customFormat="1" x14ac:dyDescent="0.3">
      <c r="A69" s="25" t="s">
        <v>85</v>
      </c>
      <c r="B69" s="51">
        <v>6.63</v>
      </c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</row>
    <row r="70" spans="1:15" s="8" customFormat="1" x14ac:dyDescent="0.3">
      <c r="A70" s="25" t="s">
        <v>86</v>
      </c>
      <c r="B70" s="51">
        <v>95.22</v>
      </c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</row>
    <row r="71" spans="1:15" s="8" customFormat="1" x14ac:dyDescent="0.3">
      <c r="A71" s="25" t="s">
        <v>87</v>
      </c>
      <c r="B71" s="51">
        <v>9.25</v>
      </c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</row>
    <row r="72" spans="1:15" s="8" customFormat="1" x14ac:dyDescent="0.3">
      <c r="A72" s="25" t="s">
        <v>88</v>
      </c>
      <c r="B72" s="51">
        <v>3120.75</v>
      </c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</row>
    <row r="73" spans="1:15" s="8" customFormat="1" x14ac:dyDescent="0.3">
      <c r="A73" s="25" t="s">
        <v>143</v>
      </c>
      <c r="B73" s="51">
        <v>17.010000000000002</v>
      </c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</row>
    <row r="74" spans="1:15" s="8" customFormat="1" x14ac:dyDescent="0.3">
      <c r="A74" s="25" t="s">
        <v>138</v>
      </c>
      <c r="B74" s="51">
        <v>66.45</v>
      </c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</row>
    <row r="75" spans="1:15" s="8" customFormat="1" x14ac:dyDescent="0.3">
      <c r="A75" s="25" t="s">
        <v>89</v>
      </c>
      <c r="B75" s="51">
        <v>443.12</v>
      </c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</row>
    <row r="76" spans="1:15" s="8" customFormat="1" x14ac:dyDescent="0.3">
      <c r="A76" s="25" t="s">
        <v>90</v>
      </c>
      <c r="B76" s="51">
        <v>896.94999999999993</v>
      </c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</row>
    <row r="77" spans="1:15" s="8" customFormat="1" x14ac:dyDescent="0.3">
      <c r="A77" s="25" t="s">
        <v>91</v>
      </c>
      <c r="B77" s="51">
        <v>49.38</v>
      </c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</row>
    <row r="78" spans="1:15" s="8" customFormat="1" x14ac:dyDescent="0.3">
      <c r="A78" s="25" t="s">
        <v>92</v>
      </c>
      <c r="B78" s="51">
        <v>252.78</v>
      </c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</row>
    <row r="79" spans="1:15" s="8" customFormat="1" x14ac:dyDescent="0.3">
      <c r="A79" s="25" t="s">
        <v>93</v>
      </c>
      <c r="B79" s="51">
        <v>0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</row>
    <row r="80" spans="1:15" s="8" customFormat="1" x14ac:dyDescent="0.3">
      <c r="A80" s="25" t="s">
        <v>94</v>
      </c>
      <c r="B80" s="51">
        <v>47.84</v>
      </c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</row>
    <row r="81" spans="1:15" s="8" customFormat="1" x14ac:dyDescent="0.3">
      <c r="A81" s="25" t="s">
        <v>95</v>
      </c>
      <c r="B81" s="51">
        <v>857.81000000000006</v>
      </c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</row>
    <row r="82" spans="1:15" s="8" customFormat="1" x14ac:dyDescent="0.3">
      <c r="A82" s="25" t="s">
        <v>96</v>
      </c>
      <c r="B82" s="51">
        <v>369.78</v>
      </c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</row>
    <row r="83" spans="1:15" s="8" customFormat="1" x14ac:dyDescent="0.3">
      <c r="A83" s="25" t="s">
        <v>97</v>
      </c>
      <c r="B83" s="51">
        <v>1013.9300000000001</v>
      </c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</row>
    <row r="84" spans="1:15" s="8" customFormat="1" x14ac:dyDescent="0.3">
      <c r="A84" s="25" t="s">
        <v>98</v>
      </c>
      <c r="B84" s="51">
        <v>5901.9400000000005</v>
      </c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</row>
    <row r="85" spans="1:15" s="8" customFormat="1" x14ac:dyDescent="0.3">
      <c r="A85" s="25" t="s">
        <v>99</v>
      </c>
      <c r="B85" s="51">
        <v>2602.02</v>
      </c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</row>
    <row r="86" spans="1:15" s="8" customFormat="1" x14ac:dyDescent="0.3">
      <c r="A86" s="25" t="s">
        <v>100</v>
      </c>
      <c r="B86" s="51">
        <v>123</v>
      </c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</row>
    <row r="87" spans="1:15" s="8" customFormat="1" x14ac:dyDescent="0.3">
      <c r="A87" s="25" t="s">
        <v>101</v>
      </c>
      <c r="B87" s="51">
        <v>3129.79</v>
      </c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</row>
    <row r="88" spans="1:15" s="8" customFormat="1" x14ac:dyDescent="0.3">
      <c r="A88" s="25" t="s">
        <v>102</v>
      </c>
      <c r="B88" s="51">
        <v>4119.38</v>
      </c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</row>
    <row r="89" spans="1:15" s="8" customFormat="1" x14ac:dyDescent="0.3">
      <c r="A89" s="25" t="s">
        <v>103</v>
      </c>
      <c r="B89" s="51">
        <v>2507.8900000000003</v>
      </c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</row>
    <row r="90" spans="1:15" s="8" customFormat="1" x14ac:dyDescent="0.3">
      <c r="A90" s="25" t="s">
        <v>104</v>
      </c>
      <c r="B90" s="51">
        <v>22.1</v>
      </c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</row>
    <row r="91" spans="1:15" s="8" customFormat="1" x14ac:dyDescent="0.3">
      <c r="A91" s="25" t="s">
        <v>105</v>
      </c>
      <c r="B91" s="51">
        <v>10</v>
      </c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</row>
    <row r="92" spans="1:15" s="8" customFormat="1" x14ac:dyDescent="0.3">
      <c r="A92" s="25" t="s">
        <v>106</v>
      </c>
      <c r="B92" s="51">
        <v>16.059999999999999</v>
      </c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</row>
    <row r="93" spans="1:15" s="8" customFormat="1" x14ac:dyDescent="0.3">
      <c r="A93" s="25" t="s">
        <v>107</v>
      </c>
      <c r="B93" s="51">
        <v>68.7</v>
      </c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</row>
    <row r="94" spans="1:15" s="8" customFormat="1" x14ac:dyDescent="0.3">
      <c r="A94" s="25" t="s">
        <v>108</v>
      </c>
      <c r="B94" s="51">
        <v>226.94000000000003</v>
      </c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</row>
    <row r="95" spans="1:15" s="8" customFormat="1" x14ac:dyDescent="0.3">
      <c r="A95" s="25" t="s">
        <v>109</v>
      </c>
      <c r="B95" s="51">
        <v>68.58</v>
      </c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</row>
    <row r="96" spans="1:15" s="8" customFormat="1" x14ac:dyDescent="0.3">
      <c r="A96" s="25" t="s">
        <v>110</v>
      </c>
      <c r="B96" s="51">
        <v>51.28</v>
      </c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</row>
    <row r="97" spans="1:15" s="8" customFormat="1" x14ac:dyDescent="0.3">
      <c r="A97" s="21" t="s">
        <v>40</v>
      </c>
      <c r="B97" s="17">
        <f t="shared" ref="B97" si="4">SUM(B98:B103)</f>
        <v>4173.78</v>
      </c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</row>
    <row r="98" spans="1:15" s="8" customFormat="1" x14ac:dyDescent="0.3">
      <c r="A98" s="25" t="s">
        <v>111</v>
      </c>
      <c r="B98" s="51">
        <v>3143.54</v>
      </c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</row>
    <row r="99" spans="1:15" s="8" customFormat="1" x14ac:dyDescent="0.3">
      <c r="A99" s="25" t="s">
        <v>112</v>
      </c>
      <c r="B99" s="51">
        <v>31.98</v>
      </c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</row>
    <row r="100" spans="1:15" s="8" customFormat="1" x14ac:dyDescent="0.3">
      <c r="A100" s="25" t="s">
        <v>113</v>
      </c>
      <c r="B100" s="51">
        <v>152.47999999999999</v>
      </c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</row>
    <row r="101" spans="1:15" s="8" customFormat="1" x14ac:dyDescent="0.3">
      <c r="A101" s="25" t="s">
        <v>114</v>
      </c>
      <c r="B101" s="51">
        <v>115.81</v>
      </c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</row>
    <row r="102" spans="1:15" s="8" customFormat="1" x14ac:dyDescent="0.3">
      <c r="A102" s="25" t="s">
        <v>115</v>
      </c>
      <c r="B102" s="51">
        <v>449.04</v>
      </c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</row>
    <row r="103" spans="1:15" s="8" customFormat="1" x14ac:dyDescent="0.3">
      <c r="A103" s="25" t="s">
        <v>131</v>
      </c>
      <c r="B103" s="51">
        <v>280.93</v>
      </c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</row>
    <row r="104" spans="1:15" s="8" customFormat="1" x14ac:dyDescent="0.3">
      <c r="A104" s="21" t="s">
        <v>35</v>
      </c>
      <c r="B104" s="17">
        <f t="shared" ref="B104" si="5">SUM(B105:B108)</f>
        <v>4893</v>
      </c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</row>
    <row r="105" spans="1:15" s="8" customFormat="1" x14ac:dyDescent="0.3">
      <c r="A105" s="26" t="s">
        <v>117</v>
      </c>
      <c r="B105" s="40">
        <v>0</v>
      </c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</row>
    <row r="106" spans="1:15" s="8" customFormat="1" x14ac:dyDescent="0.3">
      <c r="A106" s="25" t="s">
        <v>118</v>
      </c>
      <c r="B106" s="39">
        <v>3593</v>
      </c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</row>
    <row r="107" spans="1:15" s="8" customFormat="1" x14ac:dyDescent="0.3">
      <c r="A107" s="25" t="s">
        <v>119</v>
      </c>
      <c r="B107" s="39">
        <v>0</v>
      </c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</row>
    <row r="108" spans="1:15" s="8" customFormat="1" x14ac:dyDescent="0.3">
      <c r="A108" s="27" t="s">
        <v>136</v>
      </c>
      <c r="B108" s="41">
        <v>1300</v>
      </c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</row>
    <row r="109" spans="1:15" ht="23.4" customHeight="1" x14ac:dyDescent="0.3">
      <c r="A109" s="22" t="s">
        <v>36</v>
      </c>
      <c r="B109" s="14">
        <f t="shared" ref="B109" si="6">B110+B120+B138+B148+B154+B156+B162+B165</f>
        <v>22919528.350000001</v>
      </c>
      <c r="C109" s="55"/>
      <c r="D109" s="36"/>
    </row>
    <row r="110" spans="1:15" s="11" customFormat="1" x14ac:dyDescent="0.3">
      <c r="A110" s="21" t="s">
        <v>21</v>
      </c>
      <c r="B110" s="17">
        <f t="shared" ref="B110" si="7">SUM(B111:B119)</f>
        <v>766638.98999999987</v>
      </c>
      <c r="C110" s="37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</row>
    <row r="111" spans="1:15" x14ac:dyDescent="0.3">
      <c r="A111" s="25" t="s">
        <v>120</v>
      </c>
      <c r="B111" s="39">
        <v>568886.67999999993</v>
      </c>
    </row>
    <row r="112" spans="1:15" x14ac:dyDescent="0.3">
      <c r="A112" s="25" t="s">
        <v>121</v>
      </c>
      <c r="B112" s="39">
        <v>12814.92</v>
      </c>
    </row>
    <row r="113" spans="1:15" x14ac:dyDescent="0.3">
      <c r="A113" s="25" t="s">
        <v>122</v>
      </c>
      <c r="B113" s="39">
        <v>71066.23000000001</v>
      </c>
    </row>
    <row r="114" spans="1:15" x14ac:dyDescent="0.3">
      <c r="A114" s="25" t="s">
        <v>123</v>
      </c>
      <c r="B114" s="39">
        <v>8533.2999999999993</v>
      </c>
    </row>
    <row r="115" spans="1:15" x14ac:dyDescent="0.3">
      <c r="A115" s="25" t="s">
        <v>124</v>
      </c>
      <c r="B115" s="39">
        <v>11946.619999999999</v>
      </c>
    </row>
    <row r="116" spans="1:15" x14ac:dyDescent="0.3">
      <c r="A116" s="25" t="s">
        <v>125</v>
      </c>
      <c r="B116" s="39">
        <v>1258.2</v>
      </c>
    </row>
    <row r="117" spans="1:15" x14ac:dyDescent="0.3">
      <c r="A117" s="25" t="s">
        <v>126</v>
      </c>
      <c r="B117" s="39">
        <v>77913.34</v>
      </c>
    </row>
    <row r="118" spans="1:15" x14ac:dyDescent="0.3">
      <c r="A118" s="25" t="s">
        <v>127</v>
      </c>
      <c r="B118" s="39">
        <v>1660.71</v>
      </c>
    </row>
    <row r="119" spans="1:15" x14ac:dyDescent="0.3">
      <c r="A119" s="25" t="s">
        <v>128</v>
      </c>
      <c r="B119" s="39">
        <v>12558.99</v>
      </c>
    </row>
    <row r="120" spans="1:15" x14ac:dyDescent="0.3">
      <c r="A120" s="21" t="s">
        <v>32</v>
      </c>
      <c r="B120" s="17">
        <f t="shared" ref="B120" si="8">SUM(B121:B137)</f>
        <v>12882355.219999999</v>
      </c>
      <c r="D120" s="19"/>
    </row>
    <row r="121" spans="1:15" s="33" customFormat="1" x14ac:dyDescent="0.3">
      <c r="A121" s="25" t="s">
        <v>48</v>
      </c>
      <c r="B121" s="51">
        <v>1556041.3199999998</v>
      </c>
      <c r="C121" s="20"/>
      <c r="D121" s="20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</row>
    <row r="122" spans="1:15" s="33" customFormat="1" x14ac:dyDescent="0.3">
      <c r="A122" s="25" t="s">
        <v>49</v>
      </c>
      <c r="B122" s="51">
        <v>1849333.48</v>
      </c>
      <c r="C122" s="20"/>
      <c r="D122" s="20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</row>
    <row r="123" spans="1:15" s="33" customFormat="1" x14ac:dyDescent="0.3">
      <c r="A123" s="25" t="s">
        <v>129</v>
      </c>
      <c r="B123" s="51">
        <v>287963.76</v>
      </c>
      <c r="C123" s="20"/>
      <c r="D123" s="20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</row>
    <row r="124" spans="1:15" s="33" customFormat="1" x14ac:dyDescent="0.3">
      <c r="A124" s="25" t="s">
        <v>144</v>
      </c>
      <c r="B124" s="51">
        <v>1177</v>
      </c>
      <c r="C124" s="20"/>
      <c r="D124" s="20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</row>
    <row r="125" spans="1:15" s="33" customFormat="1" x14ac:dyDescent="0.3">
      <c r="A125" s="25" t="s">
        <v>53</v>
      </c>
      <c r="B125" s="51">
        <v>815991.35</v>
      </c>
      <c r="C125" s="20"/>
      <c r="D125" s="20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</row>
    <row r="126" spans="1:15" s="33" customFormat="1" x14ac:dyDescent="0.3">
      <c r="A126" s="25" t="s">
        <v>54</v>
      </c>
      <c r="B126" s="51">
        <v>320</v>
      </c>
      <c r="C126" s="20"/>
      <c r="D126" s="20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</row>
    <row r="127" spans="1:15" s="33" customFormat="1" x14ac:dyDescent="0.3">
      <c r="A127" s="25" t="s">
        <v>56</v>
      </c>
      <c r="B127" s="51">
        <v>2000</v>
      </c>
      <c r="C127" s="20"/>
      <c r="D127" s="20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</row>
    <row r="128" spans="1:15" s="33" customFormat="1" x14ac:dyDescent="0.3">
      <c r="A128" s="25" t="s">
        <v>57</v>
      </c>
      <c r="B128" s="51">
        <v>20</v>
      </c>
      <c r="C128" s="20"/>
      <c r="D128" s="20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</row>
    <row r="129" spans="1:15" s="33" customFormat="1" x14ac:dyDescent="0.3">
      <c r="A129" s="25" t="s">
        <v>58</v>
      </c>
      <c r="B129" s="51">
        <v>3140.55</v>
      </c>
      <c r="C129" s="20"/>
      <c r="D129" s="20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</row>
    <row r="130" spans="1:15" s="33" customFormat="1" x14ac:dyDescent="0.3">
      <c r="A130" s="25" t="s">
        <v>59</v>
      </c>
      <c r="B130" s="51">
        <v>1595.45</v>
      </c>
      <c r="C130" s="20"/>
      <c r="D130" s="20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</row>
    <row r="131" spans="1:15" s="33" customFormat="1" x14ac:dyDescent="0.3">
      <c r="A131" s="25" t="s">
        <v>61</v>
      </c>
      <c r="B131" s="51">
        <v>336862.38</v>
      </c>
      <c r="C131" s="20"/>
      <c r="D131" s="20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</row>
    <row r="132" spans="1:15" s="33" customFormat="1" x14ac:dyDescent="0.3">
      <c r="A132" s="25" t="s">
        <v>62</v>
      </c>
      <c r="B132" s="51">
        <v>3156.5</v>
      </c>
      <c r="C132" s="20"/>
      <c r="D132" s="20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</row>
    <row r="133" spans="1:15" s="33" customFormat="1" x14ac:dyDescent="0.3">
      <c r="A133" s="25" t="s">
        <v>63</v>
      </c>
      <c r="B133" s="51">
        <v>2467881.2599999998</v>
      </c>
      <c r="C133" s="20"/>
      <c r="D133" s="20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</row>
    <row r="134" spans="1:15" s="33" customFormat="1" x14ac:dyDescent="0.3">
      <c r="A134" s="25" t="s">
        <v>65</v>
      </c>
      <c r="B134" s="51">
        <v>5355.27</v>
      </c>
      <c r="C134" s="20"/>
      <c r="D134" s="20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</row>
    <row r="135" spans="1:15" s="33" customFormat="1" x14ac:dyDescent="0.3">
      <c r="A135" s="25" t="s">
        <v>145</v>
      </c>
      <c r="B135" s="51">
        <v>1400</v>
      </c>
      <c r="C135" s="20"/>
      <c r="D135" s="20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</row>
    <row r="136" spans="1:15" s="33" customFormat="1" x14ac:dyDescent="0.3">
      <c r="A136" s="25" t="s">
        <v>67</v>
      </c>
      <c r="B136" s="51">
        <v>3239618.8499999996</v>
      </c>
      <c r="C136" s="20"/>
      <c r="D136" s="20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</row>
    <row r="137" spans="1:15" s="33" customFormat="1" x14ac:dyDescent="0.3">
      <c r="A137" s="25" t="s">
        <v>73</v>
      </c>
      <c r="B137" s="51">
        <v>2310498.0499999998</v>
      </c>
      <c r="C137" s="20"/>
      <c r="D137" s="20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</row>
    <row r="138" spans="1:15" x14ac:dyDescent="0.3">
      <c r="A138" s="21" t="s">
        <v>137</v>
      </c>
      <c r="B138" s="17">
        <f t="shared" ref="B138" si="9">SUM(B139:B147)</f>
        <v>19378.96</v>
      </c>
    </row>
    <row r="139" spans="1:15" x14ac:dyDescent="0.3">
      <c r="A139" s="42" t="s">
        <v>82</v>
      </c>
      <c r="B139" s="43">
        <v>1872.5</v>
      </c>
    </row>
    <row r="140" spans="1:15" x14ac:dyDescent="0.3">
      <c r="A140" s="42" t="s">
        <v>146</v>
      </c>
      <c r="B140" s="43">
        <v>2949.79</v>
      </c>
    </row>
    <row r="141" spans="1:15" x14ac:dyDescent="0.3">
      <c r="A141" s="42" t="s">
        <v>147</v>
      </c>
      <c r="B141" s="43">
        <v>64.2</v>
      </c>
    </row>
    <row r="142" spans="1:15" x14ac:dyDescent="0.3">
      <c r="A142" s="42" t="s">
        <v>148</v>
      </c>
      <c r="B142" s="43">
        <v>184.04</v>
      </c>
    </row>
    <row r="143" spans="1:15" x14ac:dyDescent="0.3">
      <c r="A143" s="34" t="s">
        <v>149</v>
      </c>
      <c r="B143" s="39">
        <v>10174.19</v>
      </c>
    </row>
    <row r="144" spans="1:15" x14ac:dyDescent="0.3">
      <c r="A144" s="34" t="s">
        <v>150</v>
      </c>
      <c r="B144" s="39">
        <v>428</v>
      </c>
    </row>
    <row r="145" spans="1:2" x14ac:dyDescent="0.3">
      <c r="A145" s="34" t="s">
        <v>151</v>
      </c>
      <c r="B145" s="39">
        <v>1874.64</v>
      </c>
    </row>
    <row r="146" spans="1:2" x14ac:dyDescent="0.3">
      <c r="A146" s="34" t="s">
        <v>152</v>
      </c>
      <c r="B146" s="39">
        <v>0</v>
      </c>
    </row>
    <row r="147" spans="1:2" x14ac:dyDescent="0.3">
      <c r="A147" s="34" t="s">
        <v>102</v>
      </c>
      <c r="B147" s="39">
        <v>1831.6</v>
      </c>
    </row>
    <row r="148" spans="1:2" x14ac:dyDescent="0.3">
      <c r="A148" s="21" t="s">
        <v>34</v>
      </c>
      <c r="B148" s="17">
        <f t="shared" ref="B148" si="10">SUM(B149:B153)</f>
        <v>1129933.3900000001</v>
      </c>
    </row>
    <row r="149" spans="1:2" x14ac:dyDescent="0.3">
      <c r="A149" s="25" t="s">
        <v>111</v>
      </c>
      <c r="B149" s="51">
        <v>1385.37</v>
      </c>
    </row>
    <row r="150" spans="1:2" x14ac:dyDescent="0.3">
      <c r="A150" s="25" t="s">
        <v>112</v>
      </c>
      <c r="B150" s="51">
        <v>3841.3</v>
      </c>
    </row>
    <row r="151" spans="1:2" x14ac:dyDescent="0.3">
      <c r="A151" s="25" t="s">
        <v>153</v>
      </c>
      <c r="B151" s="51">
        <v>1990.9</v>
      </c>
    </row>
    <row r="152" spans="1:2" x14ac:dyDescent="0.3">
      <c r="A152" s="25" t="s">
        <v>130</v>
      </c>
      <c r="B152" s="51">
        <v>6979.8</v>
      </c>
    </row>
    <row r="153" spans="1:2" x14ac:dyDescent="0.3">
      <c r="A153" s="25" t="s">
        <v>131</v>
      </c>
      <c r="B153" s="51">
        <v>1115736.02</v>
      </c>
    </row>
    <row r="154" spans="1:2" x14ac:dyDescent="0.3">
      <c r="A154" s="21" t="s">
        <v>37</v>
      </c>
      <c r="B154" s="17">
        <f t="shared" ref="B154" si="11">B155</f>
        <v>0</v>
      </c>
    </row>
    <row r="155" spans="1:2" x14ac:dyDescent="0.3">
      <c r="A155" s="25" t="s">
        <v>132</v>
      </c>
      <c r="B155" s="51">
        <v>0</v>
      </c>
    </row>
    <row r="156" spans="1:2" x14ac:dyDescent="0.3">
      <c r="A156" s="21" t="s">
        <v>35</v>
      </c>
      <c r="B156" s="17">
        <f t="shared" ref="B156" si="12">SUM(B157:B161)</f>
        <v>136885.41999999998</v>
      </c>
    </row>
    <row r="157" spans="1:2" x14ac:dyDescent="0.3">
      <c r="A157" s="42" t="s">
        <v>155</v>
      </c>
      <c r="B157" s="43">
        <v>0</v>
      </c>
    </row>
    <row r="158" spans="1:2" x14ac:dyDescent="0.3">
      <c r="A158" s="25" t="s">
        <v>118</v>
      </c>
      <c r="B158" s="51">
        <v>99685.42</v>
      </c>
    </row>
    <row r="159" spans="1:2" x14ac:dyDescent="0.3">
      <c r="A159" s="25" t="s">
        <v>133</v>
      </c>
      <c r="B159" s="51">
        <v>27600</v>
      </c>
    </row>
    <row r="160" spans="1:2" x14ac:dyDescent="0.3">
      <c r="A160" s="58" t="s">
        <v>154</v>
      </c>
      <c r="B160" s="51">
        <v>0</v>
      </c>
    </row>
    <row r="161" spans="1:15" x14ac:dyDescent="0.3">
      <c r="A161" s="25" t="s">
        <v>136</v>
      </c>
      <c r="B161" s="51">
        <v>9600</v>
      </c>
    </row>
    <row r="162" spans="1:15" x14ac:dyDescent="0.3">
      <c r="A162" s="21" t="s">
        <v>38</v>
      </c>
      <c r="B162" s="17">
        <f t="shared" ref="B162" si="13">SUM(B163:B164)</f>
        <v>675563.81</v>
      </c>
    </row>
    <row r="163" spans="1:15" x14ac:dyDescent="0.3">
      <c r="A163" s="26" t="s">
        <v>134</v>
      </c>
      <c r="B163" s="39">
        <v>600000</v>
      </c>
    </row>
    <row r="164" spans="1:15" x14ac:dyDescent="0.3">
      <c r="A164" s="27" t="s">
        <v>135</v>
      </c>
      <c r="B164" s="41">
        <v>75563.81</v>
      </c>
    </row>
    <row r="165" spans="1:15" s="45" customFormat="1" x14ac:dyDescent="0.3">
      <c r="A165" s="47" t="s">
        <v>139</v>
      </c>
      <c r="B165" s="50">
        <f t="shared" ref="B165" si="14">SUM(B166)</f>
        <v>7308772.5599999996</v>
      </c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</row>
    <row r="166" spans="1:15" x14ac:dyDescent="0.3">
      <c r="A166" s="49" t="s">
        <v>140</v>
      </c>
      <c r="B166" s="48">
        <v>7308772.5599999996</v>
      </c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EJEC </vt:lpstr>
      <vt:lpstr>Hoja1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2021-01-14T15:55:07Z</cp:lastPrinted>
  <dcterms:created xsi:type="dcterms:W3CDTF">2019-08-06T21:48:30Z</dcterms:created>
  <dcterms:modified xsi:type="dcterms:W3CDTF">2021-01-14T15:55:10Z</dcterms:modified>
</cp:coreProperties>
</file>