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2025-2029\Página Web 2025\10.2 Ejecución Presupuestaria\2025\"/>
    </mc:Choice>
  </mc:AlternateContent>
  <bookViews>
    <workbookView xWindow="-120" yWindow="-120" windowWidth="29040" windowHeight="15840"/>
  </bookViews>
  <sheets>
    <sheet name="ANTAI" sheetId="1" r:id="rId1"/>
  </sheets>
  <externalReferences>
    <externalReference r:id="rId2"/>
    <externalReference r:id="rId3"/>
  </externalReferences>
  <definedNames>
    <definedName name="__xlnm.Print_Area_1" localSheetId="0">ANTAI!$B$1:$R$204</definedName>
    <definedName name="__xlnm.Print_Area_1">#REF!</definedName>
    <definedName name="__xlnm.Print_Area_3" localSheetId="0">#REF!</definedName>
    <definedName name="__xlnm.Print_Area_3">#REF!</definedName>
    <definedName name="__xlnm.Print_Area_7" localSheetId="0">#REF!</definedName>
    <definedName name="__xlnm.Print_Area_7">#REF!</definedName>
    <definedName name="__xlnm.Print_Area_8" localSheetId="0">#REF!</definedName>
    <definedName name="__xlnm.Print_Area_8">#REF!</definedName>
    <definedName name="__xlnm.Print_Area_9" localSheetId="0">#REF!</definedName>
    <definedName name="__xlnm.Print_Area_9">#REF!</definedName>
    <definedName name="__xlnm.Print_Titles_3" localSheetId="0">#REF!</definedName>
    <definedName name="__xlnm.Print_Titles_3">#REF!</definedName>
    <definedName name="__xlnm.Print_Titles_7" localSheetId="0">#REF!</definedName>
    <definedName name="__xlnm.Print_Titles_7">#REF!</definedName>
    <definedName name="A_IMPRESIÓN_IM" localSheetId="0">#REF!</definedName>
    <definedName name="A_IMPRESIÓN_IM">#REF!</definedName>
    <definedName name="_xlnm.Print_Area" localSheetId="0">ANTAI!$B$1:$T$204</definedName>
    <definedName name="DOD" localSheetId="0">#REF!</definedName>
    <definedName name="DOD">#REF!</definedName>
    <definedName name="INVERSION" localSheetId="0">#REF!</definedName>
    <definedName name="INVERSION">#REF!</definedName>
    <definedName name="JULIO" localSheetId="0">#REF!</definedName>
    <definedName name="JULIO">#REF!</definedName>
    <definedName name="memo" localSheetId="0">#REF!</definedName>
    <definedName name="memo">#REF!</definedName>
    <definedName name="_xlnm.Print_Titles" localSheetId="0">ANTAI!$1:$7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121" i="1" l="1"/>
  <c r="T92" i="1"/>
  <c r="T36" i="1"/>
  <c r="S36" i="1"/>
  <c r="T199" i="1"/>
  <c r="S199" i="1"/>
  <c r="P199" i="1"/>
  <c r="N199" i="1"/>
  <c r="O199" i="1" s="1"/>
  <c r="F199" i="1"/>
  <c r="T198" i="1"/>
  <c r="S198" i="1"/>
  <c r="P198" i="1"/>
  <c r="N198" i="1"/>
  <c r="O198" i="1" s="1"/>
  <c r="F198" i="1"/>
  <c r="T197" i="1"/>
  <c r="S197" i="1"/>
  <c r="P197" i="1"/>
  <c r="O197" i="1" s="1"/>
  <c r="N197" i="1"/>
  <c r="F197" i="1"/>
  <c r="T196" i="1"/>
  <c r="S196" i="1"/>
  <c r="P196" i="1"/>
  <c r="N196" i="1"/>
  <c r="F196" i="1"/>
  <c r="T195" i="1"/>
  <c r="S195" i="1"/>
  <c r="P195" i="1"/>
  <c r="N195" i="1"/>
  <c r="O195" i="1" s="1"/>
  <c r="F195" i="1"/>
  <c r="T194" i="1"/>
  <c r="S194" i="1"/>
  <c r="P194" i="1"/>
  <c r="N194" i="1"/>
  <c r="F194" i="1"/>
  <c r="F192" i="1" s="1"/>
  <c r="F191" i="1" s="1"/>
  <c r="T193" i="1"/>
  <c r="S193" i="1"/>
  <c r="P193" i="1"/>
  <c r="O193" i="1" s="1"/>
  <c r="N193" i="1"/>
  <c r="F193" i="1"/>
  <c r="R192" i="1"/>
  <c r="R191" i="1" s="1"/>
  <c r="Q192" i="1"/>
  <c r="Q191" i="1" s="1"/>
  <c r="P192" i="1"/>
  <c r="P191" i="1" s="1"/>
  <c r="M192" i="1"/>
  <c r="M191" i="1" s="1"/>
  <c r="L192" i="1"/>
  <c r="K192" i="1"/>
  <c r="K191" i="1" s="1"/>
  <c r="J192" i="1"/>
  <c r="J191" i="1" s="1"/>
  <c r="I192" i="1"/>
  <c r="H192" i="1"/>
  <c r="H191" i="1" s="1"/>
  <c r="G192" i="1"/>
  <c r="G191" i="1" s="1"/>
  <c r="E192" i="1"/>
  <c r="E191" i="1" s="1"/>
  <c r="D192" i="1"/>
  <c r="D191" i="1" s="1"/>
  <c r="L191" i="1"/>
  <c r="T190" i="1"/>
  <c r="S190" i="1"/>
  <c r="P190" i="1"/>
  <c r="N190" i="1"/>
  <c r="F190" i="1"/>
  <c r="T189" i="1"/>
  <c r="S189" i="1"/>
  <c r="P189" i="1"/>
  <c r="O189" i="1" s="1"/>
  <c r="O188" i="1" s="1"/>
  <c r="N189" i="1"/>
  <c r="N188" i="1" s="1"/>
  <c r="F189" i="1"/>
  <c r="F188" i="1" s="1"/>
  <c r="R188" i="1"/>
  <c r="Q188" i="1"/>
  <c r="M188" i="1"/>
  <c r="L188" i="1"/>
  <c r="K188" i="1"/>
  <c r="J188" i="1"/>
  <c r="I188" i="1"/>
  <c r="H188" i="1"/>
  <c r="G188" i="1"/>
  <c r="E188" i="1"/>
  <c r="D188" i="1"/>
  <c r="T187" i="1"/>
  <c r="S187" i="1"/>
  <c r="P187" i="1"/>
  <c r="N187" i="1"/>
  <c r="N186" i="1" s="1"/>
  <c r="F187" i="1"/>
  <c r="R186" i="1"/>
  <c r="Q186" i="1"/>
  <c r="M186" i="1"/>
  <c r="S186" i="1" s="1"/>
  <c r="L186" i="1"/>
  <c r="K186" i="1"/>
  <c r="J186" i="1"/>
  <c r="I186" i="1"/>
  <c r="H186" i="1"/>
  <c r="G186" i="1"/>
  <c r="F186" i="1"/>
  <c r="E186" i="1"/>
  <c r="D186" i="1"/>
  <c r="T185" i="1"/>
  <c r="S185" i="1"/>
  <c r="P185" i="1"/>
  <c r="N185" i="1"/>
  <c r="O185" i="1" s="1"/>
  <c r="F185" i="1"/>
  <c r="T184" i="1"/>
  <c r="S184" i="1"/>
  <c r="P184" i="1"/>
  <c r="N184" i="1"/>
  <c r="F184" i="1"/>
  <c r="T183" i="1"/>
  <c r="S183" i="1"/>
  <c r="P183" i="1"/>
  <c r="N183" i="1"/>
  <c r="F183" i="1"/>
  <c r="T182" i="1"/>
  <c r="S182" i="1"/>
  <c r="P182" i="1"/>
  <c r="N182" i="1"/>
  <c r="F182" i="1"/>
  <c r="T181" i="1"/>
  <c r="S181" i="1"/>
  <c r="P181" i="1"/>
  <c r="O181" i="1"/>
  <c r="N181" i="1"/>
  <c r="N179" i="1" s="1"/>
  <c r="F181" i="1"/>
  <c r="T180" i="1"/>
  <c r="S180" i="1"/>
  <c r="P180" i="1"/>
  <c r="N180" i="1"/>
  <c r="O180" i="1" s="1"/>
  <c r="F180" i="1"/>
  <c r="F179" i="1" s="1"/>
  <c r="R179" i="1"/>
  <c r="Q179" i="1"/>
  <c r="M179" i="1"/>
  <c r="T179" i="1" s="1"/>
  <c r="L179" i="1"/>
  <c r="K179" i="1"/>
  <c r="J179" i="1"/>
  <c r="I179" i="1"/>
  <c r="H179" i="1"/>
  <c r="G179" i="1"/>
  <c r="E179" i="1"/>
  <c r="D179" i="1"/>
  <c r="T178" i="1"/>
  <c r="S178" i="1"/>
  <c r="P178" i="1"/>
  <c r="N178" i="1"/>
  <c r="N177" i="1" s="1"/>
  <c r="F178" i="1"/>
  <c r="F177" i="1" s="1"/>
  <c r="T177" i="1"/>
  <c r="R177" i="1"/>
  <c r="Q177" i="1"/>
  <c r="P177" i="1"/>
  <c r="M177" i="1"/>
  <c r="S177" i="1" s="1"/>
  <c r="L177" i="1"/>
  <c r="K177" i="1"/>
  <c r="J177" i="1"/>
  <c r="I177" i="1"/>
  <c r="H177" i="1"/>
  <c r="G177" i="1"/>
  <c r="E177" i="1"/>
  <c r="D177" i="1"/>
  <c r="T176" i="1"/>
  <c r="S176" i="1"/>
  <c r="P176" i="1"/>
  <c r="O176" i="1" s="1"/>
  <c r="N176" i="1"/>
  <c r="H176" i="1"/>
  <c r="F176" i="1" s="1"/>
  <c r="E176" i="1"/>
  <c r="R175" i="1"/>
  <c r="Q175" i="1"/>
  <c r="M175" i="1"/>
  <c r="T175" i="1" s="1"/>
  <c r="L175" i="1"/>
  <c r="K175" i="1"/>
  <c r="J175" i="1"/>
  <c r="I175" i="1"/>
  <c r="H175" i="1"/>
  <c r="G175" i="1"/>
  <c r="F175" i="1"/>
  <c r="E175" i="1"/>
  <c r="D175" i="1"/>
  <c r="T173" i="1"/>
  <c r="S173" i="1"/>
  <c r="P173" i="1"/>
  <c r="N173" i="1"/>
  <c r="O173" i="1" s="1"/>
  <c r="O172" i="1" s="1"/>
  <c r="F173" i="1"/>
  <c r="F172" i="1" s="1"/>
  <c r="R172" i="1"/>
  <c r="Q172" i="1"/>
  <c r="P172" i="1"/>
  <c r="M172" i="1"/>
  <c r="S172" i="1" s="1"/>
  <c r="L172" i="1"/>
  <c r="K172" i="1"/>
  <c r="J172" i="1"/>
  <c r="I172" i="1"/>
  <c r="H172" i="1"/>
  <c r="G172" i="1"/>
  <c r="E172" i="1"/>
  <c r="D172" i="1"/>
  <c r="P171" i="1"/>
  <c r="N171" i="1"/>
  <c r="N170" i="1" s="1"/>
  <c r="F171" i="1"/>
  <c r="F170" i="1" s="1"/>
  <c r="R170" i="1"/>
  <c r="Q170" i="1"/>
  <c r="M170" i="1"/>
  <c r="L170" i="1"/>
  <c r="K170" i="1"/>
  <c r="J170" i="1"/>
  <c r="I170" i="1"/>
  <c r="H170" i="1"/>
  <c r="G170" i="1"/>
  <c r="E170" i="1"/>
  <c r="D170" i="1"/>
  <c r="T169" i="1"/>
  <c r="S169" i="1"/>
  <c r="P169" i="1"/>
  <c r="P168" i="1" s="1"/>
  <c r="O169" i="1"/>
  <c r="O168" i="1" s="1"/>
  <c r="N169" i="1"/>
  <c r="F169" i="1"/>
  <c r="R168" i="1"/>
  <c r="Q168" i="1"/>
  <c r="N168" i="1"/>
  <c r="M168" i="1"/>
  <c r="T168" i="1" s="1"/>
  <c r="L168" i="1"/>
  <c r="K168" i="1"/>
  <c r="J168" i="1"/>
  <c r="I168" i="1"/>
  <c r="H168" i="1"/>
  <c r="G168" i="1"/>
  <c r="F168" i="1"/>
  <c r="E168" i="1"/>
  <c r="E163" i="1" s="1"/>
  <c r="D168" i="1"/>
  <c r="T167" i="1"/>
  <c r="S167" i="1"/>
  <c r="P167" i="1"/>
  <c r="P166" i="1" s="1"/>
  <c r="N167" i="1"/>
  <c r="O167" i="1" s="1"/>
  <c r="O166" i="1" s="1"/>
  <c r="F167" i="1"/>
  <c r="F166" i="1" s="1"/>
  <c r="R166" i="1"/>
  <c r="Q166" i="1"/>
  <c r="M166" i="1"/>
  <c r="L166" i="1"/>
  <c r="K166" i="1"/>
  <c r="J166" i="1"/>
  <c r="I166" i="1"/>
  <c r="G166" i="1"/>
  <c r="E166" i="1"/>
  <c r="D166" i="1"/>
  <c r="T165" i="1"/>
  <c r="S165" i="1"/>
  <c r="P165" i="1"/>
  <c r="N165" i="1"/>
  <c r="F165" i="1"/>
  <c r="F164" i="1" s="1"/>
  <c r="T164" i="1"/>
  <c r="R164" i="1"/>
  <c r="Q164" i="1"/>
  <c r="M164" i="1"/>
  <c r="S164" i="1" s="1"/>
  <c r="L164" i="1"/>
  <c r="L163" i="1" s="1"/>
  <c r="K164" i="1"/>
  <c r="K163" i="1" s="1"/>
  <c r="J164" i="1"/>
  <c r="N164" i="1" s="1"/>
  <c r="I164" i="1"/>
  <c r="H164" i="1"/>
  <c r="G164" i="1"/>
  <c r="E164" i="1"/>
  <c r="D164" i="1"/>
  <c r="D163" i="1" s="1"/>
  <c r="T160" i="1"/>
  <c r="S160" i="1"/>
  <c r="P160" i="1"/>
  <c r="N160" i="1"/>
  <c r="O160" i="1" s="1"/>
  <c r="O159" i="1" s="1"/>
  <c r="F160" i="1"/>
  <c r="F159" i="1" s="1"/>
  <c r="R159" i="1"/>
  <c r="Q159" i="1"/>
  <c r="P159" i="1"/>
  <c r="N159" i="1"/>
  <c r="M159" i="1"/>
  <c r="L159" i="1"/>
  <c r="K159" i="1"/>
  <c r="J159" i="1"/>
  <c r="I159" i="1"/>
  <c r="H159" i="1"/>
  <c r="G159" i="1"/>
  <c r="E159" i="1"/>
  <c r="D159" i="1"/>
  <c r="T158" i="1"/>
  <c r="S158" i="1"/>
  <c r="P158" i="1"/>
  <c r="P157" i="1" s="1"/>
  <c r="N158" i="1"/>
  <c r="O158" i="1" s="1"/>
  <c r="O157" i="1" s="1"/>
  <c r="F158" i="1"/>
  <c r="F157" i="1" s="1"/>
  <c r="T157" i="1"/>
  <c r="R157" i="1"/>
  <c r="Q157" i="1"/>
  <c r="M157" i="1"/>
  <c r="L157" i="1"/>
  <c r="K157" i="1"/>
  <c r="J157" i="1"/>
  <c r="S157" i="1" s="1"/>
  <c r="I157" i="1"/>
  <c r="H157" i="1"/>
  <c r="G157" i="1"/>
  <c r="E157" i="1"/>
  <c r="D157" i="1"/>
  <c r="T156" i="1"/>
  <c r="S156" i="1"/>
  <c r="P156" i="1"/>
  <c r="O156" i="1" s="1"/>
  <c r="N156" i="1"/>
  <c r="F156" i="1"/>
  <c r="T155" i="1"/>
  <c r="S155" i="1"/>
  <c r="P155" i="1"/>
  <c r="N155" i="1"/>
  <c r="N154" i="1" s="1"/>
  <c r="F155" i="1"/>
  <c r="F154" i="1" s="1"/>
  <c r="R154" i="1"/>
  <c r="Q154" i="1"/>
  <c r="M154" i="1"/>
  <c r="L154" i="1"/>
  <c r="K154" i="1"/>
  <c r="J154" i="1"/>
  <c r="I154" i="1"/>
  <c r="H154" i="1"/>
  <c r="G154" i="1"/>
  <c r="E154" i="1"/>
  <c r="D154" i="1"/>
  <c r="T153" i="1"/>
  <c r="S153" i="1"/>
  <c r="P153" i="1"/>
  <c r="O153" i="1" s="1"/>
  <c r="O152" i="1" s="1"/>
  <c r="N153" i="1"/>
  <c r="F153" i="1"/>
  <c r="R152" i="1"/>
  <c r="Q152" i="1"/>
  <c r="N152" i="1"/>
  <c r="M152" i="1"/>
  <c r="T152" i="1" s="1"/>
  <c r="L152" i="1"/>
  <c r="K152" i="1"/>
  <c r="J152" i="1"/>
  <c r="I152" i="1"/>
  <c r="H152" i="1"/>
  <c r="G152" i="1"/>
  <c r="F152" i="1"/>
  <c r="E152" i="1"/>
  <c r="D152" i="1"/>
  <c r="T151" i="1"/>
  <c r="S151" i="1"/>
  <c r="P151" i="1"/>
  <c r="N151" i="1"/>
  <c r="O151" i="1" s="1"/>
  <c r="F151" i="1"/>
  <c r="T150" i="1"/>
  <c r="S150" i="1"/>
  <c r="P150" i="1"/>
  <c r="N150" i="1"/>
  <c r="O150" i="1" s="1"/>
  <c r="F150" i="1"/>
  <c r="T149" i="1"/>
  <c r="S149" i="1"/>
  <c r="P149" i="1"/>
  <c r="N149" i="1"/>
  <c r="N146" i="1" s="1"/>
  <c r="F149" i="1"/>
  <c r="T148" i="1"/>
  <c r="S148" i="1"/>
  <c r="P148" i="1"/>
  <c r="N148" i="1"/>
  <c r="F148" i="1"/>
  <c r="T147" i="1"/>
  <c r="S147" i="1"/>
  <c r="P147" i="1"/>
  <c r="N147" i="1"/>
  <c r="O147" i="1" s="1"/>
  <c r="F147" i="1"/>
  <c r="R146" i="1"/>
  <c r="Q146" i="1"/>
  <c r="M146" i="1"/>
  <c r="M142" i="1" s="1"/>
  <c r="L146" i="1"/>
  <c r="K146" i="1"/>
  <c r="J146" i="1"/>
  <c r="I146" i="1"/>
  <c r="G146" i="1"/>
  <c r="F146" i="1"/>
  <c r="E146" i="1"/>
  <c r="E142" i="1" s="1"/>
  <c r="D146" i="1"/>
  <c r="T145" i="1"/>
  <c r="S145" i="1"/>
  <c r="P145" i="1"/>
  <c r="N145" i="1"/>
  <c r="F145" i="1"/>
  <c r="T144" i="1"/>
  <c r="S144" i="1"/>
  <c r="P144" i="1"/>
  <c r="P143" i="1" s="1"/>
  <c r="N144" i="1"/>
  <c r="F144" i="1"/>
  <c r="R143" i="1"/>
  <c r="Q143" i="1"/>
  <c r="M143" i="1"/>
  <c r="S143" i="1" s="1"/>
  <c r="L143" i="1"/>
  <c r="L142" i="1" s="1"/>
  <c r="K143" i="1"/>
  <c r="K142" i="1" s="1"/>
  <c r="J143" i="1"/>
  <c r="I143" i="1"/>
  <c r="H143" i="1"/>
  <c r="H142" i="1" s="1"/>
  <c r="G143" i="1"/>
  <c r="G142" i="1" s="1"/>
  <c r="E143" i="1"/>
  <c r="D143" i="1"/>
  <c r="D142" i="1"/>
  <c r="T141" i="1"/>
  <c r="S141" i="1"/>
  <c r="P141" i="1"/>
  <c r="N141" i="1"/>
  <c r="F141" i="1"/>
  <c r="T140" i="1"/>
  <c r="S140" i="1"/>
  <c r="P140" i="1"/>
  <c r="O140" i="1" s="1"/>
  <c r="N140" i="1"/>
  <c r="F140" i="1"/>
  <c r="T139" i="1"/>
  <c r="S139" i="1"/>
  <c r="P139" i="1"/>
  <c r="N139" i="1"/>
  <c r="O139" i="1" s="1"/>
  <c r="F139" i="1"/>
  <c r="T138" i="1"/>
  <c r="S138" i="1"/>
  <c r="P138" i="1"/>
  <c r="N138" i="1"/>
  <c r="O138" i="1" s="1"/>
  <c r="F138" i="1"/>
  <c r="T137" i="1"/>
  <c r="S137" i="1"/>
  <c r="P137" i="1"/>
  <c r="O137" i="1" s="1"/>
  <c r="N137" i="1"/>
  <c r="F137" i="1"/>
  <c r="T136" i="1"/>
  <c r="S136" i="1"/>
  <c r="P136" i="1"/>
  <c r="N136" i="1"/>
  <c r="N135" i="1" s="1"/>
  <c r="N134" i="1" s="1"/>
  <c r="F136" i="1"/>
  <c r="F135" i="1" s="1"/>
  <c r="F134" i="1" s="1"/>
  <c r="R135" i="1"/>
  <c r="R134" i="1" s="1"/>
  <c r="Q135" i="1"/>
  <c r="Q134" i="1" s="1"/>
  <c r="M135" i="1"/>
  <c r="L135" i="1"/>
  <c r="L134" i="1" s="1"/>
  <c r="K135" i="1"/>
  <c r="J135" i="1"/>
  <c r="I135" i="1"/>
  <c r="I134" i="1" s="1"/>
  <c r="H135" i="1"/>
  <c r="H134" i="1" s="1"/>
  <c r="G135" i="1"/>
  <c r="G134" i="1" s="1"/>
  <c r="E135" i="1"/>
  <c r="E134" i="1" s="1"/>
  <c r="D135" i="1"/>
  <c r="D134" i="1" s="1"/>
  <c r="K134" i="1"/>
  <c r="J134" i="1"/>
  <c r="T133" i="1"/>
  <c r="S133" i="1"/>
  <c r="P133" i="1"/>
  <c r="N133" i="1"/>
  <c r="F133" i="1"/>
  <c r="T132" i="1"/>
  <c r="S132" i="1"/>
  <c r="P132" i="1"/>
  <c r="O132" i="1" s="1"/>
  <c r="N132" i="1"/>
  <c r="F132" i="1"/>
  <c r="R131" i="1"/>
  <c r="Q131" i="1"/>
  <c r="N131" i="1"/>
  <c r="M131" i="1"/>
  <c r="T131" i="1" s="1"/>
  <c r="L131" i="1"/>
  <c r="K131" i="1"/>
  <c r="J131" i="1"/>
  <c r="I131" i="1"/>
  <c r="H131" i="1"/>
  <c r="G131" i="1"/>
  <c r="F131" i="1"/>
  <c r="E131" i="1"/>
  <c r="T130" i="1"/>
  <c r="S130" i="1"/>
  <c r="P130" i="1"/>
  <c r="N130" i="1"/>
  <c r="O130" i="1" s="1"/>
  <c r="F130" i="1"/>
  <c r="T129" i="1"/>
  <c r="S129" i="1"/>
  <c r="P129" i="1"/>
  <c r="N129" i="1"/>
  <c r="F129" i="1"/>
  <c r="T128" i="1"/>
  <c r="S128" i="1"/>
  <c r="P128" i="1"/>
  <c r="O128" i="1" s="1"/>
  <c r="N128" i="1"/>
  <c r="F128" i="1"/>
  <c r="T127" i="1"/>
  <c r="S127" i="1"/>
  <c r="P127" i="1"/>
  <c r="N127" i="1"/>
  <c r="F127" i="1"/>
  <c r="T126" i="1"/>
  <c r="S126" i="1"/>
  <c r="P126" i="1"/>
  <c r="N126" i="1"/>
  <c r="O126" i="1" s="1"/>
  <c r="F126" i="1"/>
  <c r="T125" i="1"/>
  <c r="S125" i="1"/>
  <c r="P125" i="1"/>
  <c r="O125" i="1" s="1"/>
  <c r="N125" i="1"/>
  <c r="F125" i="1"/>
  <c r="T124" i="1"/>
  <c r="S124" i="1"/>
  <c r="P124" i="1"/>
  <c r="O124" i="1" s="1"/>
  <c r="N124" i="1"/>
  <c r="F124" i="1"/>
  <c r="R123" i="1"/>
  <c r="Q123" i="1"/>
  <c r="M123" i="1"/>
  <c r="T123" i="1" s="1"/>
  <c r="L123" i="1"/>
  <c r="K123" i="1"/>
  <c r="J123" i="1"/>
  <c r="I123" i="1"/>
  <c r="H123" i="1"/>
  <c r="G123" i="1"/>
  <c r="E123" i="1"/>
  <c r="D123" i="1"/>
  <c r="T122" i="1"/>
  <c r="S122" i="1"/>
  <c r="P122" i="1"/>
  <c r="N122" i="1"/>
  <c r="F122" i="1"/>
  <c r="S121" i="1"/>
  <c r="P121" i="1"/>
  <c r="N121" i="1"/>
  <c r="O121" i="1" s="1"/>
  <c r="F121" i="1"/>
  <c r="F116" i="1" s="1"/>
  <c r="T120" i="1"/>
  <c r="S120" i="1"/>
  <c r="P120" i="1"/>
  <c r="N120" i="1"/>
  <c r="F120" i="1"/>
  <c r="T119" i="1"/>
  <c r="S119" i="1"/>
  <c r="P119" i="1"/>
  <c r="O119" i="1" s="1"/>
  <c r="N119" i="1"/>
  <c r="F119" i="1"/>
  <c r="T118" i="1"/>
  <c r="S118" i="1"/>
  <c r="P118" i="1"/>
  <c r="N118" i="1"/>
  <c r="F118" i="1"/>
  <c r="T117" i="1"/>
  <c r="S117" i="1"/>
  <c r="P117" i="1"/>
  <c r="N117" i="1"/>
  <c r="O117" i="1" s="1"/>
  <c r="F117" i="1"/>
  <c r="R116" i="1"/>
  <c r="Q116" i="1"/>
  <c r="N116" i="1"/>
  <c r="M116" i="1"/>
  <c r="T116" i="1" s="1"/>
  <c r="L116" i="1"/>
  <c r="K116" i="1"/>
  <c r="J116" i="1"/>
  <c r="I116" i="1"/>
  <c r="H116" i="1"/>
  <c r="G116" i="1"/>
  <c r="E116" i="1"/>
  <c r="D116" i="1"/>
  <c r="T115" i="1"/>
  <c r="S115" i="1"/>
  <c r="P115" i="1"/>
  <c r="N115" i="1"/>
  <c r="F115" i="1"/>
  <c r="T114" i="1"/>
  <c r="S114" i="1"/>
  <c r="P114" i="1"/>
  <c r="O114" i="1" s="1"/>
  <c r="N114" i="1"/>
  <c r="F114" i="1"/>
  <c r="T113" i="1"/>
  <c r="S113" i="1"/>
  <c r="P113" i="1"/>
  <c r="N113" i="1"/>
  <c r="F113" i="1"/>
  <c r="T112" i="1"/>
  <c r="S112" i="1"/>
  <c r="P112" i="1"/>
  <c r="O112" i="1" s="1"/>
  <c r="N112" i="1"/>
  <c r="F112" i="1"/>
  <c r="T111" i="1"/>
  <c r="S111" i="1"/>
  <c r="P111" i="1"/>
  <c r="N111" i="1"/>
  <c r="O111" i="1" s="1"/>
  <c r="F111" i="1"/>
  <c r="T110" i="1"/>
  <c r="S110" i="1"/>
  <c r="P110" i="1"/>
  <c r="N110" i="1"/>
  <c r="F110" i="1"/>
  <c r="T109" i="1"/>
  <c r="S109" i="1"/>
  <c r="P109" i="1"/>
  <c r="N109" i="1"/>
  <c r="F109" i="1"/>
  <c r="R108" i="1"/>
  <c r="Q108" i="1"/>
  <c r="P108" i="1"/>
  <c r="M108" i="1"/>
  <c r="T108" i="1" s="1"/>
  <c r="L108" i="1"/>
  <c r="K108" i="1"/>
  <c r="J108" i="1"/>
  <c r="I108" i="1"/>
  <c r="H108" i="1"/>
  <c r="G108" i="1"/>
  <c r="E108" i="1"/>
  <c r="D108" i="1"/>
  <c r="T107" i="1"/>
  <c r="S107" i="1"/>
  <c r="P107" i="1"/>
  <c r="N107" i="1"/>
  <c r="F107" i="1"/>
  <c r="T106" i="1"/>
  <c r="S106" i="1"/>
  <c r="P106" i="1"/>
  <c r="N106" i="1"/>
  <c r="O106" i="1" s="1"/>
  <c r="F106" i="1"/>
  <c r="T105" i="1"/>
  <c r="S105" i="1"/>
  <c r="P105" i="1"/>
  <c r="N105" i="1"/>
  <c r="F105" i="1"/>
  <c r="T104" i="1"/>
  <c r="S104" i="1"/>
  <c r="P104" i="1"/>
  <c r="N104" i="1"/>
  <c r="F104" i="1"/>
  <c r="T103" i="1"/>
  <c r="S103" i="1"/>
  <c r="P103" i="1"/>
  <c r="O103" i="1" s="1"/>
  <c r="N103" i="1"/>
  <c r="F103" i="1"/>
  <c r="R102" i="1"/>
  <c r="Q102" i="1"/>
  <c r="M102" i="1"/>
  <c r="L102" i="1"/>
  <c r="K102" i="1"/>
  <c r="J102" i="1"/>
  <c r="I102" i="1"/>
  <c r="H102" i="1"/>
  <c r="G102" i="1"/>
  <c r="E102" i="1"/>
  <c r="D102" i="1"/>
  <c r="T101" i="1"/>
  <c r="S101" i="1"/>
  <c r="P101" i="1"/>
  <c r="P98" i="1" s="1"/>
  <c r="N101" i="1"/>
  <c r="O101" i="1" s="1"/>
  <c r="F101" i="1"/>
  <c r="T100" i="1"/>
  <c r="S100" i="1"/>
  <c r="P100" i="1"/>
  <c r="N100" i="1"/>
  <c r="N98" i="1" s="1"/>
  <c r="F100" i="1"/>
  <c r="F98" i="1" s="1"/>
  <c r="T99" i="1"/>
  <c r="S99" i="1"/>
  <c r="P99" i="1"/>
  <c r="N99" i="1"/>
  <c r="F99" i="1"/>
  <c r="R98" i="1"/>
  <c r="Q98" i="1"/>
  <c r="M98" i="1"/>
  <c r="S98" i="1" s="1"/>
  <c r="L98" i="1"/>
  <c r="K98" i="1"/>
  <c r="J98" i="1"/>
  <c r="I98" i="1"/>
  <c r="H98" i="1"/>
  <c r="G98" i="1"/>
  <c r="E98" i="1"/>
  <c r="D98" i="1"/>
  <c r="T97" i="1"/>
  <c r="S97" i="1"/>
  <c r="P97" i="1"/>
  <c r="N97" i="1"/>
  <c r="F97" i="1"/>
  <c r="T96" i="1"/>
  <c r="S96" i="1"/>
  <c r="P96" i="1"/>
  <c r="O96" i="1" s="1"/>
  <c r="N96" i="1"/>
  <c r="F96" i="1"/>
  <c r="T95" i="1"/>
  <c r="S95" i="1"/>
  <c r="P95" i="1"/>
  <c r="N95" i="1"/>
  <c r="N93" i="1" s="1"/>
  <c r="F95" i="1"/>
  <c r="T94" i="1"/>
  <c r="S94" i="1"/>
  <c r="P94" i="1"/>
  <c r="O94" i="1" s="1"/>
  <c r="N94" i="1"/>
  <c r="F94" i="1"/>
  <c r="S93" i="1"/>
  <c r="R93" i="1"/>
  <c r="Q93" i="1"/>
  <c r="M93" i="1"/>
  <c r="L93" i="1"/>
  <c r="K93" i="1"/>
  <c r="J93" i="1"/>
  <c r="I93" i="1"/>
  <c r="T93" i="1" s="1"/>
  <c r="H93" i="1"/>
  <c r="G93" i="1"/>
  <c r="E93" i="1"/>
  <c r="D93" i="1"/>
  <c r="S92" i="1"/>
  <c r="P92" i="1"/>
  <c r="N92" i="1"/>
  <c r="F92" i="1"/>
  <c r="T91" i="1"/>
  <c r="S91" i="1"/>
  <c r="P91" i="1"/>
  <c r="O91" i="1" s="1"/>
  <c r="N91" i="1"/>
  <c r="F91" i="1"/>
  <c r="T90" i="1"/>
  <c r="S90" i="1"/>
  <c r="P90" i="1"/>
  <c r="O90" i="1"/>
  <c r="N90" i="1"/>
  <c r="F90" i="1"/>
  <c r="T89" i="1"/>
  <c r="S89" i="1"/>
  <c r="P89" i="1"/>
  <c r="N89" i="1"/>
  <c r="F89" i="1"/>
  <c r="F87" i="1" s="1"/>
  <c r="T88" i="1"/>
  <c r="S88" i="1"/>
  <c r="P88" i="1"/>
  <c r="O88" i="1" s="1"/>
  <c r="N88" i="1"/>
  <c r="F88" i="1"/>
  <c r="R87" i="1"/>
  <c r="Q87" i="1"/>
  <c r="M87" i="1"/>
  <c r="S87" i="1" s="1"/>
  <c r="L87" i="1"/>
  <c r="K87" i="1"/>
  <c r="J87" i="1"/>
  <c r="I87" i="1"/>
  <c r="H87" i="1"/>
  <c r="G87" i="1"/>
  <c r="E87" i="1"/>
  <c r="D87" i="1"/>
  <c r="T86" i="1"/>
  <c r="S86" i="1"/>
  <c r="P86" i="1"/>
  <c r="N86" i="1"/>
  <c r="F86" i="1"/>
  <c r="T85" i="1"/>
  <c r="S85" i="1"/>
  <c r="P85" i="1"/>
  <c r="P84" i="1" s="1"/>
  <c r="N85" i="1"/>
  <c r="N84" i="1" s="1"/>
  <c r="F85" i="1"/>
  <c r="F84" i="1" s="1"/>
  <c r="R84" i="1"/>
  <c r="Q84" i="1"/>
  <c r="M84" i="1"/>
  <c r="L84" i="1"/>
  <c r="K84" i="1"/>
  <c r="J84" i="1"/>
  <c r="I84" i="1"/>
  <c r="I83" i="1" s="1"/>
  <c r="H84" i="1"/>
  <c r="G84" i="1"/>
  <c r="E84" i="1"/>
  <c r="D84" i="1"/>
  <c r="Q83" i="1"/>
  <c r="T82" i="1"/>
  <c r="S82" i="1"/>
  <c r="P82" i="1"/>
  <c r="O82" i="1" s="1"/>
  <c r="N82" i="1"/>
  <c r="F82" i="1"/>
  <c r="T81" i="1"/>
  <c r="S81" i="1"/>
  <c r="P81" i="1"/>
  <c r="N81" i="1"/>
  <c r="O81" i="1" s="1"/>
  <c r="F81" i="1"/>
  <c r="T80" i="1"/>
  <c r="S80" i="1"/>
  <c r="P80" i="1"/>
  <c r="N80" i="1"/>
  <c r="O80" i="1" s="1"/>
  <c r="F80" i="1"/>
  <c r="T79" i="1"/>
  <c r="S79" i="1"/>
  <c r="P79" i="1"/>
  <c r="N79" i="1"/>
  <c r="F79" i="1"/>
  <c r="T78" i="1"/>
  <c r="S78" i="1"/>
  <c r="P78" i="1"/>
  <c r="O78" i="1" s="1"/>
  <c r="N78" i="1"/>
  <c r="F78" i="1"/>
  <c r="T77" i="1"/>
  <c r="S77" i="1"/>
  <c r="P77" i="1"/>
  <c r="N77" i="1"/>
  <c r="F77" i="1"/>
  <c r="T76" i="1"/>
  <c r="S76" i="1"/>
  <c r="P76" i="1"/>
  <c r="N76" i="1"/>
  <c r="F76" i="1"/>
  <c r="R75" i="1"/>
  <c r="Q75" i="1"/>
  <c r="M75" i="1"/>
  <c r="T75" i="1" s="1"/>
  <c r="L75" i="1"/>
  <c r="K75" i="1"/>
  <c r="J75" i="1"/>
  <c r="I75" i="1"/>
  <c r="H75" i="1"/>
  <c r="G75" i="1"/>
  <c r="E75" i="1"/>
  <c r="D75" i="1"/>
  <c r="T74" i="1"/>
  <c r="S74" i="1"/>
  <c r="P74" i="1"/>
  <c r="N74" i="1"/>
  <c r="F74" i="1"/>
  <c r="T73" i="1"/>
  <c r="S73" i="1"/>
  <c r="P73" i="1"/>
  <c r="N73" i="1"/>
  <c r="F73" i="1"/>
  <c r="P72" i="1"/>
  <c r="N72" i="1"/>
  <c r="F72" i="1"/>
  <c r="T71" i="1"/>
  <c r="S71" i="1"/>
  <c r="P71" i="1"/>
  <c r="N71" i="1"/>
  <c r="O71" i="1" s="1"/>
  <c r="F71" i="1"/>
  <c r="T70" i="1"/>
  <c r="S70" i="1"/>
  <c r="P70" i="1"/>
  <c r="N70" i="1"/>
  <c r="N69" i="1" s="1"/>
  <c r="F70" i="1"/>
  <c r="R69" i="1"/>
  <c r="Q69" i="1"/>
  <c r="M69" i="1"/>
  <c r="L69" i="1"/>
  <c r="K69" i="1"/>
  <c r="J69" i="1"/>
  <c r="I69" i="1"/>
  <c r="T69" i="1" s="1"/>
  <c r="H69" i="1"/>
  <c r="G69" i="1"/>
  <c r="E69" i="1"/>
  <c r="D69" i="1"/>
  <c r="T68" i="1"/>
  <c r="S68" i="1"/>
  <c r="P68" i="1"/>
  <c r="P66" i="1" s="1"/>
  <c r="N68" i="1"/>
  <c r="F68" i="1"/>
  <c r="T67" i="1"/>
  <c r="S67" i="1"/>
  <c r="P67" i="1"/>
  <c r="N67" i="1"/>
  <c r="O67" i="1" s="1"/>
  <c r="F67" i="1"/>
  <c r="F66" i="1" s="1"/>
  <c r="R66" i="1"/>
  <c r="Q66" i="1"/>
  <c r="M66" i="1"/>
  <c r="L66" i="1"/>
  <c r="K66" i="1"/>
  <c r="J66" i="1"/>
  <c r="I66" i="1"/>
  <c r="H66" i="1"/>
  <c r="G66" i="1"/>
  <c r="E66" i="1"/>
  <c r="D66" i="1"/>
  <c r="T65" i="1"/>
  <c r="S65" i="1"/>
  <c r="P65" i="1"/>
  <c r="N65" i="1"/>
  <c r="O65" i="1" s="1"/>
  <c r="F65" i="1"/>
  <c r="T64" i="1"/>
  <c r="S64" i="1"/>
  <c r="P64" i="1"/>
  <c r="N64" i="1"/>
  <c r="O64" i="1" s="1"/>
  <c r="F64" i="1"/>
  <c r="T63" i="1"/>
  <c r="S63" i="1"/>
  <c r="P63" i="1"/>
  <c r="P60" i="1" s="1"/>
  <c r="N63" i="1"/>
  <c r="F63" i="1"/>
  <c r="T62" i="1"/>
  <c r="S62" i="1"/>
  <c r="P62" i="1"/>
  <c r="N62" i="1"/>
  <c r="N60" i="1" s="1"/>
  <c r="F62" i="1"/>
  <c r="T61" i="1"/>
  <c r="S61" i="1"/>
  <c r="P61" i="1"/>
  <c r="N61" i="1"/>
  <c r="O61" i="1" s="1"/>
  <c r="F61" i="1"/>
  <c r="R60" i="1"/>
  <c r="Q60" i="1"/>
  <c r="M60" i="1"/>
  <c r="T60" i="1" s="1"/>
  <c r="L60" i="1"/>
  <c r="K60" i="1"/>
  <c r="J60" i="1"/>
  <c r="I60" i="1"/>
  <c r="H60" i="1"/>
  <c r="G60" i="1"/>
  <c r="E60" i="1"/>
  <c r="D60" i="1"/>
  <c r="D32" i="1" s="1"/>
  <c r="T59" i="1"/>
  <c r="S59" i="1"/>
  <c r="P59" i="1"/>
  <c r="O59" i="1"/>
  <c r="N59" i="1"/>
  <c r="F59" i="1"/>
  <c r="T58" i="1"/>
  <c r="S58" i="1"/>
  <c r="P58" i="1"/>
  <c r="O58" i="1" s="1"/>
  <c r="N58" i="1"/>
  <c r="F58" i="1"/>
  <c r="T57" i="1"/>
  <c r="S57" i="1"/>
  <c r="P57" i="1"/>
  <c r="P55" i="1" s="1"/>
  <c r="N57" i="1"/>
  <c r="F57" i="1"/>
  <c r="T56" i="1"/>
  <c r="S56" i="1"/>
  <c r="P56" i="1"/>
  <c r="N56" i="1"/>
  <c r="O56" i="1" s="1"/>
  <c r="F56" i="1"/>
  <c r="R55" i="1"/>
  <c r="Q55" i="1"/>
  <c r="M55" i="1"/>
  <c r="T55" i="1" s="1"/>
  <c r="L55" i="1"/>
  <c r="K55" i="1"/>
  <c r="J55" i="1"/>
  <c r="I55" i="1"/>
  <c r="H55" i="1"/>
  <c r="G55" i="1"/>
  <c r="F55" i="1"/>
  <c r="E55" i="1"/>
  <c r="D55" i="1"/>
  <c r="T54" i="1"/>
  <c r="S54" i="1"/>
  <c r="P54" i="1"/>
  <c r="N54" i="1"/>
  <c r="O54" i="1" s="1"/>
  <c r="F54" i="1"/>
  <c r="T53" i="1"/>
  <c r="S53" i="1"/>
  <c r="P53" i="1"/>
  <c r="N53" i="1"/>
  <c r="F53" i="1"/>
  <c r="T52" i="1"/>
  <c r="S52" i="1"/>
  <c r="P52" i="1"/>
  <c r="N52" i="1"/>
  <c r="N51" i="1" s="1"/>
  <c r="F52" i="1"/>
  <c r="R51" i="1"/>
  <c r="Q51" i="1"/>
  <c r="M51" i="1"/>
  <c r="L51" i="1"/>
  <c r="K51" i="1"/>
  <c r="J51" i="1"/>
  <c r="I51" i="1"/>
  <c r="H51" i="1"/>
  <c r="G51" i="1"/>
  <c r="E51" i="1"/>
  <c r="D51" i="1"/>
  <c r="T50" i="1"/>
  <c r="S50" i="1"/>
  <c r="P50" i="1"/>
  <c r="P48" i="1" s="1"/>
  <c r="N50" i="1"/>
  <c r="F50" i="1"/>
  <c r="T49" i="1"/>
  <c r="S49" i="1"/>
  <c r="P49" i="1"/>
  <c r="N49" i="1"/>
  <c r="F49" i="1"/>
  <c r="F48" i="1" s="1"/>
  <c r="T48" i="1"/>
  <c r="R48" i="1"/>
  <c r="Q48" i="1"/>
  <c r="M48" i="1"/>
  <c r="L48" i="1"/>
  <c r="K48" i="1"/>
  <c r="J48" i="1"/>
  <c r="I48" i="1"/>
  <c r="H48" i="1"/>
  <c r="G48" i="1"/>
  <c r="E48" i="1"/>
  <c r="D48" i="1"/>
  <c r="T47" i="1"/>
  <c r="S47" i="1"/>
  <c r="P47" i="1"/>
  <c r="N47" i="1"/>
  <c r="O47" i="1" s="1"/>
  <c r="F47" i="1"/>
  <c r="T46" i="1"/>
  <c r="S46" i="1"/>
  <c r="P46" i="1"/>
  <c r="N46" i="1"/>
  <c r="O46" i="1" s="1"/>
  <c r="F46" i="1"/>
  <c r="T45" i="1"/>
  <c r="S45" i="1"/>
  <c r="P45" i="1"/>
  <c r="O45" i="1" s="1"/>
  <c r="N45" i="1"/>
  <c r="F45" i="1"/>
  <c r="T44" i="1"/>
  <c r="S44" i="1"/>
  <c r="P44" i="1"/>
  <c r="O44" i="1"/>
  <c r="N44" i="1"/>
  <c r="F44" i="1"/>
  <c r="T43" i="1"/>
  <c r="S43" i="1"/>
  <c r="P43" i="1"/>
  <c r="N43" i="1"/>
  <c r="F43" i="1"/>
  <c r="T42" i="1"/>
  <c r="S42" i="1"/>
  <c r="P42" i="1"/>
  <c r="N42" i="1"/>
  <c r="F42" i="1"/>
  <c r="T41" i="1"/>
  <c r="S41" i="1"/>
  <c r="P41" i="1"/>
  <c r="P39" i="1" s="1"/>
  <c r="O41" i="1"/>
  <c r="N41" i="1"/>
  <c r="F41" i="1"/>
  <c r="T40" i="1"/>
  <c r="S40" i="1"/>
  <c r="P40" i="1"/>
  <c r="N40" i="1"/>
  <c r="N39" i="1" s="1"/>
  <c r="F40" i="1"/>
  <c r="F39" i="1" s="1"/>
  <c r="R39" i="1"/>
  <c r="Q39" i="1"/>
  <c r="M39" i="1"/>
  <c r="L39" i="1"/>
  <c r="K39" i="1"/>
  <c r="J39" i="1"/>
  <c r="I39" i="1"/>
  <c r="H39" i="1"/>
  <c r="G39" i="1"/>
  <c r="E39" i="1"/>
  <c r="D39" i="1"/>
  <c r="T38" i="1"/>
  <c r="S38" i="1"/>
  <c r="P38" i="1"/>
  <c r="N38" i="1"/>
  <c r="O38" i="1" s="1"/>
  <c r="F38" i="1"/>
  <c r="P37" i="1"/>
  <c r="O37" i="1" s="1"/>
  <c r="N37" i="1"/>
  <c r="F37" i="1"/>
  <c r="P36" i="1"/>
  <c r="N36" i="1"/>
  <c r="F36" i="1"/>
  <c r="T35" i="1"/>
  <c r="S35" i="1"/>
  <c r="P35" i="1"/>
  <c r="N35" i="1"/>
  <c r="F35" i="1"/>
  <c r="T34" i="1"/>
  <c r="S34" i="1"/>
  <c r="P34" i="1"/>
  <c r="O34" i="1"/>
  <c r="N34" i="1"/>
  <c r="F34" i="1"/>
  <c r="R33" i="1"/>
  <c r="Q33" i="1"/>
  <c r="M33" i="1"/>
  <c r="T33" i="1" s="1"/>
  <c r="L33" i="1"/>
  <c r="K33" i="1"/>
  <c r="J33" i="1"/>
  <c r="S33" i="1" s="1"/>
  <c r="I33" i="1"/>
  <c r="H33" i="1"/>
  <c r="G33" i="1"/>
  <c r="E33" i="1"/>
  <c r="D33" i="1"/>
  <c r="L32" i="1"/>
  <c r="K32" i="1"/>
  <c r="T31" i="1"/>
  <c r="S31" i="1"/>
  <c r="P31" i="1"/>
  <c r="O31" i="1" s="1"/>
  <c r="N31" i="1"/>
  <c r="F31" i="1"/>
  <c r="T30" i="1"/>
  <c r="S30" i="1"/>
  <c r="P30" i="1"/>
  <c r="O30" i="1" s="1"/>
  <c r="N30" i="1"/>
  <c r="F30" i="1"/>
  <c r="T29" i="1"/>
  <c r="S29" i="1"/>
  <c r="P29" i="1"/>
  <c r="P27" i="1" s="1"/>
  <c r="N29" i="1"/>
  <c r="O29" i="1" s="1"/>
  <c r="F29" i="1"/>
  <c r="T28" i="1"/>
  <c r="S28" i="1"/>
  <c r="P28" i="1"/>
  <c r="N28" i="1"/>
  <c r="F28" i="1"/>
  <c r="T27" i="1"/>
  <c r="R27" i="1"/>
  <c r="R10" i="1" s="1"/>
  <c r="Q27" i="1"/>
  <c r="M27" i="1"/>
  <c r="S27" i="1" s="1"/>
  <c r="L27" i="1"/>
  <c r="K27" i="1"/>
  <c r="J27" i="1"/>
  <c r="I27" i="1"/>
  <c r="H27" i="1"/>
  <c r="G27" i="1"/>
  <c r="F27" i="1" s="1"/>
  <c r="E27" i="1"/>
  <c r="D27" i="1"/>
  <c r="T26" i="1"/>
  <c r="S26" i="1"/>
  <c r="P26" i="1"/>
  <c r="N26" i="1"/>
  <c r="O26" i="1" s="1"/>
  <c r="O25" i="1" s="1"/>
  <c r="F26" i="1"/>
  <c r="R25" i="1"/>
  <c r="Q25" i="1"/>
  <c r="P25" i="1"/>
  <c r="M25" i="1"/>
  <c r="T25" i="1" s="1"/>
  <c r="L25" i="1"/>
  <c r="K25" i="1"/>
  <c r="J25" i="1"/>
  <c r="I25" i="1"/>
  <c r="H25" i="1"/>
  <c r="F25" i="1" s="1"/>
  <c r="G25" i="1"/>
  <c r="E25" i="1"/>
  <c r="D25" i="1"/>
  <c r="T24" i="1"/>
  <c r="S24" i="1"/>
  <c r="P24" i="1"/>
  <c r="N24" i="1"/>
  <c r="O24" i="1" s="1"/>
  <c r="F24" i="1"/>
  <c r="T23" i="1"/>
  <c r="S23" i="1"/>
  <c r="P23" i="1"/>
  <c r="O23" i="1" s="1"/>
  <c r="N23" i="1"/>
  <c r="F23" i="1"/>
  <c r="T22" i="1"/>
  <c r="S22" i="1"/>
  <c r="P22" i="1"/>
  <c r="N22" i="1"/>
  <c r="O22" i="1" s="1"/>
  <c r="F22" i="1"/>
  <c r="T21" i="1"/>
  <c r="S21" i="1"/>
  <c r="P21" i="1"/>
  <c r="N21" i="1"/>
  <c r="F21" i="1"/>
  <c r="R20" i="1"/>
  <c r="Q20" i="1"/>
  <c r="M20" i="1"/>
  <c r="S20" i="1" s="1"/>
  <c r="L20" i="1"/>
  <c r="K20" i="1"/>
  <c r="J20" i="1"/>
  <c r="I20" i="1"/>
  <c r="H20" i="1"/>
  <c r="G20" i="1"/>
  <c r="F20" i="1"/>
  <c r="E20" i="1"/>
  <c r="D20" i="1"/>
  <c r="T19" i="1"/>
  <c r="S19" i="1"/>
  <c r="P19" i="1"/>
  <c r="N19" i="1"/>
  <c r="F19" i="1"/>
  <c r="T18" i="1"/>
  <c r="S18" i="1"/>
  <c r="P18" i="1"/>
  <c r="N18" i="1"/>
  <c r="F18" i="1"/>
  <c r="T17" i="1"/>
  <c r="S17" i="1"/>
  <c r="P17" i="1"/>
  <c r="N17" i="1"/>
  <c r="O17" i="1" s="1"/>
  <c r="F17" i="1"/>
  <c r="T16" i="1"/>
  <c r="S16" i="1"/>
  <c r="P16" i="1"/>
  <c r="N16" i="1"/>
  <c r="N15" i="1" s="1"/>
  <c r="F16" i="1"/>
  <c r="F15" i="1" s="1"/>
  <c r="R15" i="1"/>
  <c r="Q15" i="1"/>
  <c r="P15" i="1"/>
  <c r="M15" i="1"/>
  <c r="L15" i="1"/>
  <c r="K15" i="1"/>
  <c r="J15" i="1"/>
  <c r="I15" i="1"/>
  <c r="H15" i="1"/>
  <c r="G15" i="1"/>
  <c r="E15" i="1"/>
  <c r="D15" i="1"/>
  <c r="T14" i="1"/>
  <c r="S14" i="1"/>
  <c r="P14" i="1"/>
  <c r="N14" i="1"/>
  <c r="O14" i="1" s="1"/>
  <c r="F14" i="1"/>
  <c r="F11" i="1" s="1"/>
  <c r="T13" i="1"/>
  <c r="S13" i="1"/>
  <c r="P13" i="1"/>
  <c r="O13" i="1"/>
  <c r="N13" i="1"/>
  <c r="F13" i="1"/>
  <c r="T12" i="1"/>
  <c r="S12" i="1"/>
  <c r="P12" i="1"/>
  <c r="O12" i="1" s="1"/>
  <c r="O11" i="1" s="1"/>
  <c r="N12" i="1"/>
  <c r="F12" i="1"/>
  <c r="R11" i="1"/>
  <c r="Q11" i="1"/>
  <c r="M11" i="1"/>
  <c r="L11" i="1"/>
  <c r="K11" i="1"/>
  <c r="J11" i="1"/>
  <c r="I11" i="1"/>
  <c r="H11" i="1"/>
  <c r="G11" i="1"/>
  <c r="E11" i="1"/>
  <c r="D11" i="1"/>
  <c r="Q10" i="1"/>
  <c r="J10" i="1"/>
  <c r="I10" i="1"/>
  <c r="Q9" i="1" l="1"/>
  <c r="O187" i="1"/>
  <c r="O186" i="1" s="1"/>
  <c r="T11" i="1"/>
  <c r="N25" i="1"/>
  <c r="O36" i="1"/>
  <c r="O40" i="1"/>
  <c r="O43" i="1"/>
  <c r="O49" i="1"/>
  <c r="O52" i="1"/>
  <c r="F51" i="1"/>
  <c r="F32" i="1" s="1"/>
  <c r="O62" i="1"/>
  <c r="O70" i="1"/>
  <c r="F69" i="1"/>
  <c r="S75" i="1"/>
  <c r="N75" i="1"/>
  <c r="E83" i="1"/>
  <c r="S84" i="1"/>
  <c r="R83" i="1"/>
  <c r="N87" i="1"/>
  <c r="F93" i="1"/>
  <c r="T98" i="1"/>
  <c r="O105" i="1"/>
  <c r="O110" i="1"/>
  <c r="O113" i="1"/>
  <c r="P123" i="1"/>
  <c r="O149" i="1"/>
  <c r="M163" i="1"/>
  <c r="T163" i="1" s="1"/>
  <c r="G163" i="1"/>
  <c r="R174" i="1"/>
  <c r="D174" i="1"/>
  <c r="P179" i="1"/>
  <c r="O190" i="1"/>
  <c r="P11" i="1"/>
  <c r="O19" i="1"/>
  <c r="T20" i="1"/>
  <c r="O28" i="1"/>
  <c r="Q32" i="1"/>
  <c r="P33" i="1"/>
  <c r="S51" i="1"/>
  <c r="F60" i="1"/>
  <c r="S69" i="1"/>
  <c r="O72" i="1"/>
  <c r="O74" i="1"/>
  <c r="O92" i="1"/>
  <c r="O97" i="1"/>
  <c r="S102" i="1"/>
  <c r="N108" i="1"/>
  <c r="O115" i="1"/>
  <c r="P116" i="1"/>
  <c r="O136" i="1"/>
  <c r="O135" i="1" s="1"/>
  <c r="P152" i="1"/>
  <c r="O155" i="1"/>
  <c r="O154" i="1" s="1"/>
  <c r="D162" i="1"/>
  <c r="O165" i="1"/>
  <c r="O164" i="1" s="1"/>
  <c r="H163" i="1"/>
  <c r="H162" i="1" s="1"/>
  <c r="O178" i="1"/>
  <c r="O177" i="1" s="1"/>
  <c r="O183" i="1"/>
  <c r="N192" i="1"/>
  <c r="N191" i="1" s="1"/>
  <c r="S152" i="1"/>
  <c r="L83" i="1"/>
  <c r="O144" i="1"/>
  <c r="Q174" i="1"/>
  <c r="G10" i="1"/>
  <c r="G32" i="1"/>
  <c r="R32" i="1"/>
  <c r="R9" i="1" s="1"/>
  <c r="T39" i="1"/>
  <c r="F75" i="1"/>
  <c r="G83" i="1"/>
  <c r="T87" i="1"/>
  <c r="P102" i="1"/>
  <c r="O120" i="1"/>
  <c r="T135" i="1"/>
  <c r="Q142" i="1"/>
  <c r="F143" i="1"/>
  <c r="F142" i="1" s="1"/>
  <c r="T154" i="1"/>
  <c r="N157" i="1"/>
  <c r="P164" i="1"/>
  <c r="P163" i="1" s="1"/>
  <c r="P162" i="1" s="1"/>
  <c r="O171" i="1"/>
  <c r="O170" i="1" s="1"/>
  <c r="O163" i="1" s="1"/>
  <c r="P175" i="1"/>
  <c r="P174" i="1" s="1"/>
  <c r="G174" i="1"/>
  <c r="P186" i="1"/>
  <c r="T192" i="1"/>
  <c r="S192" i="1"/>
  <c r="D83" i="1"/>
  <c r="F174" i="1"/>
  <c r="H10" i="1"/>
  <c r="N20" i="1"/>
  <c r="N33" i="1"/>
  <c r="E32" i="1"/>
  <c r="O42" i="1"/>
  <c r="S48" i="1"/>
  <c r="P51" i="1"/>
  <c r="P69" i="1"/>
  <c r="O76" i="1"/>
  <c r="O79" i="1"/>
  <c r="H83" i="1"/>
  <c r="O86" i="1"/>
  <c r="J83" i="1"/>
  <c r="O99" i="1"/>
  <c r="O104" i="1"/>
  <c r="F102" i="1"/>
  <c r="F83" i="1" s="1"/>
  <c r="O109" i="1"/>
  <c r="O108" i="1" s="1"/>
  <c r="F108" i="1"/>
  <c r="N123" i="1"/>
  <c r="P131" i="1"/>
  <c r="O141" i="1"/>
  <c r="R142" i="1"/>
  <c r="N143" i="1"/>
  <c r="N142" i="1" s="1"/>
  <c r="P146" i="1"/>
  <c r="P142" i="1" s="1"/>
  <c r="Q163" i="1"/>
  <c r="Q162" i="1" s="1"/>
  <c r="T166" i="1"/>
  <c r="T172" i="1"/>
  <c r="N175" i="1"/>
  <c r="H174" i="1"/>
  <c r="T188" i="1"/>
  <c r="S191" i="1"/>
  <c r="O129" i="1"/>
  <c r="O18" i="1"/>
  <c r="S25" i="1"/>
  <c r="I32" i="1"/>
  <c r="F33" i="1"/>
  <c r="H32" i="1"/>
  <c r="O53" i="1"/>
  <c r="T66" i="1"/>
  <c r="K83" i="1"/>
  <c r="O122" i="1"/>
  <c r="O127" i="1"/>
  <c r="O123" i="1" s="1"/>
  <c r="P135" i="1"/>
  <c r="P134" i="1" s="1"/>
  <c r="T143" i="1"/>
  <c r="P154" i="1"/>
  <c r="R163" i="1"/>
  <c r="N166" i="1"/>
  <c r="N172" i="1"/>
  <c r="N163" i="1" s="1"/>
  <c r="N162" i="1" s="1"/>
  <c r="K174" i="1"/>
  <c r="K162" i="1" s="1"/>
  <c r="O182" i="1"/>
  <c r="O179" i="1" s="1"/>
  <c r="K10" i="1"/>
  <c r="K9" i="1" s="1"/>
  <c r="O50" i="1"/>
  <c r="T51" i="1"/>
  <c r="O73" i="1"/>
  <c r="F123" i="1"/>
  <c r="J142" i="1"/>
  <c r="S142" i="1" s="1"/>
  <c r="T159" i="1"/>
  <c r="I163" i="1"/>
  <c r="P170" i="1"/>
  <c r="L174" i="1"/>
  <c r="L162" i="1" s="1"/>
  <c r="E174" i="1"/>
  <c r="E162" i="1" s="1"/>
  <c r="O184" i="1"/>
  <c r="P188" i="1"/>
  <c r="O196" i="1"/>
  <c r="E10" i="1"/>
  <c r="E9" i="1" s="1"/>
  <c r="D10" i="1"/>
  <c r="D9" i="1" s="1"/>
  <c r="D8" i="1" s="1"/>
  <c r="T15" i="1"/>
  <c r="S15" i="1"/>
  <c r="N174" i="1"/>
  <c r="F10" i="1"/>
  <c r="R162" i="1"/>
  <c r="P20" i="1"/>
  <c r="O27" i="1"/>
  <c r="O39" i="1"/>
  <c r="O51" i="1"/>
  <c r="O69" i="1"/>
  <c r="L10" i="1"/>
  <c r="L9" i="1" s="1"/>
  <c r="F163" i="1"/>
  <c r="F162" i="1" s="1"/>
  <c r="M32" i="1"/>
  <c r="N11" i="1"/>
  <c r="S39" i="1"/>
  <c r="P75" i="1"/>
  <c r="P32" i="1" s="1"/>
  <c r="M83" i="1"/>
  <c r="T84" i="1"/>
  <c r="P93" i="1"/>
  <c r="T102" i="1"/>
  <c r="S131" i="1"/>
  <c r="S146" i="1"/>
  <c r="S168" i="1"/>
  <c r="J174" i="1"/>
  <c r="T186" i="1"/>
  <c r="J32" i="1"/>
  <c r="J9" i="1" s="1"/>
  <c r="S55" i="1"/>
  <c r="S66" i="1"/>
  <c r="P87" i="1"/>
  <c r="S116" i="1"/>
  <c r="I142" i="1"/>
  <c r="T146" i="1"/>
  <c r="J163" i="1"/>
  <c r="S166" i="1"/>
  <c r="I191" i="1"/>
  <c r="T191" i="1" s="1"/>
  <c r="S60" i="1"/>
  <c r="O63" i="1"/>
  <c r="N102" i="1"/>
  <c r="O133" i="1"/>
  <c r="O131" i="1" s="1"/>
  <c r="O148" i="1"/>
  <c r="O146" i="1" s="1"/>
  <c r="S159" i="1"/>
  <c r="S175" i="1"/>
  <c r="S179" i="1"/>
  <c r="O57" i="1"/>
  <c r="O55" i="1" s="1"/>
  <c r="O68" i="1"/>
  <c r="O66" i="1" s="1"/>
  <c r="O85" i="1"/>
  <c r="O84" i="1" s="1"/>
  <c r="O107" i="1"/>
  <c r="O102" i="1" s="1"/>
  <c r="O118" i="1"/>
  <c r="O116" i="1" s="1"/>
  <c r="M174" i="1"/>
  <c r="N55" i="1"/>
  <c r="N66" i="1"/>
  <c r="N27" i="1"/>
  <c r="N48" i="1"/>
  <c r="S11" i="1"/>
  <c r="O21" i="1"/>
  <c r="O20" i="1" s="1"/>
  <c r="O35" i="1"/>
  <c r="O33" i="1" s="1"/>
  <c r="O77" i="1"/>
  <c r="O95" i="1"/>
  <c r="O93" i="1" s="1"/>
  <c r="O16" i="1"/>
  <c r="O15" i="1" s="1"/>
  <c r="M10" i="1"/>
  <c r="O89" i="1"/>
  <c r="O87" i="1" s="1"/>
  <c r="O100" i="1"/>
  <c r="O98" i="1" s="1"/>
  <c r="S108" i="1"/>
  <c r="S123" i="1"/>
  <c r="S135" i="1"/>
  <c r="O145" i="1"/>
  <c r="O143" i="1" s="1"/>
  <c r="S154" i="1"/>
  <c r="S188" i="1"/>
  <c r="O194" i="1"/>
  <c r="O192" i="1" s="1"/>
  <c r="O191" i="1" s="1"/>
  <c r="M134" i="1"/>
  <c r="I174" i="1"/>
  <c r="I162" i="1" s="1"/>
  <c r="L8" i="1" l="1"/>
  <c r="H9" i="1"/>
  <c r="H8" i="1" s="1"/>
  <c r="Q8" i="1"/>
  <c r="N32" i="1"/>
  <c r="N83" i="1"/>
  <c r="O48" i="1"/>
  <c r="K8" i="1"/>
  <c r="E8" i="1"/>
  <c r="P83" i="1"/>
  <c r="O175" i="1"/>
  <c r="O174" i="1" s="1"/>
  <c r="O60" i="1"/>
  <c r="O10" i="1"/>
  <c r="G9" i="1"/>
  <c r="G8" i="1" s="1"/>
  <c r="I9" i="1"/>
  <c r="O142" i="1"/>
  <c r="P10" i="1"/>
  <c r="P9" i="1" s="1"/>
  <c r="P8" i="1" s="1"/>
  <c r="G162" i="1"/>
  <c r="O75" i="1"/>
  <c r="S163" i="1"/>
  <c r="R8" i="1"/>
  <c r="O134" i="1"/>
  <c r="I8" i="1"/>
  <c r="T134" i="1"/>
  <c r="S134" i="1"/>
  <c r="J162" i="1"/>
  <c r="T83" i="1"/>
  <c r="S83" i="1"/>
  <c r="T142" i="1"/>
  <c r="M9" i="1"/>
  <c r="T10" i="1"/>
  <c r="S10" i="1"/>
  <c r="N10" i="1"/>
  <c r="O83" i="1"/>
  <c r="T32" i="1"/>
  <c r="S32" i="1"/>
  <c r="F9" i="1"/>
  <c r="F8" i="1" s="1"/>
  <c r="T174" i="1"/>
  <c r="S174" i="1"/>
  <c r="O32" i="1"/>
  <c r="O9" i="1" s="1"/>
  <c r="O8" i="1" s="1"/>
  <c r="M162" i="1"/>
  <c r="J8" i="1"/>
  <c r="O162" i="1"/>
  <c r="N9" i="1" l="1"/>
  <c r="N8" i="1" s="1"/>
  <c r="T162" i="1"/>
  <c r="S162" i="1"/>
  <c r="T9" i="1"/>
  <c r="M8" i="1"/>
  <c r="S9" i="1"/>
  <c r="T8" i="1" l="1"/>
  <c r="S8" i="1"/>
</calcChain>
</file>

<file path=xl/sharedStrings.xml><?xml version="1.0" encoding="utf-8"?>
<sst xmlns="http://schemas.openxmlformats.org/spreadsheetml/2006/main" count="244" uniqueCount="200">
  <si>
    <t>Cuadro  No.1  EJECUCIÓN PRESUPUESTARIA DE GASTOS, POR TIPO DE PRESUPUESTO, GRUPO, SUBGRUPO Y OBJETO</t>
  </si>
  <si>
    <t>AL 30 DE SEPTIEMBRE DE 2025</t>
  </si>
  <si>
    <t xml:space="preserve">En Balboas </t>
  </si>
  <si>
    <r>
      <t xml:space="preserve">INSTITUCIÓN: </t>
    </r>
    <r>
      <rPr>
        <b/>
        <sz val="8"/>
        <rFont val="Univers"/>
        <family val="2"/>
        <charset val="1"/>
      </rPr>
      <t>CONTRALORÍA GENERAL DE LA REPÚBLICA</t>
    </r>
  </si>
  <si>
    <r>
      <t xml:space="preserve">TIPO DE PRESUPUESTO: </t>
    </r>
    <r>
      <rPr>
        <b/>
        <sz val="8"/>
        <color rgb="FF000000"/>
        <rFont val="Univers"/>
        <family val="2"/>
        <charset val="1"/>
      </rPr>
      <t>FUNCIONAMIENTO E INVERSIÓN</t>
    </r>
  </si>
  <si>
    <t>CUENTA</t>
  </si>
  <si>
    <t>DESCRIPCIÓN</t>
  </si>
  <si>
    <t>PRESUPUESTO      LEY</t>
  </si>
  <si>
    <t>CONTENCIÓN DEL GASTO</t>
  </si>
  <si>
    <t>AJUSTES (CRÉDITOS Y TRASLADOS)</t>
  </si>
  <si>
    <t>TRASLADOS</t>
  </si>
  <si>
    <t>CRÉDITOS ADICIONALES</t>
  </si>
  <si>
    <t xml:space="preserve">PRESUPUESTO MODIFICADO    </t>
  </si>
  <si>
    <t xml:space="preserve">ASIGNADO MODIFICADO       </t>
  </si>
  <si>
    <t>CONTRATOS POR EJECUTAR</t>
  </si>
  <si>
    <t>EJECUCIÓN PRESUPUESTARIA MENSUAL</t>
  </si>
  <si>
    <t>EJECUCIÓN PRESUPUESTARIA</t>
  </si>
  <si>
    <t>SALDO A LA FECHA</t>
  </si>
  <si>
    <t>SALDO ANUAL</t>
  </si>
  <si>
    <t>SALDO POR ASIGNAR</t>
  </si>
  <si>
    <t>PAGADO ACUMULADO</t>
  </si>
  <si>
    <t>POR PAGAR A LA FECHA</t>
  </si>
  <si>
    <t xml:space="preserve"> %  EJECUCIÓN A LA FECHA </t>
  </si>
  <si>
    <t xml:space="preserve"> %  EJECUCIÓN ANUAL</t>
  </si>
  <si>
    <t>TOTAL</t>
  </si>
  <si>
    <t>FUNCIONAMIENTO</t>
  </si>
  <si>
    <t>0</t>
  </si>
  <si>
    <t>SERVICIOS PERSONALES</t>
  </si>
  <si>
    <t>000</t>
  </si>
  <si>
    <t>Sueldos</t>
  </si>
  <si>
    <t>001</t>
  </si>
  <si>
    <t>Personal Fijo</t>
  </si>
  <si>
    <t>002</t>
  </si>
  <si>
    <t>Personal Transitorio</t>
  </si>
  <si>
    <t>003</t>
  </si>
  <si>
    <t>Personal Contingente</t>
  </si>
  <si>
    <t>010</t>
  </si>
  <si>
    <t>Sobresueldos</t>
  </si>
  <si>
    <t>013</t>
  </si>
  <si>
    <t>Por Jefatura</t>
  </si>
  <si>
    <t>030</t>
  </si>
  <si>
    <t>Gastos de Representación Fijos</t>
  </si>
  <si>
    <t>040</t>
  </si>
  <si>
    <t>Sobretiempo</t>
  </si>
  <si>
    <t>050</t>
  </si>
  <si>
    <t>XIII Mes</t>
  </si>
  <si>
    <t>070</t>
  </si>
  <si>
    <t>Contribuciones a la Seguridad Social</t>
  </si>
  <si>
    <t>071</t>
  </si>
  <si>
    <t>Cuota Patronal de Seguro Social</t>
  </si>
  <si>
    <t>072</t>
  </si>
  <si>
    <t>Cuota Patronal de Seguro Educativo</t>
  </si>
  <si>
    <t>073</t>
  </si>
  <si>
    <t>Cuota Patronal de Riesgo Profesional</t>
  </si>
  <si>
    <t>074</t>
  </si>
  <si>
    <t>Cuota Patronal Fondo Complementario</t>
  </si>
  <si>
    <t>080</t>
  </si>
  <si>
    <t>081</t>
  </si>
  <si>
    <t>Gratificación o Aguinaldo</t>
  </si>
  <si>
    <t>090</t>
  </si>
  <si>
    <t>Créditos Reconocidos por Servicios Personales</t>
  </si>
  <si>
    <t>091</t>
  </si>
  <si>
    <t>095</t>
  </si>
  <si>
    <t>096</t>
  </si>
  <si>
    <t>099</t>
  </si>
  <si>
    <t xml:space="preserve">SERVICIOS NO PERSONALES    </t>
  </si>
  <si>
    <t>Alquileres</t>
  </si>
  <si>
    <t>De Edificios y Locales</t>
  </si>
  <si>
    <t>De Equipo Electrónico</t>
  </si>
  <si>
    <t xml:space="preserve">De Equipo de Oficina </t>
  </si>
  <si>
    <t>De Equipo de Transporte</t>
  </si>
  <si>
    <t>Otros Alquileres</t>
  </si>
  <si>
    <t>Servicios Básicos</t>
  </si>
  <si>
    <t>Agua</t>
  </si>
  <si>
    <t>Aseo</t>
  </si>
  <si>
    <t>Correo</t>
  </si>
  <si>
    <t>Energía Eléctrica</t>
  </si>
  <si>
    <t>Telecomunicaciones</t>
  </si>
  <si>
    <t>Servicios de Transmisión de Datos</t>
  </si>
  <si>
    <t>Servicio de Telefonía Celular</t>
  </si>
  <si>
    <t>Impresión, Encuadernación y Otros</t>
  </si>
  <si>
    <t>Información y Publicidad</t>
  </si>
  <si>
    <t>Anuncios y Avisos</t>
  </si>
  <si>
    <t>Promoción y Publicidad</t>
  </si>
  <si>
    <t>Viáticos</t>
  </si>
  <si>
    <t>Dentro del País</t>
  </si>
  <si>
    <t>En el Exterior</t>
  </si>
  <si>
    <t>A Otras Personas</t>
  </si>
  <si>
    <t>Transporte de Personas y Bienes</t>
  </si>
  <si>
    <t>De o para el Exterior</t>
  </si>
  <si>
    <t>De Otras Personas</t>
  </si>
  <si>
    <t>Transporte de Bienes</t>
  </si>
  <si>
    <t>Servicios Comerciales y Financieros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</si>
  <si>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</si>
  <si>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</si>
  <si>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</si>
  <si>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</si>
  <si>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</si>
  <si>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Consultorías y Servicios Especiales</t>
  </si>
  <si>
    <t>Consultorías</t>
  </si>
  <si>
    <t>Servicios Especiales</t>
  </si>
  <si>
    <t>Mantenimiento y Reparación</t>
  </si>
  <si>
    <t>De Edificios</t>
  </si>
  <si>
    <t>De Maquinarias y Otros Equipos</t>
  </si>
  <si>
    <t>De Mobiliario y Equipo Oficina</t>
  </si>
  <si>
    <t>De Equipo de Computación</t>
  </si>
  <si>
    <t>Otros Mantenimiento y Reparaciones</t>
  </si>
  <si>
    <t xml:space="preserve">Información y Publicidad </t>
  </si>
  <si>
    <t>MATERIALES Y SUMINISTROS</t>
  </si>
  <si>
    <t>Alimentos y Bebidas</t>
  </si>
  <si>
    <t>Alimento para Consumo Humano</t>
  </si>
  <si>
    <t>Bebidas</t>
  </si>
  <si>
    <t>Textiles y Vestuario</t>
  </si>
  <si>
    <t>Acabado Textil</t>
  </si>
  <si>
    <t>Calzado</t>
  </si>
  <si>
    <t>Hilados y Telas</t>
  </si>
  <si>
    <t>Prendas de Vestir</t>
  </si>
  <si>
    <t>Otros Textiles y Vestuarios</t>
  </si>
  <si>
    <t>Combustibles y Lubricantes</t>
  </si>
  <si>
    <t>Diésel</t>
  </si>
  <si>
    <t>Gas</t>
  </si>
  <si>
    <t>Gasolina</t>
  </si>
  <si>
    <t>Lubricantes</t>
  </si>
  <si>
    <t>Productos de Papel y Cartón</t>
  </si>
  <si>
    <t>Impresos</t>
  </si>
  <si>
    <t>Papelería</t>
  </si>
  <si>
    <t>Otros Productos de Papel y Cartón</t>
  </si>
  <si>
    <t>Productos Químicos y Conexos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</si>
  <si>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</si>
  <si>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</si>
  <si>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</si>
  <si>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</si>
  <si>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</si>
  <si>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</si>
  <si>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</si>
  <si>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</si>
  <si>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</si>
  <si>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</si>
  <si>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</si>
  <si>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</si>
  <si>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Productos Varios</t>
  </si>
  <si>
    <t>Artículos o Productos  para Eventos Oficiales</t>
  </si>
  <si>
    <t>Herramientas e Instrumentos</t>
  </si>
  <si>
    <t>Materiales y Suministros de Computación</t>
  </si>
  <si>
    <t>Productos Agropecuarios</t>
  </si>
  <si>
    <t>Otros Productos Varios</t>
  </si>
  <si>
    <t>Útiles y Materiales Diversos</t>
  </si>
  <si>
    <t>Útiles de Cocina y Comedor</t>
  </si>
  <si>
    <t>Útiles de Aseo y Limpieza</t>
  </si>
  <si>
    <t>Útiles y Materiales de Oficina</t>
  </si>
  <si>
    <t>Instrumental Médico y Quirúrgico</t>
  </si>
  <si>
    <t>Otros Útiles y Materiales</t>
  </si>
  <si>
    <t>Repuestos</t>
  </si>
  <si>
    <t>Créditos Reconocidos por Materiales y Suministros</t>
  </si>
  <si>
    <t xml:space="preserve">Útiles y Materiales Diversos </t>
  </si>
  <si>
    <t>MAQUINARIA, EQUIPO Y SEMOVIENTES</t>
  </si>
  <si>
    <t>Equipo Médico, de Laboratorio y Sanitario</t>
  </si>
  <si>
    <t>Equipo Médico y Odontológico</t>
  </si>
  <si>
    <t>Equipo de Oficina</t>
  </si>
  <si>
    <t xml:space="preserve">Mobiliario </t>
  </si>
  <si>
    <t>Maquinaria y Equipos Varios</t>
  </si>
  <si>
    <t>Equipo de Computación</t>
  </si>
  <si>
    <t>TRANSFERENCIAS CORRIENTES</t>
  </si>
  <si>
    <t>A Personas</t>
  </si>
  <si>
    <t>Indemnizaciones Especiales</t>
  </si>
  <si>
    <t>Bonificación por Antigüedad</t>
  </si>
  <si>
    <t>Becas de Estudio</t>
  </si>
  <si>
    <t>Becas Escolares</t>
  </si>
  <si>
    <t>Becas Universitarias</t>
  </si>
  <si>
    <t>Becas de Post-GradosS, Maestrías y Doctorados</t>
  </si>
  <si>
    <t>Capacitación y Estudio</t>
  </si>
  <si>
    <t>Otras Becas</t>
  </si>
  <si>
    <t>A Instituciones Privadas</t>
  </si>
  <si>
    <t>Otras sin Fines de Lucro</t>
  </si>
  <si>
    <t>Al Exterior</t>
  </si>
  <si>
    <t>Cuotas a Organismos Centroamericanos</t>
  </si>
  <si>
    <t>Cuotas a Organismos Interamericanos</t>
  </si>
  <si>
    <t>Créditos Reconocidos por Transferencias Corrientes</t>
  </si>
  <si>
    <t>ASIGNACIONES GLOBALES</t>
  </si>
  <si>
    <t>Imprevistos</t>
  </si>
  <si>
    <t xml:space="preserve"> </t>
  </si>
  <si>
    <t>INVERSIÓN</t>
  </si>
  <si>
    <t>SERVICIOS NO PERSONALES</t>
  </si>
  <si>
    <t xml:space="preserve">Consultorías </t>
  </si>
  <si>
    <t>MAQUINARIA Y EQUIPO</t>
  </si>
  <si>
    <t>Maquinaria y Equipo de Producción</t>
  </si>
  <si>
    <t>De Comunicaciones</t>
  </si>
  <si>
    <t>Industrial</t>
  </si>
  <si>
    <t>De Talleres y Almacenes</t>
  </si>
  <si>
    <t>Equipo Educacional  y Recreativo</t>
  </si>
  <si>
    <t>Otras Edificaciones</t>
  </si>
  <si>
    <t>Adiestramiento y Estudio</t>
  </si>
  <si>
    <t>Otras becas</t>
  </si>
  <si>
    <t>FUENTE:  Dirección Nacional de Administración y Finanzas, Contraloría General de la República.</t>
  </si>
  <si>
    <t>Otros Equipos Médicos, de Laboratorio y Sanitario</t>
  </si>
  <si>
    <t>Materiales para Construcción y Mantenimiento</t>
  </si>
  <si>
    <t>Gratificaciones, Incentivos y Otros Serv. Personales</t>
  </si>
  <si>
    <t>Créditos Reconocidos por  Servicios No Personales</t>
  </si>
  <si>
    <t>Material y Artículos de Seguridad Pública e Institucional</t>
  </si>
  <si>
    <t>Útiles y Mat. Médicos, de Laboratorio y Farmacéutico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</si>
</sst>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;\-#,##0.00;&quot; &quot;"/>
    <numFmt numFmtId="165" formatCode="#,##0;[Red]#,##0"/>
    <numFmt numFmtId="166" formatCode="#,##0.00;[Red]#,##0.00"/>
    <numFmt numFmtId="167" formatCode="#,##0.00_ ;\-#,##0.00\ "/>
    <numFmt numFmtId="168" formatCode="#,##0;\-#,##0;&quot; &quot;"/>
    <numFmt numFmtId="169" formatCode="[$-80A]#,##0.00;\-#,##0.00"/>
  </numFmts>
  <fonts count="22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8"/>
      <name val="Univers"/>
      <family val="2"/>
      <charset val="1"/>
    </font>
    <font>
      <sz val="8"/>
      <name val="Univers"/>
      <family val="2"/>
      <charset val="1"/>
    </font>
    <font>
      <sz val="8"/>
      <color rgb="FF000000"/>
      <name val="Univers"/>
      <family val="2"/>
      <charset val="1"/>
    </font>
    <font>
      <b/>
      <sz val="8"/>
      <color rgb="FF000000"/>
      <name val="Univers"/>
      <family val="2"/>
      <charset val="1"/>
    </font>
    <font>
      <sz val="8"/>
      <color rgb="FFFF0000"/>
      <name val="Univers"/>
      <family val="2"/>
      <charset val="1"/>
    </font>
    <font>
      <b/>
      <sz val="7"/>
      <color theme="0"/>
      <name val="Univers"/>
      <family val="2"/>
      <charset val="1"/>
    </font>
    <font>
      <b/>
      <sz val="7"/>
      <color theme="0"/>
      <name val="Arial"/>
      <family val="2"/>
      <charset val="1"/>
    </font>
    <font>
      <b/>
      <sz val="8"/>
      <color rgb="FF000000"/>
      <name val="Univers"/>
      <family val="2"/>
    </font>
    <font>
      <b/>
      <sz val="8"/>
      <name val="Univers"/>
      <family val="2"/>
    </font>
    <font>
      <sz val="8"/>
      <color rgb="FF000000"/>
      <name val="Univers"/>
      <family val="2"/>
    </font>
    <font>
      <sz val="8"/>
      <name val="Univers"/>
      <family val="2"/>
    </font>
    <font>
      <sz val="10"/>
      <name val="Arial"/>
      <family val="2"/>
    </font>
    <font>
      <sz val="8"/>
      <name val="Arial"/>
      <family val="2"/>
      <charset val="1"/>
    </font>
    <font>
      <b/>
      <sz val="8"/>
      <name val="Arial"/>
      <family val="2"/>
      <charset val="1"/>
    </font>
    <font>
      <b/>
      <sz val="8"/>
      <color theme="1"/>
      <name val="Univers"/>
      <family val="2"/>
    </font>
    <font>
      <sz val="8"/>
      <color rgb="FFFF0000"/>
      <name val="Univers"/>
      <family val="2"/>
    </font>
    <font>
      <sz val="8"/>
      <color theme="1"/>
      <name val="Univers"/>
      <family val="2"/>
    </font>
    <font>
      <sz val="12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8">
    <xf numFmtId="0" fontId="0" fillId="0" borderId="0"/>
    <xf numFmtId="9" fontId="3" fillId="0" borderId="0" applyFont="0" applyFill="0" applyBorder="0" applyAlignment="0" applyProtection="0"/>
    <xf numFmtId="4" fontId="3" fillId="0" borderId="0"/>
    <xf numFmtId="0" fontId="2" fillId="0" borderId="0"/>
    <xf numFmtId="0" fontId="15" fillId="0" borderId="0"/>
    <xf numFmtId="169" fontId="21" fillId="0" borderId="0"/>
    <xf numFmtId="0" fontId="1" fillId="0" borderId="0"/>
    <xf numFmtId="0" fontId="15" fillId="0" borderId="0"/>
  </cellStyleXfs>
  <cellXfs count="117">
    <xf numFmtId="0" fontId="0" fillId="0" borderId="0" xfId="0"/>
    <xf numFmtId="3" fontId="5" fillId="0" borderId="0" xfId="2" applyNumberFormat="1" applyFont="1"/>
    <xf numFmtId="4" fontId="5" fillId="0" borderId="0" xfId="2" applyFont="1" applyAlignment="1">
      <alignment horizontal="center"/>
    </xf>
    <xf numFmtId="3" fontId="4" fillId="0" borderId="0" xfId="2" applyNumberFormat="1" applyFont="1"/>
    <xf numFmtId="4" fontId="4" fillId="0" borderId="0" xfId="2" applyFont="1"/>
    <xf numFmtId="4" fontId="4" fillId="0" borderId="0" xfId="2" applyFont="1" applyAlignment="1">
      <alignment horizontal="center" vertical="center"/>
    </xf>
    <xf numFmtId="4" fontId="6" fillId="0" borderId="0" xfId="2" applyFont="1"/>
    <xf numFmtId="4" fontId="5" fillId="0" borderId="0" xfId="2" applyFont="1"/>
    <xf numFmtId="3" fontId="8" fillId="0" borderId="0" xfId="2" applyNumberFormat="1" applyFont="1" applyAlignment="1">
      <alignment horizontal="center"/>
    </xf>
    <xf numFmtId="4" fontId="8" fillId="0" borderId="0" xfId="2" applyFont="1" applyAlignment="1">
      <alignment horizontal="center"/>
    </xf>
    <xf numFmtId="4" fontId="5" fillId="0" borderId="0" xfId="2" applyFont="1" applyAlignment="1">
      <alignment horizontal="center" vertical="center"/>
    </xf>
    <xf numFmtId="4" fontId="11" fillId="0" borderId="10" xfId="2" applyFont="1" applyBorder="1" applyAlignment="1">
      <alignment horizontal="center"/>
    </xf>
    <xf numFmtId="4" fontId="12" fillId="0" borderId="4" xfId="2" applyFont="1" applyBorder="1" applyAlignment="1">
      <alignment horizontal="left" vertical="center"/>
    </xf>
    <xf numFmtId="4" fontId="12" fillId="0" borderId="4" xfId="2" applyFont="1" applyBorder="1"/>
    <xf numFmtId="4" fontId="12" fillId="0" borderId="4" xfId="2" applyFont="1" applyBorder="1" applyAlignment="1">
      <alignment horizontal="right" vertical="center"/>
    </xf>
    <xf numFmtId="4" fontId="11" fillId="3" borderId="10" xfId="2" applyFont="1" applyFill="1" applyBorder="1" applyAlignment="1">
      <alignment horizontal="center"/>
    </xf>
    <xf numFmtId="4" fontId="12" fillId="3" borderId="7" xfId="2" applyFont="1" applyFill="1" applyBorder="1" applyAlignment="1">
      <alignment horizontal="left" vertical="center"/>
    </xf>
    <xf numFmtId="4" fontId="12" fillId="3" borderId="4" xfId="2" applyFont="1" applyFill="1" applyBorder="1"/>
    <xf numFmtId="4" fontId="12" fillId="3" borderId="4" xfId="2" applyFont="1" applyFill="1" applyBorder="1" applyAlignment="1">
      <alignment horizontal="right" vertical="center"/>
    </xf>
    <xf numFmtId="4" fontId="11" fillId="0" borderId="10" xfId="2" applyFont="1" applyBorder="1" applyAlignment="1">
      <alignment horizontal="center" vertical="center"/>
    </xf>
    <xf numFmtId="4" fontId="12" fillId="0" borderId="4" xfId="2" applyFont="1" applyBorder="1" applyAlignment="1">
      <alignment horizontal="left"/>
    </xf>
    <xf numFmtId="49" fontId="13" fillId="0" borderId="9" xfId="2" applyNumberFormat="1" applyFont="1" applyBorder="1" applyAlignment="1">
      <alignment horizontal="center" vertical="center"/>
    </xf>
    <xf numFmtId="4" fontId="14" fillId="0" borderId="7" xfId="2" applyFont="1" applyBorder="1" applyAlignment="1">
      <alignment horizontal="left"/>
    </xf>
    <xf numFmtId="4" fontId="14" fillId="0" borderId="4" xfId="0" applyNumberFormat="1" applyFont="1" applyBorder="1"/>
    <xf numFmtId="4" fontId="14" fillId="0" borderId="4" xfId="2" applyFont="1" applyBorder="1"/>
    <xf numFmtId="164" fontId="14" fillId="4" borderId="4" xfId="3" applyNumberFormat="1" applyFont="1" applyFill="1" applyBorder="1"/>
    <xf numFmtId="164" fontId="14" fillId="4" borderId="4" xfId="4" applyNumberFormat="1" applyFont="1" applyFill="1" applyBorder="1"/>
    <xf numFmtId="4" fontId="14" fillId="0" borderId="4" xfId="2" applyFont="1" applyBorder="1" applyAlignment="1">
      <alignment horizontal="right" vertical="center"/>
    </xf>
    <xf numFmtId="4" fontId="13" fillId="0" borderId="9" xfId="2" applyFont="1" applyBorder="1" applyAlignment="1">
      <alignment horizontal="center" vertical="center"/>
    </xf>
    <xf numFmtId="4" fontId="14" fillId="0" borderId="4" xfId="2" applyFont="1" applyBorder="1" applyAlignment="1">
      <alignment horizontal="left"/>
    </xf>
    <xf numFmtId="4" fontId="14" fillId="0" borderId="9" xfId="2" applyFont="1" applyBorder="1" applyAlignment="1">
      <alignment horizontal="center" vertical="center"/>
    </xf>
    <xf numFmtId="49" fontId="11" fillId="0" borderId="9" xfId="2" applyNumberFormat="1" applyFont="1" applyBorder="1" applyAlignment="1">
      <alignment horizontal="center" vertical="center"/>
    </xf>
    <xf numFmtId="4" fontId="11" fillId="0" borderId="9" xfId="2" applyFont="1" applyBorder="1" applyAlignment="1">
      <alignment horizontal="center" vertical="center"/>
    </xf>
    <xf numFmtId="4" fontId="12" fillId="0" borderId="4" xfId="0" applyNumberFormat="1" applyFont="1" applyBorder="1"/>
    <xf numFmtId="164" fontId="12" fillId="4" borderId="4" xfId="3" applyNumberFormat="1" applyFont="1" applyFill="1" applyBorder="1"/>
    <xf numFmtId="164" fontId="12" fillId="4" borderId="4" xfId="4" applyNumberFormat="1" applyFont="1" applyFill="1" applyBorder="1"/>
    <xf numFmtId="4" fontId="13" fillId="0" borderId="10" xfId="2" applyFont="1" applyBorder="1" applyAlignment="1">
      <alignment horizontal="center" vertical="center"/>
    </xf>
    <xf numFmtId="4" fontId="14" fillId="0" borderId="10" xfId="2" applyFont="1" applyBorder="1" applyAlignment="1">
      <alignment horizontal="center" vertical="center"/>
    </xf>
    <xf numFmtId="4" fontId="12" fillId="0" borderId="7" xfId="2" applyFont="1" applyBorder="1" applyAlignment="1">
      <alignment horizontal="left"/>
    </xf>
    <xf numFmtId="4" fontId="13" fillId="0" borderId="10" xfId="2" applyFont="1" applyBorder="1" applyAlignment="1">
      <alignment horizontal="center" vertical="top"/>
    </xf>
    <xf numFmtId="4" fontId="14" fillId="0" borderId="7" xfId="2" applyFont="1" applyBorder="1" applyAlignment="1">
      <alignment horizontal="left" vertical="top"/>
    </xf>
    <xf numFmtId="49" fontId="11" fillId="0" borderId="10" xfId="2" applyNumberFormat="1" applyFont="1" applyBorder="1" applyAlignment="1">
      <alignment horizontal="center" vertical="center"/>
    </xf>
    <xf numFmtId="4" fontId="12" fillId="0" borderId="7" xfId="2" applyFont="1" applyBorder="1" applyAlignment="1">
      <alignment horizontal="left" vertical="center" wrapText="1"/>
    </xf>
    <xf numFmtId="9" fontId="5" fillId="0" borderId="0" xfId="1" applyFont="1" applyBorder="1"/>
    <xf numFmtId="4" fontId="12" fillId="0" borderId="0" xfId="2" applyFont="1"/>
    <xf numFmtId="9" fontId="12" fillId="0" borderId="0" xfId="1" applyFont="1" applyBorder="1"/>
    <xf numFmtId="3" fontId="12" fillId="0" borderId="0" xfId="2" applyNumberFormat="1" applyFont="1"/>
    <xf numFmtId="1" fontId="11" fillId="0" borderId="9" xfId="2" applyNumberFormat="1" applyFont="1" applyBorder="1" applyAlignment="1">
      <alignment horizontal="center" vertical="center"/>
    </xf>
    <xf numFmtId="4" fontId="14" fillId="0" borderId="0" xfId="2" applyFont="1"/>
    <xf numFmtId="1" fontId="13" fillId="0" borderId="10" xfId="2" applyNumberFormat="1" applyFont="1" applyBorder="1" applyAlignment="1">
      <alignment horizontal="center" vertical="center"/>
    </xf>
    <xf numFmtId="0" fontId="13" fillId="0" borderId="9" xfId="2" applyNumberFormat="1" applyFont="1" applyBorder="1" applyAlignment="1">
      <alignment horizontal="center" vertical="center"/>
    </xf>
    <xf numFmtId="1" fontId="13" fillId="0" borderId="9" xfId="2" applyNumberFormat="1" applyFont="1" applyBorder="1" applyAlignment="1">
      <alignment horizontal="center" vertical="center"/>
    </xf>
    <xf numFmtId="1" fontId="14" fillId="0" borderId="10" xfId="2" applyNumberFormat="1" applyFont="1" applyBorder="1" applyAlignment="1">
      <alignment horizontal="center" vertical="center"/>
    </xf>
    <xf numFmtId="1" fontId="11" fillId="0" borderId="10" xfId="2" applyNumberFormat="1" applyFont="1" applyBorder="1" applyAlignment="1">
      <alignment horizontal="center" vertical="center"/>
    </xf>
    <xf numFmtId="165" fontId="14" fillId="0" borderId="4" xfId="0" applyNumberFormat="1" applyFont="1" applyBorder="1"/>
    <xf numFmtId="166" fontId="14" fillId="0" borderId="4" xfId="0" applyNumberFormat="1" applyFont="1" applyBorder="1"/>
    <xf numFmtId="3" fontId="14" fillId="0" borderId="0" xfId="2" applyNumberFormat="1" applyFont="1"/>
    <xf numFmtId="166" fontId="12" fillId="0" borderId="4" xfId="2" applyNumberFormat="1" applyFont="1" applyBorder="1"/>
    <xf numFmtId="167" fontId="14" fillId="4" borderId="4" xfId="3" applyNumberFormat="1" applyFont="1" applyFill="1" applyBorder="1"/>
    <xf numFmtId="167" fontId="14" fillId="4" borderId="4" xfId="4" applyNumberFormat="1" applyFont="1" applyFill="1" applyBorder="1"/>
    <xf numFmtId="0" fontId="16" fillId="0" borderId="0" xfId="0" applyFont="1"/>
    <xf numFmtId="166" fontId="12" fillId="0" borderId="4" xfId="0" applyNumberFormat="1" applyFont="1" applyBorder="1"/>
    <xf numFmtId="166" fontId="14" fillId="0" borderId="4" xfId="2" applyNumberFormat="1" applyFont="1" applyBorder="1"/>
    <xf numFmtId="0" fontId="17" fillId="0" borderId="0" xfId="0" applyFont="1"/>
    <xf numFmtId="3" fontId="11" fillId="0" borderId="9" xfId="2" applyNumberFormat="1" applyFont="1" applyBorder="1" applyAlignment="1">
      <alignment horizontal="center" vertical="center"/>
    </xf>
    <xf numFmtId="4" fontId="18" fillId="0" borderId="4" xfId="2" applyFont="1" applyBorder="1"/>
    <xf numFmtId="3" fontId="13" fillId="0" borderId="10" xfId="2" applyNumberFormat="1" applyFont="1" applyBorder="1" applyAlignment="1">
      <alignment horizontal="center" vertical="center"/>
    </xf>
    <xf numFmtId="3" fontId="11" fillId="0" borderId="10" xfId="2" applyNumberFormat="1" applyFont="1" applyBorder="1" applyAlignment="1">
      <alignment horizontal="center" vertical="center"/>
    </xf>
    <xf numFmtId="1" fontId="11" fillId="0" borderId="11" xfId="2" applyNumberFormat="1" applyFont="1" applyBorder="1" applyAlignment="1">
      <alignment horizontal="center" vertical="center"/>
    </xf>
    <xf numFmtId="4" fontId="12" fillId="0" borderId="11" xfId="2" applyFont="1" applyBorder="1" applyAlignment="1">
      <alignment horizontal="left"/>
    </xf>
    <xf numFmtId="166" fontId="12" fillId="0" borderId="4" xfId="2" applyNumberFormat="1" applyFont="1" applyBorder="1" applyAlignment="1">
      <alignment horizontal="right"/>
    </xf>
    <xf numFmtId="3" fontId="13" fillId="0" borderId="9" xfId="2" applyNumberFormat="1" applyFont="1" applyBorder="1" applyAlignment="1">
      <alignment horizontal="center" vertical="center"/>
    </xf>
    <xf numFmtId="4" fontId="19" fillId="0" borderId="4" xfId="2" applyFont="1" applyBorder="1"/>
    <xf numFmtId="164" fontId="20" fillId="0" borderId="4" xfId="0" applyNumberFormat="1" applyFont="1" applyBorder="1"/>
    <xf numFmtId="168" fontId="20" fillId="0" borderId="4" xfId="0" applyNumberFormat="1" applyFont="1" applyBorder="1"/>
    <xf numFmtId="3" fontId="11" fillId="3" borderId="9" xfId="2" applyNumberFormat="1" applyFont="1" applyFill="1" applyBorder="1" applyAlignment="1">
      <alignment horizontal="center" vertical="center"/>
    </xf>
    <xf numFmtId="4" fontId="11" fillId="3" borderId="7" xfId="2" applyFont="1" applyFill="1" applyBorder="1" applyAlignment="1">
      <alignment horizontal="center"/>
    </xf>
    <xf numFmtId="4" fontId="12" fillId="3" borderId="4" xfId="2" applyFont="1" applyFill="1" applyBorder="1" applyAlignment="1">
      <alignment horizontal="right"/>
    </xf>
    <xf numFmtId="4" fontId="12" fillId="0" borderId="7" xfId="2" applyFont="1" applyBorder="1" applyAlignment="1">
      <alignment horizontal="left" vertical="center"/>
    </xf>
    <xf numFmtId="4" fontId="12" fillId="0" borderId="4" xfId="2" applyFont="1" applyBorder="1" applyAlignment="1">
      <alignment horizontal="right"/>
    </xf>
    <xf numFmtId="4" fontId="14" fillId="0" borderId="7" xfId="2" applyFont="1" applyBorder="1" applyAlignment="1">
      <alignment horizontal="left" vertical="center"/>
    </xf>
    <xf numFmtId="4" fontId="13" fillId="0" borderId="4" xfId="2" applyFont="1" applyBorder="1" applyAlignment="1">
      <alignment horizontal="left"/>
    </xf>
    <xf numFmtId="4" fontId="11" fillId="0" borderId="4" xfId="2" applyFont="1" applyBorder="1" applyAlignment="1">
      <alignment horizontal="left"/>
    </xf>
    <xf numFmtId="4" fontId="11" fillId="0" borderId="7" xfId="2" applyFont="1" applyBorder="1" applyAlignment="1">
      <alignment horizontal="left" vertical="center"/>
    </xf>
    <xf numFmtId="4" fontId="14" fillId="0" borderId="4" xfId="2" applyFont="1" applyBorder="1" applyAlignment="1">
      <alignment horizontal="right"/>
    </xf>
    <xf numFmtId="4" fontId="13" fillId="0" borderId="7" xfId="2" applyFont="1" applyBorder="1" applyAlignment="1">
      <alignment horizontal="left"/>
    </xf>
    <xf numFmtId="4" fontId="11" fillId="0" borderId="7" xfId="2" applyFont="1" applyBorder="1" applyAlignment="1">
      <alignment horizontal="left"/>
    </xf>
    <xf numFmtId="3" fontId="6" fillId="0" borderId="9" xfId="2" applyNumberFormat="1" applyFont="1" applyBorder="1" applyAlignment="1">
      <alignment horizontal="center" vertical="center"/>
    </xf>
    <xf numFmtId="4" fontId="5" fillId="0" borderId="7" xfId="2" applyFont="1" applyBorder="1" applyAlignment="1">
      <alignment horizontal="left"/>
    </xf>
    <xf numFmtId="4" fontId="5" fillId="0" borderId="4" xfId="2" applyFont="1" applyBorder="1"/>
    <xf numFmtId="4" fontId="5" fillId="0" borderId="4" xfId="2" applyFont="1" applyBorder="1" applyAlignment="1">
      <alignment horizontal="center" vertical="center"/>
    </xf>
    <xf numFmtId="4" fontId="5" fillId="0" borderId="7" xfId="2" applyFont="1" applyBorder="1"/>
    <xf numFmtId="4" fontId="5" fillId="0" borderId="7" xfId="2" applyFont="1" applyBorder="1" applyAlignment="1">
      <alignment horizontal="center" vertical="center"/>
    </xf>
    <xf numFmtId="3" fontId="6" fillId="0" borderId="10" xfId="2" applyNumberFormat="1" applyFont="1" applyBorder="1" applyAlignment="1">
      <alignment horizontal="center" vertical="center"/>
    </xf>
    <xf numFmtId="4" fontId="5" fillId="0" borderId="4" xfId="2" applyFont="1" applyBorder="1" applyAlignment="1">
      <alignment horizontal="left"/>
    </xf>
    <xf numFmtId="3" fontId="6" fillId="0" borderId="5" xfId="2" applyNumberFormat="1" applyFont="1" applyBorder="1" applyAlignment="1">
      <alignment horizontal="center" vertical="center"/>
    </xf>
    <xf numFmtId="4" fontId="5" fillId="0" borderId="12" xfId="2" applyFont="1" applyBorder="1" applyAlignment="1">
      <alignment horizontal="left"/>
    </xf>
    <xf numFmtId="4" fontId="5" fillId="0" borderId="12" xfId="2" applyFont="1" applyBorder="1"/>
    <xf numFmtId="4" fontId="5" fillId="0" borderId="12" xfId="2" applyFont="1" applyBorder="1" applyAlignment="1">
      <alignment horizontal="center" vertical="center"/>
    </xf>
    <xf numFmtId="169" fontId="12" fillId="0" borderId="13" xfId="5" applyFont="1" applyBorder="1" applyAlignment="1" applyProtection="1">
      <alignment horizontal="left"/>
      <protection locked="0"/>
    </xf>
    <xf numFmtId="169" fontId="17" fillId="0" borderId="0" xfId="5" applyFont="1" applyAlignment="1" applyProtection="1">
      <alignment horizontal="left"/>
      <protection locked="0"/>
    </xf>
    <xf numFmtId="4" fontId="9" fillId="2" borderId="2" xfId="2" applyFont="1" applyFill="1" applyBorder="1" applyAlignment="1">
      <alignment horizontal="center" vertical="center" wrapText="1"/>
    </xf>
    <xf numFmtId="4" fontId="9" fillId="2" borderId="7" xfId="2" applyFont="1" applyFill="1" applyBorder="1" applyAlignment="1">
      <alignment horizontal="center" vertical="center" wrapText="1"/>
    </xf>
    <xf numFmtId="4" fontId="4" fillId="0" borderId="0" xfId="2" applyFont="1" applyAlignment="1">
      <alignment horizontal="center" wrapText="1"/>
    </xf>
    <xf numFmtId="4" fontId="4" fillId="0" borderId="0" xfId="2" applyFont="1" applyAlignment="1">
      <alignment horizontal="center"/>
    </xf>
    <xf numFmtId="4" fontId="5" fillId="0" borderId="0" xfId="2" applyFont="1" applyAlignment="1">
      <alignment horizontal="left"/>
    </xf>
    <xf numFmtId="4" fontId="9" fillId="2" borderId="1" xfId="2" applyFont="1" applyFill="1" applyBorder="1" applyAlignment="1">
      <alignment horizontal="center" vertical="center" wrapText="1"/>
    </xf>
    <xf numFmtId="4" fontId="9" fillId="2" borderId="6" xfId="2" applyFont="1" applyFill="1" applyBorder="1" applyAlignment="1">
      <alignment horizontal="center" vertical="center" wrapText="1"/>
    </xf>
    <xf numFmtId="4" fontId="9" fillId="2" borderId="2" xfId="2" applyFont="1" applyFill="1" applyBorder="1" applyAlignment="1">
      <alignment horizontal="center" vertical="center"/>
    </xf>
    <xf numFmtId="4" fontId="9" fillId="2" borderId="7" xfId="2" applyFont="1" applyFill="1" applyBorder="1" applyAlignment="1">
      <alignment horizontal="center" vertical="center"/>
    </xf>
    <xf numFmtId="4" fontId="9" fillId="2" borderId="3" xfId="2" applyFont="1" applyFill="1" applyBorder="1" applyAlignment="1">
      <alignment horizontal="center" vertical="center" wrapText="1"/>
    </xf>
    <xf numFmtId="4" fontId="9" fillId="2" borderId="8" xfId="2" applyFont="1" applyFill="1" applyBorder="1" applyAlignment="1">
      <alignment horizontal="center" vertical="center" wrapText="1"/>
    </xf>
    <xf numFmtId="4" fontId="9" fillId="2" borderId="4" xfId="2" applyFont="1" applyFill="1" applyBorder="1" applyAlignment="1">
      <alignment horizontal="center" vertical="center" wrapText="1"/>
    </xf>
    <xf numFmtId="4" fontId="10" fillId="2" borderId="5" xfId="2" applyFont="1" applyFill="1" applyBorder="1" applyAlignment="1">
      <alignment horizontal="center" vertical="center" wrapText="1"/>
    </xf>
    <xf numFmtId="4" fontId="10" fillId="2" borderId="9" xfId="2" applyFont="1" applyFill="1" applyBorder="1" applyAlignment="1">
      <alignment horizontal="center" vertical="center" wrapText="1"/>
    </xf>
    <xf numFmtId="4" fontId="10" fillId="2" borderId="2" xfId="2" applyFont="1" applyFill="1" applyBorder="1" applyAlignment="1">
      <alignment horizontal="center" vertical="center" wrapText="1"/>
    </xf>
    <xf numFmtId="4" fontId="10" fillId="2" borderId="7" xfId="2" applyFont="1" applyFill="1" applyBorder="1" applyAlignment="1">
      <alignment horizontal="center" vertical="center" wrapText="1"/>
    </xf>
  </cellXfs>
  <cellStyles count="8">
    <cellStyle name="Excel Built-in Normal" xfId="2"/>
    <cellStyle name="Normal" xfId="0" builtinId="0"/>
    <cellStyle name="Normal 2" xfId="3"/>
    <cellStyle name="Normal 2 2" xfId="7"/>
    <cellStyle name="Normal 3" xfId="4"/>
    <cellStyle name="Normal 4" xfId="6"/>
    <cellStyle name="Normal_EJEPRE09" xfId="5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213946</xdr:colOff>
      <xdr:row>0</xdr:row>
      <xdr:rowOff>56618</xdr:rowOff>
    </xdr:from>
    <xdr:to>
      <xdr:col>3</xdr:col>
      <xdr:colOff>778120</xdr:colOff>
      <xdr:row>3</xdr:row>
      <xdr:rowOff>51289</xdr:rowOff>
    </xdr:to>
    <xdr:pic>
      <xdr:nvPicPr>
        <xdr:cNvPr id="2" name="Imagen 1" descr="C:\Users\AIDMORENO\AppData\Local\Microsoft\Windows\INetCache\Content.Outlook\YQYDXURY\Logo CGR 2021 mod final.png">
          <a:extLst>
            <a:ext uri="{FF2B5EF4-FFF2-40B4-BE49-F238E27FC236}">
              <a16:creationId xmlns:a16="http://schemas.microsoft.com/office/drawing/2014/main" xmlns="" id="{F4DC79A8-D6D8-46E9-8A47-2999781917C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3734" y="56618"/>
          <a:ext cx="564174" cy="50022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ase023\PRESUPUESTO\pcase023\PRESUPUESTO\Informe%20de%20Ejecuci&#243;n%20Presupuestaria\2022\11.%20Noviembre\REPORTE%20PRESUPUESTARIO%2021%2071%20211%20171%20Y%20152%20CGR%20DE%20NOVIEMBRE%202022%20GENERADO%20EL%202%2012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ase023\PRESUPUESTO\pcase023\PRESUPUESTO\Informe%20de%20Ejecuci&#243;n%20Presupuestaria\2022\12.%20Diciembre\REPORTE%20PRESUPUESTARIO%2021%2071%20211%20CGR%20A&#209;O%202022%20GENERADO%20EL%203%201%202023%20PARA%20DAE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"/>
      <sheetName val="21 C"/>
      <sheetName val="71"/>
      <sheetName val="71 C"/>
      <sheetName val="211"/>
      <sheetName val="211 C"/>
      <sheetName val="171"/>
      <sheetName val="171 C"/>
      <sheetName val="152"/>
      <sheetName val="152 C"/>
      <sheetName val="COMPARAC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0">
          <cell r="D190">
            <v>0</v>
          </cell>
        </row>
        <row r="191">
          <cell r="D191">
            <v>0</v>
          </cell>
        </row>
      </sheetData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"/>
      <sheetName val="71"/>
      <sheetName val="211"/>
      <sheetName val="171"/>
      <sheetName val="152"/>
      <sheetName val="COMPARA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72">
          <cell r="D172">
            <v>0</v>
          </cell>
        </row>
        <row r="191">
          <cell r="D191">
            <v>0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Q204"/>
  <sheetViews>
    <sheetView showGridLines="0" tabSelected="1" topLeftCell="B1" zoomScale="130" zoomScaleNormal="130" zoomScaleSheetLayoutView="120" workbookViewId="0">
      <pane xSplit="2" ySplit="8" topLeftCell="D9" activePane="bottomRight" state="frozen"/>
      <selection activeCell="B1" sqref="B1"/>
      <selection pane="topRight" activeCell="D1" sqref="D1"/>
      <selection pane="bottomLeft" activeCell="B9" sqref="B9"/>
      <selection pane="bottomRight" activeCell="E19" sqref="E19"/>
    </sheetView>
  </sheetViews>
  <sheetFormatPr baseColWidth="10" defaultColWidth="24.140625" defaultRowHeight="11.25"/>
  <cols>
    <col min="1" max="1" width="1.42578125" style="1" hidden="1" customWidth="1"/>
    <col min="2" max="2" width="6.140625" style="1" customWidth="1"/>
    <col min="3" max="3" width="43.140625" style="1" customWidth="1"/>
    <col min="4" max="4" width="11.7109375" style="1" customWidth="1"/>
    <col min="5" max="5" width="10.5703125" style="1" customWidth="1"/>
    <col min="6" max="6" width="10.7109375" style="1" customWidth="1"/>
    <col min="7" max="7" width="10.28515625" style="1" customWidth="1"/>
    <col min="8" max="8" width="10.7109375" style="1" customWidth="1"/>
    <col min="9" max="9" width="11.85546875" style="1" customWidth="1"/>
    <col min="10" max="10" width="11.7109375" style="1" customWidth="1"/>
    <col min="11" max="11" width="9" style="1" customWidth="1"/>
    <col min="12" max="12" width="12.42578125" style="1" customWidth="1"/>
    <col min="13" max="13" width="12.140625" style="1" customWidth="1"/>
    <col min="14" max="15" width="11.140625" style="1" customWidth="1"/>
    <col min="16" max="16" width="11" style="1" customWidth="1"/>
    <col min="17" max="17" width="13.140625" style="1" customWidth="1"/>
    <col min="18" max="18" width="10" style="1" customWidth="1"/>
    <col min="19" max="19" width="8.140625" style="7" customWidth="1"/>
    <col min="20" max="20" width="8.42578125" style="10" customWidth="1"/>
    <col min="21" max="21" width="24.140625" style="1"/>
    <col min="22" max="22" width="14.5703125" style="1" bestFit="1" customWidth="1"/>
    <col min="23" max="23" width="7.85546875" style="1" bestFit="1" customWidth="1"/>
    <col min="24" max="24" width="12.85546875" style="1" customWidth="1"/>
    <col min="25" max="25" width="6.5703125" style="1" bestFit="1" customWidth="1"/>
    <col min="26" max="26" width="7" style="1" bestFit="1" customWidth="1"/>
    <col min="27" max="1031" width="24.140625" style="1"/>
    <col min="1032" max="16384" width="24.140625" style="60"/>
  </cols>
  <sheetData>
    <row r="1" spans="2:22" ht="13.5" customHeight="1">
      <c r="B1" s="103" t="s">
        <v>0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</row>
    <row r="2" spans="2:22" ht="13.5" customHeight="1">
      <c r="B2" s="103" t="s">
        <v>1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</row>
    <row r="3" spans="2:22" ht="13.5" customHeight="1">
      <c r="B3" s="104" t="s">
        <v>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</row>
    <row r="4" spans="2:22" ht="13.5" customHeight="1">
      <c r="B4" s="105" t="s">
        <v>3</v>
      </c>
      <c r="C4" s="105"/>
      <c r="D4" s="105"/>
      <c r="E4" s="105"/>
      <c r="F4" s="105"/>
      <c r="G4" s="105"/>
      <c r="H4" s="105"/>
      <c r="I4" s="105"/>
      <c r="J4" s="105"/>
      <c r="K4" s="2"/>
      <c r="L4" s="2"/>
      <c r="M4" s="2"/>
      <c r="N4" s="2"/>
      <c r="O4" s="2"/>
      <c r="P4" s="2"/>
      <c r="Q4" s="2"/>
      <c r="R4" s="3"/>
      <c r="S4" s="4"/>
      <c r="T4" s="5"/>
    </row>
    <row r="5" spans="2:22" ht="13.5" customHeight="1">
      <c r="B5" s="6" t="s">
        <v>4</v>
      </c>
      <c r="C5" s="7"/>
      <c r="D5" s="2"/>
      <c r="E5" s="2"/>
      <c r="F5" s="2"/>
      <c r="G5" s="8"/>
      <c r="H5" s="8"/>
      <c r="I5" s="8"/>
      <c r="J5" s="8"/>
      <c r="K5" s="8"/>
      <c r="L5" s="8"/>
      <c r="M5" s="8"/>
      <c r="N5" s="9"/>
      <c r="O5" s="9"/>
      <c r="P5" s="8"/>
      <c r="Q5" s="8"/>
      <c r="R5" s="8"/>
    </row>
    <row r="6" spans="2:22" ht="17.25" customHeight="1">
      <c r="B6" s="106" t="s">
        <v>5</v>
      </c>
      <c r="C6" s="108" t="s">
        <v>6</v>
      </c>
      <c r="D6" s="101" t="s">
        <v>7</v>
      </c>
      <c r="E6" s="101" t="s">
        <v>8</v>
      </c>
      <c r="F6" s="110" t="s">
        <v>9</v>
      </c>
      <c r="G6" s="112" t="s">
        <v>10</v>
      </c>
      <c r="H6" s="101" t="s">
        <v>11</v>
      </c>
      <c r="I6" s="101" t="s">
        <v>12</v>
      </c>
      <c r="J6" s="101" t="s">
        <v>13</v>
      </c>
      <c r="K6" s="101" t="s">
        <v>14</v>
      </c>
      <c r="L6" s="101" t="s">
        <v>15</v>
      </c>
      <c r="M6" s="101" t="s">
        <v>16</v>
      </c>
      <c r="N6" s="101" t="s">
        <v>17</v>
      </c>
      <c r="O6" s="101" t="s">
        <v>18</v>
      </c>
      <c r="P6" s="101" t="s">
        <v>19</v>
      </c>
      <c r="Q6" s="101" t="s">
        <v>20</v>
      </c>
      <c r="R6" s="101" t="s">
        <v>21</v>
      </c>
      <c r="S6" s="115" t="s">
        <v>22</v>
      </c>
      <c r="T6" s="113" t="s">
        <v>23</v>
      </c>
    </row>
    <row r="7" spans="2:22" s="7" customFormat="1" ht="30.75" customHeight="1">
      <c r="B7" s="107"/>
      <c r="C7" s="109"/>
      <c r="D7" s="102"/>
      <c r="E7" s="102"/>
      <c r="F7" s="111"/>
      <c r="G7" s="11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16"/>
      <c r="T7" s="114"/>
    </row>
    <row r="8" spans="2:22" s="4" customFormat="1" ht="13.5" customHeight="1">
      <c r="B8" s="11"/>
      <c r="C8" s="12" t="s">
        <v>24</v>
      </c>
      <c r="D8" s="13">
        <f t="shared" ref="D8:R8" si="0">+D9+D162</f>
        <v>127975312</v>
      </c>
      <c r="E8" s="13">
        <f t="shared" si="0"/>
        <v>0</v>
      </c>
      <c r="F8" s="13">
        <f t="shared" si="0"/>
        <v>15015409</v>
      </c>
      <c r="G8" s="13">
        <f t="shared" si="0"/>
        <v>-306248</v>
      </c>
      <c r="H8" s="13">
        <f t="shared" si="0"/>
        <v>15321657</v>
      </c>
      <c r="I8" s="13">
        <f>+I9+I162</f>
        <v>142990721</v>
      </c>
      <c r="J8" s="13">
        <f>+J9+J162</f>
        <v>112442739</v>
      </c>
      <c r="K8" s="13">
        <f t="shared" si="0"/>
        <v>369861.56</v>
      </c>
      <c r="L8" s="13">
        <f t="shared" si="0"/>
        <v>11272270.310000002</v>
      </c>
      <c r="M8" s="13">
        <f t="shared" si="0"/>
        <v>90577983.679999992</v>
      </c>
      <c r="N8" s="13">
        <f t="shared" si="0"/>
        <v>21864755.320000004</v>
      </c>
      <c r="O8" s="13">
        <f t="shared" si="0"/>
        <v>52412737.32</v>
      </c>
      <c r="P8" s="13">
        <f t="shared" si="0"/>
        <v>30547982</v>
      </c>
      <c r="Q8" s="13">
        <f t="shared" si="0"/>
        <v>85056857.719999984</v>
      </c>
      <c r="R8" s="13">
        <f t="shared" si="0"/>
        <v>5521125.9600000009</v>
      </c>
      <c r="S8" s="14">
        <f>+M8/J8*100</f>
        <v>80.554764572214836</v>
      </c>
      <c r="T8" s="14">
        <f>+M8/I8*100</f>
        <v>63.345357689328665</v>
      </c>
    </row>
    <row r="9" spans="2:22" s="4" customFormat="1" ht="13.5" customHeight="1">
      <c r="B9" s="15"/>
      <c r="C9" s="16" t="s">
        <v>25</v>
      </c>
      <c r="D9" s="17">
        <f t="shared" ref="D9:K9" si="1">+D10+D32+D83+D142+D160+D134</f>
        <v>127975312</v>
      </c>
      <c r="E9" s="17">
        <f t="shared" si="1"/>
        <v>0</v>
      </c>
      <c r="F9" s="17">
        <f t="shared" si="1"/>
        <v>13731810</v>
      </c>
      <c r="G9" s="17">
        <f>+G10+G32+G83+G142+G160+G134</f>
        <v>-340116</v>
      </c>
      <c r="H9" s="17">
        <f t="shared" si="1"/>
        <v>14071926</v>
      </c>
      <c r="I9" s="17">
        <f>+I10+I32+I83+I142+I159+I134</f>
        <v>141707122</v>
      </c>
      <c r="J9" s="17">
        <f t="shared" si="1"/>
        <v>111159140</v>
      </c>
      <c r="K9" s="17">
        <f t="shared" si="1"/>
        <v>369861.56</v>
      </c>
      <c r="L9" s="17">
        <f>+L10+L32+L83+L134+L142+L159</f>
        <v>10994045.610000003</v>
      </c>
      <c r="M9" s="17">
        <f>+M10+M32+M83+M134+M142+M159</f>
        <v>89983659.749999985</v>
      </c>
      <c r="N9" s="17">
        <f>+N10+N32+N83+N134+N142+N159</f>
        <v>21175480.250000004</v>
      </c>
      <c r="O9" s="17">
        <f>+O10+O32+O83+O142+O159+O134</f>
        <v>51723462.25</v>
      </c>
      <c r="P9" s="17">
        <f>+P10+P32+P83+P142+P160+P134</f>
        <v>30547982</v>
      </c>
      <c r="Q9" s="17">
        <f>+Q10+Q32+Q83+Q142+Q160+Q134</f>
        <v>84738172.86999999</v>
      </c>
      <c r="R9" s="17">
        <f>+R10+R32+R83+R142+R160+R134</f>
        <v>5245486.8800000008</v>
      </c>
      <c r="S9" s="18">
        <f>+M9/J9*100</f>
        <v>80.950302197372153</v>
      </c>
      <c r="T9" s="18">
        <f>+M9/I9*100</f>
        <v>63.499744035447982</v>
      </c>
    </row>
    <row r="10" spans="2:22" s="4" customFormat="1" ht="13.5" customHeight="1">
      <c r="B10" s="19" t="s">
        <v>26</v>
      </c>
      <c r="C10" s="12" t="s">
        <v>27</v>
      </c>
      <c r="D10" s="13">
        <f>D11+D15+D17+D18+D19+D20+D26+D28+D29+D30+D31</f>
        <v>118607802</v>
      </c>
      <c r="E10" s="13">
        <f t="shared" ref="E10:R10" si="2">+E11+E15+E17+E18+E19+E20+E25+E27</f>
        <v>0</v>
      </c>
      <c r="F10" s="13">
        <f>+F11+F15+F17+F18+F19+F20+F25+F27</f>
        <v>5088197</v>
      </c>
      <c r="G10" s="13">
        <f>+G11+G15+G17+G18+G19+G20+G25+G27</f>
        <v>-979618</v>
      </c>
      <c r="H10" s="13">
        <f t="shared" si="2"/>
        <v>6067815</v>
      </c>
      <c r="I10" s="13">
        <f>I11+I15+I17+I18+I19+I20+I26+I28+I29+I30+I31</f>
        <v>123695999</v>
      </c>
      <c r="J10" s="13">
        <f t="shared" si="2"/>
        <v>93879223</v>
      </c>
      <c r="K10" s="13">
        <f>+K11+K15+K17+K18+K19+K20+K25+K27</f>
        <v>0</v>
      </c>
      <c r="L10" s="13">
        <f>+L11+L15+L17+L18+L19+L20+L25+L27</f>
        <v>9029063.8900000025</v>
      </c>
      <c r="M10" s="13">
        <f>+M11+M15+M17+M18+M19+M20+M25+M27</f>
        <v>79285898.059999987</v>
      </c>
      <c r="N10" s="13">
        <f>+N11+N15+N17+N18+N19+N20+N25+N27</f>
        <v>14593324.940000005</v>
      </c>
      <c r="O10" s="13">
        <f>+O11+O15+O17+O18+O19+O20+O25+O27</f>
        <v>44410100.940000005</v>
      </c>
      <c r="P10" s="13">
        <f t="shared" si="2"/>
        <v>29816776</v>
      </c>
      <c r="Q10" s="13">
        <f>+Q11+Q15+Q17+Q18+Q19+Q20+Q25+Q27</f>
        <v>77742953.739999995</v>
      </c>
      <c r="R10" s="13">
        <f t="shared" si="2"/>
        <v>1542944.3200000003</v>
      </c>
      <c r="S10" s="14">
        <f>+M10/J10*100</f>
        <v>84.455213332986347</v>
      </c>
      <c r="T10" s="14">
        <f>+M10/I10*100</f>
        <v>64.097382858761648</v>
      </c>
    </row>
    <row r="11" spans="2:22" ht="13.5" customHeight="1">
      <c r="B11" s="19" t="s">
        <v>28</v>
      </c>
      <c r="C11" s="20" t="s">
        <v>29</v>
      </c>
      <c r="D11" s="13">
        <f>SUM(D12:D14)</f>
        <v>94079575</v>
      </c>
      <c r="E11" s="13">
        <f t="shared" ref="E11:R11" si="3">SUM(E12:E14)</f>
        <v>0</v>
      </c>
      <c r="F11" s="13">
        <f>SUM(F12:F14)</f>
        <v>2850729</v>
      </c>
      <c r="G11" s="13">
        <f>SUM(G12:G14)</f>
        <v>-1997789</v>
      </c>
      <c r="H11" s="13">
        <f>SUM(H12:H14)</f>
        <v>4848518</v>
      </c>
      <c r="I11" s="13">
        <f>SUM(I12:I14)</f>
        <v>96930304</v>
      </c>
      <c r="J11" s="13">
        <f t="shared" si="3"/>
        <v>73801507</v>
      </c>
      <c r="K11" s="13">
        <f t="shared" si="3"/>
        <v>0</v>
      </c>
      <c r="L11" s="13">
        <f>SUM(L12:L14)</f>
        <v>7473294.5199999996</v>
      </c>
      <c r="M11" s="13">
        <f>SUM(M12:M14)</f>
        <v>62930516.119999997</v>
      </c>
      <c r="N11" s="13">
        <f>SUM(N12:N14)</f>
        <v>10870990.880000003</v>
      </c>
      <c r="O11" s="13">
        <f t="shared" si="3"/>
        <v>33999787.880000003</v>
      </c>
      <c r="P11" s="13">
        <f t="shared" si="3"/>
        <v>23128797</v>
      </c>
      <c r="Q11" s="13">
        <f t="shared" si="3"/>
        <v>62898225.160000004</v>
      </c>
      <c r="R11" s="13">
        <f t="shared" si="3"/>
        <v>32290.959999999999</v>
      </c>
      <c r="S11" s="14">
        <f t="shared" ref="S11:S74" si="4">+M11/J11*100</f>
        <v>85.269960842398518</v>
      </c>
      <c r="T11" s="14">
        <f t="shared" ref="T11:T74" si="5">+M11/I11*100</f>
        <v>64.923469258901733</v>
      </c>
      <c r="V11" s="7"/>
    </row>
    <row r="12" spans="2:22" ht="13.5" customHeight="1">
      <c r="B12" s="21" t="s">
        <v>30</v>
      </c>
      <c r="C12" s="22" t="s">
        <v>31</v>
      </c>
      <c r="D12" s="23">
        <v>92204605</v>
      </c>
      <c r="E12" s="23">
        <v>0</v>
      </c>
      <c r="F12" s="24">
        <f>+G12+H12</f>
        <v>-1437044</v>
      </c>
      <c r="G12" s="23">
        <v>-1437044</v>
      </c>
      <c r="H12" s="23">
        <v>0</v>
      </c>
      <c r="I12" s="23">
        <v>90767561</v>
      </c>
      <c r="J12" s="23">
        <v>67638764</v>
      </c>
      <c r="K12" s="23">
        <v>0</v>
      </c>
      <c r="L12" s="25">
        <v>6768798.7199999997</v>
      </c>
      <c r="M12" s="26">
        <v>59788122.049999997</v>
      </c>
      <c r="N12" s="24">
        <f>J12-M12</f>
        <v>7850641.950000003</v>
      </c>
      <c r="O12" s="24">
        <f>+N12+P12</f>
        <v>30979438.950000003</v>
      </c>
      <c r="P12" s="24">
        <f>+I12-J12</f>
        <v>23128797</v>
      </c>
      <c r="Q12" s="26">
        <v>59759703.090000004</v>
      </c>
      <c r="R12" s="24">
        <v>28418.959999999999</v>
      </c>
      <c r="S12" s="27">
        <f t="shared" si="4"/>
        <v>88.393279998434025</v>
      </c>
      <c r="T12" s="27">
        <f>+M12/I12*100</f>
        <v>65.869481774441425</v>
      </c>
    </row>
    <row r="13" spans="2:22" ht="13.5" customHeight="1">
      <c r="B13" s="28" t="s">
        <v>32</v>
      </c>
      <c r="C13" s="29" t="s">
        <v>33</v>
      </c>
      <c r="D13" s="23">
        <v>1297008</v>
      </c>
      <c r="E13" s="23">
        <v>0</v>
      </c>
      <c r="F13" s="23">
        <f>+G13+H13</f>
        <v>1957350</v>
      </c>
      <c r="G13" s="23">
        <v>-560745</v>
      </c>
      <c r="H13" s="23">
        <v>2518095</v>
      </c>
      <c r="I13" s="23">
        <v>3254358</v>
      </c>
      <c r="J13" s="23">
        <v>3254358</v>
      </c>
      <c r="K13" s="23">
        <v>0</v>
      </c>
      <c r="L13" s="25">
        <v>348747.47</v>
      </c>
      <c r="M13" s="26">
        <v>1757345.86</v>
      </c>
      <c r="N13" s="24">
        <f t="shared" ref="N13:N14" si="6">J13-M13</f>
        <v>1497012.14</v>
      </c>
      <c r="O13" s="24">
        <f>+N13+P13</f>
        <v>1497012.14</v>
      </c>
      <c r="P13" s="24">
        <f>+I13-J13</f>
        <v>0</v>
      </c>
      <c r="Q13" s="26">
        <v>1753473.86</v>
      </c>
      <c r="R13" s="24">
        <v>3872</v>
      </c>
      <c r="S13" s="27">
        <f t="shared" si="4"/>
        <v>53.99977076891971</v>
      </c>
      <c r="T13" s="27">
        <f t="shared" si="5"/>
        <v>53.99977076891971</v>
      </c>
    </row>
    <row r="14" spans="2:22" ht="13.5" customHeight="1">
      <c r="B14" s="30" t="s">
        <v>34</v>
      </c>
      <c r="C14" s="29" t="s">
        <v>35</v>
      </c>
      <c r="D14" s="23">
        <v>577962</v>
      </c>
      <c r="E14" s="23">
        <v>0</v>
      </c>
      <c r="F14" s="23">
        <f>+G14+H14</f>
        <v>2330423</v>
      </c>
      <c r="G14" s="23">
        <v>0</v>
      </c>
      <c r="H14" s="23">
        <v>2330423</v>
      </c>
      <c r="I14" s="23">
        <v>2908385</v>
      </c>
      <c r="J14" s="23">
        <v>2908385</v>
      </c>
      <c r="K14" s="23">
        <v>0</v>
      </c>
      <c r="L14" s="25">
        <v>355748.33</v>
      </c>
      <c r="M14" s="26">
        <v>1385048.21</v>
      </c>
      <c r="N14" s="24">
        <f t="shared" si="6"/>
        <v>1523336.79</v>
      </c>
      <c r="O14" s="24">
        <f>+N14+P14</f>
        <v>1523336.79</v>
      </c>
      <c r="P14" s="24">
        <f>+I14-J14</f>
        <v>0</v>
      </c>
      <c r="Q14" s="26">
        <v>1385048.21</v>
      </c>
      <c r="R14" s="24">
        <v>0</v>
      </c>
      <c r="S14" s="27">
        <f t="shared" si="4"/>
        <v>47.622588137402715</v>
      </c>
      <c r="T14" s="27">
        <f t="shared" si="5"/>
        <v>47.622588137402715</v>
      </c>
    </row>
    <row r="15" spans="2:22" s="3" customFormat="1" ht="13.5" customHeight="1">
      <c r="B15" s="31" t="s">
        <v>36</v>
      </c>
      <c r="C15" s="20" t="s">
        <v>37</v>
      </c>
      <c r="D15" s="13">
        <f>+D16</f>
        <v>54000</v>
      </c>
      <c r="E15" s="13">
        <f t="shared" ref="E15:R15" si="7">+E16</f>
        <v>0</v>
      </c>
      <c r="F15" s="13">
        <f>+F16</f>
        <v>16500</v>
      </c>
      <c r="G15" s="13">
        <f>+G16</f>
        <v>16500</v>
      </c>
      <c r="H15" s="13">
        <f t="shared" si="7"/>
        <v>0</v>
      </c>
      <c r="I15" s="13">
        <f>+I16</f>
        <v>70500</v>
      </c>
      <c r="J15" s="13">
        <f>+J16</f>
        <v>57000</v>
      </c>
      <c r="K15" s="13">
        <f t="shared" si="7"/>
        <v>0</v>
      </c>
      <c r="L15" s="13">
        <f>+L16</f>
        <v>3785.23</v>
      </c>
      <c r="M15" s="13">
        <f>+M16</f>
        <v>33454.61</v>
      </c>
      <c r="N15" s="13">
        <f>+N16</f>
        <v>23545.39</v>
      </c>
      <c r="O15" s="13">
        <f>+O16</f>
        <v>37045.39</v>
      </c>
      <c r="P15" s="13">
        <f t="shared" si="7"/>
        <v>13500</v>
      </c>
      <c r="Q15" s="13">
        <f t="shared" si="7"/>
        <v>33060.68</v>
      </c>
      <c r="R15" s="13">
        <f t="shared" si="7"/>
        <v>393.93</v>
      </c>
      <c r="S15" s="14">
        <f t="shared" si="4"/>
        <v>58.69229824561404</v>
      </c>
      <c r="T15" s="14">
        <f t="shared" si="5"/>
        <v>47.453347517730499</v>
      </c>
    </row>
    <row r="16" spans="2:22" ht="13.5" customHeight="1">
      <c r="B16" s="21" t="s">
        <v>38</v>
      </c>
      <c r="C16" s="29" t="s">
        <v>39</v>
      </c>
      <c r="D16" s="23">
        <v>54000</v>
      </c>
      <c r="E16" s="23">
        <v>0</v>
      </c>
      <c r="F16" s="23">
        <f t="shared" ref="F16:F18" si="8">+G16+H16</f>
        <v>16500</v>
      </c>
      <c r="G16" s="23">
        <v>16500</v>
      </c>
      <c r="H16" s="23">
        <v>0</v>
      </c>
      <c r="I16" s="23">
        <v>70500</v>
      </c>
      <c r="J16" s="23">
        <v>57000</v>
      </c>
      <c r="K16" s="23">
        <v>0</v>
      </c>
      <c r="L16" s="25">
        <v>3785.23</v>
      </c>
      <c r="M16" s="26">
        <v>33454.61</v>
      </c>
      <c r="N16" s="24">
        <f>J16-M16</f>
        <v>23545.39</v>
      </c>
      <c r="O16" s="24">
        <f t="shared" ref="O16:O31" si="9">+N16+P16</f>
        <v>37045.39</v>
      </c>
      <c r="P16" s="24">
        <f>+I16-J16</f>
        <v>13500</v>
      </c>
      <c r="Q16" s="26">
        <v>33060.68</v>
      </c>
      <c r="R16" s="26">
        <v>393.93</v>
      </c>
      <c r="S16" s="27">
        <f t="shared" si="4"/>
        <v>58.69229824561404</v>
      </c>
      <c r="T16" s="27">
        <f t="shared" si="5"/>
        <v>47.453347517730499</v>
      </c>
    </row>
    <row r="17" spans="2:26" s="3" customFormat="1" ht="13.5" customHeight="1">
      <c r="B17" s="32" t="s">
        <v>40</v>
      </c>
      <c r="C17" s="20" t="s">
        <v>41</v>
      </c>
      <c r="D17" s="33">
        <v>649800</v>
      </c>
      <c r="E17" s="33">
        <v>0</v>
      </c>
      <c r="F17" s="33">
        <f t="shared" si="8"/>
        <v>0</v>
      </c>
      <c r="G17" s="33">
        <v>0</v>
      </c>
      <c r="H17" s="33">
        <v>0</v>
      </c>
      <c r="I17" s="33">
        <v>649800</v>
      </c>
      <c r="J17" s="33">
        <v>487350</v>
      </c>
      <c r="K17" s="33">
        <v>0</v>
      </c>
      <c r="L17" s="34">
        <v>41715.730000000003</v>
      </c>
      <c r="M17" s="35">
        <v>393749.8</v>
      </c>
      <c r="N17" s="13">
        <f>J17-M17</f>
        <v>93600.200000000012</v>
      </c>
      <c r="O17" s="13">
        <f>+N17+P17</f>
        <v>256050.2</v>
      </c>
      <c r="P17" s="13">
        <f>+I17-J17</f>
        <v>162450</v>
      </c>
      <c r="Q17" s="35">
        <v>393749.8</v>
      </c>
      <c r="R17" s="13">
        <v>0</v>
      </c>
      <c r="S17" s="14">
        <f t="shared" si="4"/>
        <v>80.794049451113153</v>
      </c>
      <c r="T17" s="14">
        <f t="shared" si="5"/>
        <v>60.595537088334872</v>
      </c>
    </row>
    <row r="18" spans="2:26" s="3" customFormat="1" ht="13.5" customHeight="1">
      <c r="B18" s="32" t="s">
        <v>42</v>
      </c>
      <c r="C18" s="20" t="s">
        <v>43</v>
      </c>
      <c r="D18" s="33">
        <v>15440</v>
      </c>
      <c r="E18" s="33">
        <v>0</v>
      </c>
      <c r="F18" s="33">
        <f t="shared" si="8"/>
        <v>0</v>
      </c>
      <c r="G18" s="33">
        <v>0</v>
      </c>
      <c r="H18" s="33">
        <v>0</v>
      </c>
      <c r="I18" s="33">
        <v>15440</v>
      </c>
      <c r="J18" s="33">
        <v>15440</v>
      </c>
      <c r="K18" s="33">
        <v>0</v>
      </c>
      <c r="L18" s="33">
        <v>480</v>
      </c>
      <c r="M18" s="35">
        <v>1560</v>
      </c>
      <c r="N18" s="13">
        <f>J18-M18</f>
        <v>13880</v>
      </c>
      <c r="O18" s="13">
        <f>+N18+P18</f>
        <v>13880</v>
      </c>
      <c r="P18" s="13">
        <f>+I18-J18</f>
        <v>0</v>
      </c>
      <c r="Q18" s="35">
        <v>1080</v>
      </c>
      <c r="R18" s="13">
        <v>480</v>
      </c>
      <c r="S18" s="14">
        <f t="shared" si="4"/>
        <v>10.103626943005182</v>
      </c>
      <c r="T18" s="14">
        <f t="shared" si="5"/>
        <v>10.103626943005182</v>
      </c>
    </row>
    <row r="19" spans="2:26" s="3" customFormat="1" ht="13.5" customHeight="1">
      <c r="B19" s="32" t="s">
        <v>44</v>
      </c>
      <c r="C19" s="20" t="s">
        <v>45</v>
      </c>
      <c r="D19" s="33">
        <v>7845141</v>
      </c>
      <c r="E19" s="33">
        <v>0</v>
      </c>
      <c r="F19" s="33">
        <f>+G19+H19</f>
        <v>374417</v>
      </c>
      <c r="G19" s="33">
        <v>4049</v>
      </c>
      <c r="H19" s="33">
        <v>370368</v>
      </c>
      <c r="I19" s="33">
        <v>8219558</v>
      </c>
      <c r="J19" s="33">
        <v>5605812</v>
      </c>
      <c r="K19" s="33">
        <v>0</v>
      </c>
      <c r="L19" s="34">
        <v>8.98</v>
      </c>
      <c r="M19" s="35">
        <v>4596105.93</v>
      </c>
      <c r="N19" s="13">
        <f>J19-M19</f>
        <v>1009706.0700000003</v>
      </c>
      <c r="O19" s="13">
        <f>+N19+P19</f>
        <v>3623452.0700000003</v>
      </c>
      <c r="P19" s="13">
        <f>+I19-J19</f>
        <v>2613746</v>
      </c>
      <c r="Q19" s="35">
        <v>4596105.93</v>
      </c>
      <c r="R19" s="13">
        <v>0</v>
      </c>
      <c r="S19" s="14">
        <f t="shared" si="4"/>
        <v>81.988228110396847</v>
      </c>
      <c r="T19" s="14">
        <f t="shared" si="5"/>
        <v>55.916704158544775</v>
      </c>
    </row>
    <row r="20" spans="2:26" ht="13.5" customHeight="1">
      <c r="B20" s="32" t="s">
        <v>46</v>
      </c>
      <c r="C20" s="20" t="s">
        <v>47</v>
      </c>
      <c r="D20" s="13">
        <f>SUM(D21:D24)</f>
        <v>15563846</v>
      </c>
      <c r="E20" s="13">
        <f t="shared" ref="E20:R20" si="10">SUM(E21:E24)</f>
        <v>0</v>
      </c>
      <c r="F20" s="33">
        <f>+G20+H20</f>
        <v>1523738</v>
      </c>
      <c r="G20" s="13">
        <f>SUM(G21:G24)</f>
        <v>674809</v>
      </c>
      <c r="H20" s="13">
        <f t="shared" si="10"/>
        <v>848929</v>
      </c>
      <c r="I20" s="13">
        <f>SUM(I21:I24)</f>
        <v>17087584</v>
      </c>
      <c r="J20" s="13">
        <f t="shared" si="10"/>
        <v>13189301</v>
      </c>
      <c r="K20" s="13">
        <f t="shared" si="10"/>
        <v>0</v>
      </c>
      <c r="L20" s="13">
        <f>SUM(L21:L24)</f>
        <v>1245338.3000000003</v>
      </c>
      <c r="M20" s="13">
        <f>SUM(M21:M24)</f>
        <v>10834291.639999999</v>
      </c>
      <c r="N20" s="13">
        <f>SUM(N21:N24)</f>
        <v>2355009.3600000008</v>
      </c>
      <c r="O20" s="13">
        <f>SUM(O21:O24)</f>
        <v>6253292.3600000003</v>
      </c>
      <c r="P20" s="13">
        <f t="shared" si="10"/>
        <v>3898283</v>
      </c>
      <c r="Q20" s="13">
        <f t="shared" si="10"/>
        <v>9588953.3399999999</v>
      </c>
      <c r="R20" s="13">
        <f t="shared" si="10"/>
        <v>1245338.3000000003</v>
      </c>
      <c r="S20" s="14">
        <f t="shared" si="4"/>
        <v>82.144547614767447</v>
      </c>
      <c r="T20" s="14">
        <f t="shared" si="5"/>
        <v>63.404467477672668</v>
      </c>
    </row>
    <row r="21" spans="2:26" ht="13.5" customHeight="1">
      <c r="B21" s="36" t="s">
        <v>48</v>
      </c>
      <c r="C21" s="29" t="s">
        <v>49</v>
      </c>
      <c r="D21" s="23">
        <v>12456776</v>
      </c>
      <c r="E21" s="23">
        <v>0</v>
      </c>
      <c r="F21" s="23">
        <f t="shared" ref="F21:F31" si="11">+G21+H21</f>
        <v>1355367</v>
      </c>
      <c r="G21" s="23">
        <v>672539</v>
      </c>
      <c r="H21" s="23">
        <v>682828</v>
      </c>
      <c r="I21" s="23">
        <v>13812143</v>
      </c>
      <c r="J21" s="23">
        <v>10687170</v>
      </c>
      <c r="K21" s="23">
        <v>0</v>
      </c>
      <c r="L21" s="25">
        <v>1000391.81</v>
      </c>
      <c r="M21" s="26">
        <v>8765221.0299999993</v>
      </c>
      <c r="N21" s="24">
        <f t="shared" ref="N21:N24" si="12">J21-M21</f>
        <v>1921948.9700000007</v>
      </c>
      <c r="O21" s="24">
        <f t="shared" si="9"/>
        <v>5046921.9700000007</v>
      </c>
      <c r="P21" s="24">
        <f>+I21-J21</f>
        <v>3124973</v>
      </c>
      <c r="Q21" s="26">
        <v>7764829.2199999997</v>
      </c>
      <c r="R21" s="26">
        <v>1000391.81</v>
      </c>
      <c r="S21" s="27">
        <f t="shared" si="4"/>
        <v>82.0162964564052</v>
      </c>
      <c r="T21" s="27">
        <f t="shared" si="5"/>
        <v>63.460253995343074</v>
      </c>
    </row>
    <row r="22" spans="2:26" ht="13.5" customHeight="1">
      <c r="B22" s="37" t="s">
        <v>50</v>
      </c>
      <c r="C22" s="29" t="s">
        <v>51</v>
      </c>
      <c r="D22" s="23">
        <v>1412306</v>
      </c>
      <c r="E22" s="23">
        <v>0</v>
      </c>
      <c r="F22" s="23">
        <f t="shared" si="11"/>
        <v>73581</v>
      </c>
      <c r="G22" s="23">
        <v>824</v>
      </c>
      <c r="H22" s="23">
        <v>72757</v>
      </c>
      <c r="I22" s="23">
        <v>1485887</v>
      </c>
      <c r="J22" s="23">
        <v>1134296</v>
      </c>
      <c r="K22" s="23">
        <v>0</v>
      </c>
      <c r="L22" s="25">
        <v>112599.09</v>
      </c>
      <c r="M22" s="26">
        <v>952982.87</v>
      </c>
      <c r="N22" s="24">
        <f t="shared" si="12"/>
        <v>181313.13</v>
      </c>
      <c r="O22" s="24">
        <f t="shared" si="9"/>
        <v>532904.13</v>
      </c>
      <c r="P22" s="24">
        <f>+I22-J22</f>
        <v>351591</v>
      </c>
      <c r="Q22" s="26">
        <v>840383.78</v>
      </c>
      <c r="R22" s="26">
        <v>112599.09</v>
      </c>
      <c r="S22" s="27">
        <f t="shared" si="4"/>
        <v>84.015360188169581</v>
      </c>
      <c r="T22" s="27">
        <f t="shared" si="5"/>
        <v>64.135622022401435</v>
      </c>
    </row>
    <row r="23" spans="2:26" ht="13.5" customHeight="1">
      <c r="B23" s="36" t="s">
        <v>52</v>
      </c>
      <c r="C23" s="29" t="s">
        <v>53</v>
      </c>
      <c r="D23" s="23">
        <v>1412306</v>
      </c>
      <c r="E23" s="23">
        <v>0</v>
      </c>
      <c r="F23" s="23">
        <f t="shared" si="11"/>
        <v>80053</v>
      </c>
      <c r="G23" s="23">
        <v>1281</v>
      </c>
      <c r="H23" s="23">
        <v>78772</v>
      </c>
      <c r="I23" s="23">
        <v>1492359</v>
      </c>
      <c r="J23" s="23">
        <v>1140768</v>
      </c>
      <c r="K23" s="23">
        <v>0</v>
      </c>
      <c r="L23" s="25">
        <v>113248.11</v>
      </c>
      <c r="M23" s="26">
        <v>956993.3</v>
      </c>
      <c r="N23" s="24">
        <f t="shared" si="12"/>
        <v>183774.69999999995</v>
      </c>
      <c r="O23" s="24">
        <f t="shared" si="9"/>
        <v>535365.69999999995</v>
      </c>
      <c r="P23" s="24">
        <f>+I23-J23</f>
        <v>351591</v>
      </c>
      <c r="Q23" s="26">
        <v>843745.19</v>
      </c>
      <c r="R23" s="26">
        <v>113248.11</v>
      </c>
      <c r="S23" s="27">
        <f t="shared" si="4"/>
        <v>83.890265154702803</v>
      </c>
      <c r="T23" s="27">
        <f t="shared" si="5"/>
        <v>64.126212258578548</v>
      </c>
    </row>
    <row r="24" spans="2:26" ht="13.5" customHeight="1">
      <c r="B24" s="36" t="s">
        <v>54</v>
      </c>
      <c r="C24" s="29" t="s">
        <v>55</v>
      </c>
      <c r="D24" s="23">
        <v>282458</v>
      </c>
      <c r="E24" s="23">
        <v>0</v>
      </c>
      <c r="F24" s="23">
        <f t="shared" si="11"/>
        <v>14737</v>
      </c>
      <c r="G24" s="23">
        <v>165</v>
      </c>
      <c r="H24" s="23">
        <v>14572</v>
      </c>
      <c r="I24" s="23">
        <v>297195</v>
      </c>
      <c r="J24" s="23">
        <v>227067</v>
      </c>
      <c r="K24" s="23">
        <v>0</v>
      </c>
      <c r="L24" s="25">
        <v>19099.29</v>
      </c>
      <c r="M24" s="26">
        <v>159094.44</v>
      </c>
      <c r="N24" s="24">
        <f t="shared" si="12"/>
        <v>67972.56</v>
      </c>
      <c r="O24" s="24">
        <f t="shared" si="9"/>
        <v>138100.56</v>
      </c>
      <c r="P24" s="24">
        <f>+I24-J24</f>
        <v>70128</v>
      </c>
      <c r="Q24" s="26">
        <v>139995.15</v>
      </c>
      <c r="R24" s="26">
        <v>19099.29</v>
      </c>
      <c r="S24" s="27">
        <f t="shared" si="4"/>
        <v>70.064976416652357</v>
      </c>
      <c r="T24" s="27">
        <f t="shared" si="5"/>
        <v>53.532004239640642</v>
      </c>
    </row>
    <row r="25" spans="2:26" ht="13.5" customHeight="1">
      <c r="B25" s="19" t="s">
        <v>56</v>
      </c>
      <c r="C25" s="38" t="s">
        <v>196</v>
      </c>
      <c r="D25" s="13">
        <f>+D26</f>
        <v>400000</v>
      </c>
      <c r="E25" s="13">
        <f t="shared" ref="E25:R25" si="13">+E26</f>
        <v>0</v>
      </c>
      <c r="F25" s="33">
        <f t="shared" si="11"/>
        <v>-399545</v>
      </c>
      <c r="G25" s="13">
        <f>+G26</f>
        <v>-399545</v>
      </c>
      <c r="H25" s="13">
        <f t="shared" si="13"/>
        <v>0</v>
      </c>
      <c r="I25" s="13">
        <f>+I26</f>
        <v>455</v>
      </c>
      <c r="J25" s="13">
        <f t="shared" si="13"/>
        <v>455</v>
      </c>
      <c r="K25" s="13">
        <f t="shared" si="13"/>
        <v>0</v>
      </c>
      <c r="L25" s="13">
        <f>+L26</f>
        <v>0</v>
      </c>
      <c r="M25" s="13">
        <f>+M26</f>
        <v>0</v>
      </c>
      <c r="N25" s="13">
        <f>+N26</f>
        <v>455</v>
      </c>
      <c r="O25" s="13">
        <f>+O26</f>
        <v>455</v>
      </c>
      <c r="P25" s="13">
        <f t="shared" si="13"/>
        <v>0</v>
      </c>
      <c r="Q25" s="13">
        <f t="shared" si="13"/>
        <v>0</v>
      </c>
      <c r="R25" s="13">
        <f t="shared" si="13"/>
        <v>0</v>
      </c>
      <c r="S25" s="14">
        <f t="shared" si="4"/>
        <v>0</v>
      </c>
      <c r="T25" s="14">
        <f t="shared" si="5"/>
        <v>0</v>
      </c>
    </row>
    <row r="26" spans="2:26" ht="13.5" customHeight="1">
      <c r="B26" s="39" t="s">
        <v>57</v>
      </c>
      <c r="C26" s="40" t="s">
        <v>58</v>
      </c>
      <c r="D26" s="23">
        <v>400000</v>
      </c>
      <c r="E26" s="23">
        <v>0</v>
      </c>
      <c r="F26" s="23">
        <f t="shared" si="11"/>
        <v>-399545</v>
      </c>
      <c r="G26" s="23">
        <v>-399545</v>
      </c>
      <c r="H26" s="23">
        <v>0</v>
      </c>
      <c r="I26" s="23">
        <v>455</v>
      </c>
      <c r="J26" s="23">
        <v>455</v>
      </c>
      <c r="K26" s="23">
        <v>0</v>
      </c>
      <c r="L26" s="23">
        <v>0</v>
      </c>
      <c r="M26" s="23">
        <v>0</v>
      </c>
      <c r="N26" s="24">
        <f>J26-M26</f>
        <v>455</v>
      </c>
      <c r="O26" s="24">
        <f t="shared" si="9"/>
        <v>455</v>
      </c>
      <c r="P26" s="24">
        <f>+I26-J26</f>
        <v>0</v>
      </c>
      <c r="Q26" s="23">
        <v>0</v>
      </c>
      <c r="R26" s="23">
        <v>0</v>
      </c>
      <c r="S26" s="27">
        <f t="shared" si="4"/>
        <v>0</v>
      </c>
      <c r="T26" s="27">
        <f t="shared" si="5"/>
        <v>0</v>
      </c>
    </row>
    <row r="27" spans="2:26" ht="13.5" customHeight="1">
      <c r="B27" s="41" t="s">
        <v>59</v>
      </c>
      <c r="C27" s="42" t="s">
        <v>60</v>
      </c>
      <c r="D27" s="13">
        <f>SUM(D28:D31)</f>
        <v>0</v>
      </c>
      <c r="E27" s="13">
        <f t="shared" ref="E27:R27" si="14">SUM(E28:E31)</f>
        <v>0</v>
      </c>
      <c r="F27" s="33">
        <f t="shared" si="11"/>
        <v>722358</v>
      </c>
      <c r="G27" s="13">
        <f>SUM(G28:G31)</f>
        <v>722358</v>
      </c>
      <c r="H27" s="13">
        <f>SUM(H28:H31)</f>
        <v>0</v>
      </c>
      <c r="I27" s="13">
        <f>SUM(I28:I31)</f>
        <v>722358</v>
      </c>
      <c r="J27" s="13">
        <f t="shared" si="14"/>
        <v>722358</v>
      </c>
      <c r="K27" s="13">
        <f t="shared" si="14"/>
        <v>0</v>
      </c>
      <c r="L27" s="13">
        <f>SUM(L28:L31)</f>
        <v>264441.13</v>
      </c>
      <c r="M27" s="13">
        <f>SUM(M28:M31)</f>
        <v>496219.95999999996</v>
      </c>
      <c r="N27" s="13">
        <f>SUM(N28:N31)</f>
        <v>226138.04000000004</v>
      </c>
      <c r="O27" s="13">
        <f>SUM(O28:O31)</f>
        <v>226138.04000000004</v>
      </c>
      <c r="P27" s="13">
        <f t="shared" si="14"/>
        <v>0</v>
      </c>
      <c r="Q27" s="13">
        <f t="shared" si="14"/>
        <v>231778.83</v>
      </c>
      <c r="R27" s="13">
        <f t="shared" si="14"/>
        <v>264441.13</v>
      </c>
      <c r="S27" s="14">
        <f t="shared" si="4"/>
        <v>68.694464517593772</v>
      </c>
      <c r="T27" s="14">
        <f t="shared" si="5"/>
        <v>68.694464517593772</v>
      </c>
      <c r="W27" s="7"/>
      <c r="X27" s="43"/>
    </row>
    <row r="28" spans="2:26" ht="13.5" customHeight="1">
      <c r="B28" s="21" t="s">
        <v>61</v>
      </c>
      <c r="C28" s="22" t="s">
        <v>29</v>
      </c>
      <c r="D28" s="24">
        <v>0</v>
      </c>
      <c r="E28" s="24">
        <v>0</v>
      </c>
      <c r="F28" s="23">
        <f t="shared" si="11"/>
        <v>617928</v>
      </c>
      <c r="G28" s="24">
        <v>617928</v>
      </c>
      <c r="H28" s="24">
        <v>0</v>
      </c>
      <c r="I28" s="24">
        <v>617928</v>
      </c>
      <c r="J28" s="24">
        <v>617928</v>
      </c>
      <c r="K28" s="24">
        <v>0</v>
      </c>
      <c r="L28" s="24">
        <v>229450</v>
      </c>
      <c r="M28" s="26">
        <v>426955.97</v>
      </c>
      <c r="N28" s="24">
        <f t="shared" ref="N28:N31" si="15">J28-M28</f>
        <v>190972.03000000003</v>
      </c>
      <c r="O28" s="24">
        <f t="shared" si="9"/>
        <v>190972.03000000003</v>
      </c>
      <c r="P28" s="24">
        <f>+I28-J28</f>
        <v>0</v>
      </c>
      <c r="Q28" s="26">
        <v>197505.97</v>
      </c>
      <c r="R28" s="23">
        <v>229450</v>
      </c>
      <c r="S28" s="27">
        <f t="shared" si="4"/>
        <v>69.094776414080599</v>
      </c>
      <c r="T28" s="27">
        <f t="shared" si="5"/>
        <v>69.094776414080599</v>
      </c>
      <c r="W28" s="7"/>
      <c r="X28" s="43"/>
    </row>
    <row r="29" spans="2:26" ht="13.5" customHeight="1">
      <c r="B29" s="21" t="s">
        <v>62</v>
      </c>
      <c r="C29" s="22" t="s">
        <v>43</v>
      </c>
      <c r="D29" s="24">
        <v>0</v>
      </c>
      <c r="E29" s="24">
        <v>0</v>
      </c>
      <c r="F29" s="23">
        <f t="shared" si="11"/>
        <v>4766</v>
      </c>
      <c r="G29" s="24">
        <v>4766</v>
      </c>
      <c r="H29" s="24">
        <v>0</v>
      </c>
      <c r="I29" s="24">
        <v>4766</v>
      </c>
      <c r="J29" s="24">
        <v>4766</v>
      </c>
      <c r="K29" s="24">
        <v>0</v>
      </c>
      <c r="L29" s="24">
        <v>0</v>
      </c>
      <c r="M29" s="26">
        <v>3218.55</v>
      </c>
      <c r="N29" s="24">
        <f t="shared" si="15"/>
        <v>1547.4499999999998</v>
      </c>
      <c r="O29" s="24">
        <f t="shared" si="9"/>
        <v>1547.4499999999998</v>
      </c>
      <c r="P29" s="24">
        <f>+I29-J29</f>
        <v>0</v>
      </c>
      <c r="Q29" s="26">
        <v>3218.55</v>
      </c>
      <c r="R29" s="23">
        <v>0</v>
      </c>
      <c r="S29" s="27">
        <f t="shared" si="4"/>
        <v>67.531472933277385</v>
      </c>
      <c r="T29" s="27">
        <f t="shared" si="5"/>
        <v>67.531472933277385</v>
      </c>
      <c r="W29" s="7"/>
      <c r="X29" s="43"/>
    </row>
    <row r="30" spans="2:26" ht="13.5" customHeight="1">
      <c r="B30" s="21" t="s">
        <v>63</v>
      </c>
      <c r="C30" s="22" t="s">
        <v>45</v>
      </c>
      <c r="D30" s="24">
        <v>0</v>
      </c>
      <c r="E30" s="24">
        <v>0</v>
      </c>
      <c r="F30" s="23">
        <f t="shared" si="11"/>
        <v>2453</v>
      </c>
      <c r="G30" s="24">
        <v>2453</v>
      </c>
      <c r="H30" s="24">
        <v>0</v>
      </c>
      <c r="I30" s="24">
        <v>2453</v>
      </c>
      <c r="J30" s="24">
        <v>2453</v>
      </c>
      <c r="K30" s="24">
        <v>0</v>
      </c>
      <c r="L30" s="24">
        <v>0</v>
      </c>
      <c r="M30" s="26">
        <v>391.91</v>
      </c>
      <c r="N30" s="24">
        <f t="shared" si="15"/>
        <v>2061.09</v>
      </c>
      <c r="O30" s="24">
        <f t="shared" si="9"/>
        <v>2061.09</v>
      </c>
      <c r="P30" s="24">
        <f>+I30-J30</f>
        <v>0</v>
      </c>
      <c r="Q30" s="26">
        <v>391.91</v>
      </c>
      <c r="R30" s="23">
        <v>0</v>
      </c>
      <c r="S30" s="27">
        <f t="shared" si="4"/>
        <v>15.976763147166736</v>
      </c>
      <c r="T30" s="27">
        <f t="shared" si="5"/>
        <v>15.976763147166736</v>
      </c>
      <c r="W30" s="44"/>
      <c r="X30" s="45"/>
    </row>
    <row r="31" spans="2:26" ht="13.5" customHeight="1">
      <c r="B31" s="21" t="s">
        <v>64</v>
      </c>
      <c r="C31" s="22" t="s">
        <v>47</v>
      </c>
      <c r="D31" s="24">
        <v>0</v>
      </c>
      <c r="E31" s="24">
        <v>0</v>
      </c>
      <c r="F31" s="23">
        <f t="shared" si="11"/>
        <v>97211</v>
      </c>
      <c r="G31" s="24">
        <v>97211</v>
      </c>
      <c r="H31" s="24">
        <v>0</v>
      </c>
      <c r="I31" s="24">
        <v>97211</v>
      </c>
      <c r="J31" s="24">
        <v>97211</v>
      </c>
      <c r="K31" s="24">
        <v>0</v>
      </c>
      <c r="L31" s="24">
        <v>34991.129999999997</v>
      </c>
      <c r="M31" s="26">
        <v>65653.53</v>
      </c>
      <c r="N31" s="24">
        <f t="shared" si="15"/>
        <v>31557.47</v>
      </c>
      <c r="O31" s="24">
        <f t="shared" si="9"/>
        <v>31557.47</v>
      </c>
      <c r="P31" s="24">
        <f>+I31-J31</f>
        <v>0</v>
      </c>
      <c r="Q31" s="26">
        <v>30662.400000000001</v>
      </c>
      <c r="R31" s="23">
        <v>34991.129999999997</v>
      </c>
      <c r="S31" s="27">
        <f t="shared" si="4"/>
        <v>67.537140858544802</v>
      </c>
      <c r="T31" s="27">
        <f t="shared" si="5"/>
        <v>67.537140858544802</v>
      </c>
      <c r="W31" s="44"/>
      <c r="X31" s="46"/>
    </row>
    <row r="32" spans="2:26" s="4" customFormat="1" ht="13.5" customHeight="1">
      <c r="B32" s="47">
        <v>1</v>
      </c>
      <c r="C32" s="38" t="s">
        <v>65</v>
      </c>
      <c r="D32" s="13">
        <f>+D33+D39+D47+D48+D51+D55+D60+D66+D69+D75</f>
        <v>7078677</v>
      </c>
      <c r="E32" s="13">
        <f t="shared" ref="E32:R32" si="16">+E33+E39+E47+E48+E51+E55+E60+E66+E69+E75</f>
        <v>0</v>
      </c>
      <c r="F32" s="13">
        <f>+F33+F39+F47+F48+F51+F55+F60+F66+F69+F75</f>
        <v>7786693</v>
      </c>
      <c r="G32" s="13">
        <f>+G33+G39+G47+G48+G51+G55+G60+G66+G69+G75</f>
        <v>583965</v>
      </c>
      <c r="H32" s="13">
        <f t="shared" si="16"/>
        <v>7202728</v>
      </c>
      <c r="I32" s="13">
        <f>+I33+I39+I47+I48+I51+I55+I60+I66+I69+I75</f>
        <v>14865370</v>
      </c>
      <c r="J32" s="13">
        <f t="shared" si="16"/>
        <v>14147907</v>
      </c>
      <c r="K32" s="13">
        <f>+K33+K39+K47+K48+K51+K55+K60+K66+K69+K75</f>
        <v>369861.56</v>
      </c>
      <c r="L32" s="13">
        <f>+L33+L39+L47+L48+L51+L55+L60+L66+L69+L75</f>
        <v>1614411.22</v>
      </c>
      <c r="M32" s="13">
        <f>+M33+M39+M47+M48+M51+M55+M60+M66+M69+M75</f>
        <v>9126646.4499999993</v>
      </c>
      <c r="N32" s="13">
        <f>+N33+N39+N47+N48+N51+N55+N60+N66+N69+N75</f>
        <v>5021260.5499999989</v>
      </c>
      <c r="O32" s="13">
        <f>+O33+O39+O47+O48+O51+O55+O60+O66+O69+O75</f>
        <v>5738723.5499999989</v>
      </c>
      <c r="P32" s="13">
        <f t="shared" si="16"/>
        <v>717463</v>
      </c>
      <c r="Q32" s="13">
        <f t="shared" si="16"/>
        <v>5911574.1500000004</v>
      </c>
      <c r="R32" s="13">
        <f t="shared" si="16"/>
        <v>3215072.3000000003</v>
      </c>
      <c r="S32" s="14">
        <f t="shared" si="4"/>
        <v>64.508810031052647</v>
      </c>
      <c r="T32" s="14">
        <f t="shared" si="5"/>
        <v>61.395353428808022</v>
      </c>
      <c r="V32" s="48"/>
      <c r="W32" s="48"/>
      <c r="Y32" s="48"/>
      <c r="Z32" s="48"/>
    </row>
    <row r="33" spans="2:26" ht="13.5" customHeight="1">
      <c r="B33" s="47">
        <v>100</v>
      </c>
      <c r="C33" s="38" t="s">
        <v>66</v>
      </c>
      <c r="D33" s="13">
        <f>SUM(D34:D38)</f>
        <v>3760414</v>
      </c>
      <c r="E33" s="13">
        <f t="shared" ref="E33:P33" si="17">SUM(E34:E38)</f>
        <v>0</v>
      </c>
      <c r="F33" s="13">
        <f>SUM(F34:F38)</f>
        <v>315309</v>
      </c>
      <c r="G33" s="13">
        <f>SUM(G34:G38)</f>
        <v>-85101</v>
      </c>
      <c r="H33" s="13">
        <f t="shared" si="17"/>
        <v>400410</v>
      </c>
      <c r="I33" s="13">
        <f>SUM(I34:I38)</f>
        <v>4075723</v>
      </c>
      <c r="J33" s="13">
        <f t="shared" si="17"/>
        <v>3697526</v>
      </c>
      <c r="K33" s="13">
        <f>SUM(K34:K38)</f>
        <v>369861.55</v>
      </c>
      <c r="L33" s="13">
        <f>SUM(L34:L38)</f>
        <v>166424.41</v>
      </c>
      <c r="M33" s="13">
        <f>SUM(M34:M38)</f>
        <v>2259958.19</v>
      </c>
      <c r="N33" s="13">
        <f>SUM(N34:N38)</f>
        <v>1437567.8099999998</v>
      </c>
      <c r="O33" s="13">
        <f>SUM(O34:O38)</f>
        <v>1815764.8099999998</v>
      </c>
      <c r="P33" s="13">
        <f t="shared" si="17"/>
        <v>378197</v>
      </c>
      <c r="Q33" s="13">
        <f>SUM(Q34:Q38)</f>
        <v>1501454.11</v>
      </c>
      <c r="R33" s="13">
        <f>SUM(R34:R38)</f>
        <v>758504.08000000007</v>
      </c>
      <c r="S33" s="14">
        <f t="shared" si="4"/>
        <v>61.12081943440019</v>
      </c>
      <c r="T33" s="14">
        <f t="shared" si="5"/>
        <v>55.449258695941793</v>
      </c>
      <c r="V33" s="48"/>
      <c r="W33" s="7"/>
      <c r="Y33" s="48"/>
      <c r="Z33" s="48"/>
    </row>
    <row r="34" spans="2:26" ht="13.5" customHeight="1">
      <c r="B34" s="49">
        <v>101</v>
      </c>
      <c r="C34" s="29" t="s">
        <v>67</v>
      </c>
      <c r="D34" s="23">
        <v>1677414</v>
      </c>
      <c r="E34" s="23">
        <v>0</v>
      </c>
      <c r="F34" s="23">
        <f>+G34+H34</f>
        <v>-43075</v>
      </c>
      <c r="G34" s="23">
        <v>-43075</v>
      </c>
      <c r="H34" s="23">
        <v>0</v>
      </c>
      <c r="I34" s="23">
        <v>1634339</v>
      </c>
      <c r="J34" s="23">
        <v>1262641</v>
      </c>
      <c r="K34" s="26">
        <v>369861.55</v>
      </c>
      <c r="L34" s="25">
        <v>126925.01</v>
      </c>
      <c r="M34" s="26">
        <v>1101989.1200000001</v>
      </c>
      <c r="N34" s="24">
        <f t="shared" ref="N34:N38" si="18">J34-M34</f>
        <v>160651.87999999989</v>
      </c>
      <c r="O34" s="24">
        <f t="shared" ref="O34:O38" si="19">+N34+P34</f>
        <v>532349.87999999989</v>
      </c>
      <c r="P34" s="24">
        <f>+I34-J34</f>
        <v>371698</v>
      </c>
      <c r="Q34" s="26">
        <v>878746.47</v>
      </c>
      <c r="R34" s="26">
        <v>223242.65</v>
      </c>
      <c r="S34" s="27">
        <f t="shared" si="4"/>
        <v>87.27651961246309</v>
      </c>
      <c r="T34" s="27">
        <f t="shared" si="5"/>
        <v>67.427205738833877</v>
      </c>
      <c r="V34" s="48"/>
      <c r="W34" s="7"/>
      <c r="Z34" s="7"/>
    </row>
    <row r="35" spans="2:26" ht="13.5" customHeight="1">
      <c r="B35" s="50">
        <v>102</v>
      </c>
      <c r="C35" s="29" t="s">
        <v>68</v>
      </c>
      <c r="D35" s="23">
        <v>2025600</v>
      </c>
      <c r="E35" s="23">
        <v>0</v>
      </c>
      <c r="F35" s="23">
        <f>+G35+H35</f>
        <v>383350</v>
      </c>
      <c r="G35" s="23">
        <v>-17060</v>
      </c>
      <c r="H35" s="23">
        <v>400410</v>
      </c>
      <c r="I35" s="23">
        <v>2408950</v>
      </c>
      <c r="J35" s="23">
        <v>2408800</v>
      </c>
      <c r="K35" s="23">
        <v>0</v>
      </c>
      <c r="L35" s="25">
        <v>39499.4</v>
      </c>
      <c r="M35" s="26">
        <v>1135024.5900000001</v>
      </c>
      <c r="N35" s="24">
        <f t="shared" si="18"/>
        <v>1273775.4099999999</v>
      </c>
      <c r="O35" s="24">
        <f t="shared" si="19"/>
        <v>1273925.4099999999</v>
      </c>
      <c r="P35" s="24">
        <f>+I35-J35</f>
        <v>150</v>
      </c>
      <c r="Q35" s="26">
        <v>605992.78</v>
      </c>
      <c r="R35" s="26">
        <v>529031.81000000006</v>
      </c>
      <c r="S35" s="27">
        <f t="shared" si="4"/>
        <v>47.119918216539361</v>
      </c>
      <c r="T35" s="27">
        <f t="shared" si="5"/>
        <v>47.116984163224643</v>
      </c>
      <c r="W35" s="44"/>
    </row>
    <row r="36" spans="2:26" ht="13.5" customHeight="1">
      <c r="B36" s="50">
        <v>103</v>
      </c>
      <c r="C36" s="29" t="s">
        <v>69</v>
      </c>
      <c r="D36" s="23">
        <v>400</v>
      </c>
      <c r="E36" s="23">
        <v>0</v>
      </c>
      <c r="F36" s="23">
        <f>+G36+H36</f>
        <v>0</v>
      </c>
      <c r="G36" s="23">
        <v>0</v>
      </c>
      <c r="H36" s="23">
        <v>0</v>
      </c>
      <c r="I36" s="23">
        <v>400</v>
      </c>
      <c r="J36" s="23">
        <v>295</v>
      </c>
      <c r="K36" s="23">
        <v>0</v>
      </c>
      <c r="L36" s="24">
        <v>0</v>
      </c>
      <c r="M36" s="24">
        <v>0</v>
      </c>
      <c r="N36" s="24">
        <f t="shared" si="18"/>
        <v>295</v>
      </c>
      <c r="O36" s="24">
        <f t="shared" si="19"/>
        <v>400</v>
      </c>
      <c r="P36" s="24">
        <f>+I36-J36</f>
        <v>105</v>
      </c>
      <c r="Q36" s="24">
        <v>0</v>
      </c>
      <c r="R36" s="24">
        <v>0</v>
      </c>
      <c r="S36" s="27">
        <f t="shared" si="4"/>
        <v>0</v>
      </c>
      <c r="T36" s="27">
        <f t="shared" si="5"/>
        <v>0</v>
      </c>
    </row>
    <row r="37" spans="2:26" ht="13.5" customHeight="1">
      <c r="B37" s="50">
        <v>105</v>
      </c>
      <c r="C37" s="29" t="s">
        <v>70</v>
      </c>
      <c r="D37" s="23">
        <v>4000</v>
      </c>
      <c r="E37" s="23">
        <v>0</v>
      </c>
      <c r="F37" s="23">
        <f>+G37+H37</f>
        <v>-4000</v>
      </c>
      <c r="G37" s="23">
        <v>-4000</v>
      </c>
      <c r="H37" s="23">
        <v>0</v>
      </c>
      <c r="I37" s="23">
        <v>0</v>
      </c>
      <c r="J37" s="23">
        <v>0</v>
      </c>
      <c r="K37" s="23">
        <v>0</v>
      </c>
      <c r="L37" s="24">
        <v>0</v>
      </c>
      <c r="M37" s="24">
        <v>0</v>
      </c>
      <c r="N37" s="24">
        <f t="shared" si="18"/>
        <v>0</v>
      </c>
      <c r="O37" s="24">
        <f t="shared" si="19"/>
        <v>0</v>
      </c>
      <c r="P37" s="24">
        <f>+I37-J37</f>
        <v>0</v>
      </c>
      <c r="Q37" s="24">
        <v>0</v>
      </c>
      <c r="R37" s="24">
        <v>0</v>
      </c>
      <c r="S37" s="27">
        <v>0</v>
      </c>
      <c r="T37" s="27">
        <v>0</v>
      </c>
    </row>
    <row r="38" spans="2:26" ht="13.5" customHeight="1">
      <c r="B38" s="51">
        <v>109</v>
      </c>
      <c r="C38" s="29" t="s">
        <v>71</v>
      </c>
      <c r="D38" s="23">
        <v>53000</v>
      </c>
      <c r="E38" s="23">
        <v>0</v>
      </c>
      <c r="F38" s="23">
        <f>+G38+H38</f>
        <v>-20966</v>
      </c>
      <c r="G38" s="23">
        <v>-20966</v>
      </c>
      <c r="H38" s="23">
        <v>0</v>
      </c>
      <c r="I38" s="23">
        <v>32034</v>
      </c>
      <c r="J38" s="23">
        <v>25790</v>
      </c>
      <c r="K38" s="23">
        <v>0</v>
      </c>
      <c r="L38" s="24">
        <v>0</v>
      </c>
      <c r="M38" s="26">
        <v>22944.48</v>
      </c>
      <c r="N38" s="24">
        <f t="shared" si="18"/>
        <v>2845.5200000000004</v>
      </c>
      <c r="O38" s="24">
        <f t="shared" si="19"/>
        <v>9089.52</v>
      </c>
      <c r="P38" s="24">
        <f>+I38-J38</f>
        <v>6244</v>
      </c>
      <c r="Q38" s="26">
        <v>16714.86</v>
      </c>
      <c r="R38" s="26">
        <v>6229.62</v>
      </c>
      <c r="S38" s="27">
        <f t="shared" si="4"/>
        <v>88.966576192322606</v>
      </c>
      <c r="T38" s="27">
        <f t="shared" si="5"/>
        <v>71.625398014609473</v>
      </c>
      <c r="X38" s="46"/>
    </row>
    <row r="39" spans="2:26" ht="13.5" customHeight="1">
      <c r="B39" s="47">
        <v>110</v>
      </c>
      <c r="C39" s="20" t="s">
        <v>72</v>
      </c>
      <c r="D39" s="13">
        <f>SUM(D40:D46)</f>
        <v>1620230</v>
      </c>
      <c r="E39" s="13">
        <f t="shared" ref="E39:H39" si="20">SUM(E40:E46)</f>
        <v>0</v>
      </c>
      <c r="F39" s="13">
        <f t="shared" si="20"/>
        <v>321642</v>
      </c>
      <c r="G39" s="13">
        <f>SUM(G40:G46)</f>
        <v>53346</v>
      </c>
      <c r="H39" s="13">
        <f t="shared" si="20"/>
        <v>268296</v>
      </c>
      <c r="I39" s="13">
        <f>SUM(I40:I46)</f>
        <v>1941872</v>
      </c>
      <c r="J39" s="13">
        <f t="shared" ref="J39:R39" si="21">SUM(J40:J46)</f>
        <v>1636572</v>
      </c>
      <c r="K39" s="13">
        <f t="shared" si="21"/>
        <v>0</v>
      </c>
      <c r="L39" s="13">
        <f>SUM(L40:L46)</f>
        <v>128738.73</v>
      </c>
      <c r="M39" s="13">
        <f>SUM(M40:M46)</f>
        <v>1341816.8900000001</v>
      </c>
      <c r="N39" s="13">
        <f>SUM(N40:N46)</f>
        <v>294755.11</v>
      </c>
      <c r="O39" s="13">
        <f>SUM(O40:O46)</f>
        <v>600055.11</v>
      </c>
      <c r="P39" s="13">
        <f t="shared" ref="P39" si="22">SUM(P40:P46)</f>
        <v>305300</v>
      </c>
      <c r="Q39" s="13">
        <f t="shared" si="21"/>
        <v>1054692.8999999999</v>
      </c>
      <c r="R39" s="13">
        <f t="shared" si="21"/>
        <v>287123.99</v>
      </c>
      <c r="S39" s="14">
        <f t="shared" si="4"/>
        <v>81.989481061633711</v>
      </c>
      <c r="T39" s="14">
        <f t="shared" si="5"/>
        <v>69.099141961983079</v>
      </c>
    </row>
    <row r="40" spans="2:26" ht="13.5" customHeight="1">
      <c r="B40" s="52">
        <v>111</v>
      </c>
      <c r="C40" s="29" t="s">
        <v>73</v>
      </c>
      <c r="D40" s="23">
        <v>25884</v>
      </c>
      <c r="E40" s="23">
        <v>0</v>
      </c>
      <c r="F40" s="23">
        <f t="shared" ref="F40:F47" si="23">+G40+H40</f>
        <v>0</v>
      </c>
      <c r="G40" s="23">
        <v>0</v>
      </c>
      <c r="H40" s="23">
        <v>0</v>
      </c>
      <c r="I40" s="23">
        <v>25884</v>
      </c>
      <c r="J40" s="23">
        <v>19413</v>
      </c>
      <c r="K40" s="23">
        <v>0</v>
      </c>
      <c r="L40" s="25">
        <v>1669.67</v>
      </c>
      <c r="M40" s="26">
        <v>16126.34</v>
      </c>
      <c r="N40" s="24">
        <f t="shared" ref="N40:N46" si="24">J40-M40</f>
        <v>3286.66</v>
      </c>
      <c r="O40" s="24">
        <f t="shared" ref="O40:O47" si="25">+N40+P40</f>
        <v>9757.66</v>
      </c>
      <c r="P40" s="24">
        <f t="shared" ref="P40:P47" si="26">+I40-J40</f>
        <v>6471</v>
      </c>
      <c r="Q40" s="26">
        <v>16126.34</v>
      </c>
      <c r="R40" s="24">
        <v>0</v>
      </c>
      <c r="S40" s="27">
        <f t="shared" si="4"/>
        <v>83.06979858857467</v>
      </c>
      <c r="T40" s="27">
        <f t="shared" si="5"/>
        <v>62.302348941430999</v>
      </c>
    </row>
    <row r="41" spans="2:26" ht="13.5" customHeight="1">
      <c r="B41" s="52">
        <v>112</v>
      </c>
      <c r="C41" s="29" t="s">
        <v>74</v>
      </c>
      <c r="D41" s="23">
        <v>47220</v>
      </c>
      <c r="E41" s="23">
        <v>0</v>
      </c>
      <c r="F41" s="23">
        <f t="shared" si="23"/>
        <v>0</v>
      </c>
      <c r="G41" s="23">
        <v>0</v>
      </c>
      <c r="H41" s="23">
        <v>0</v>
      </c>
      <c r="I41" s="23">
        <v>47220</v>
      </c>
      <c r="J41" s="23">
        <v>35415</v>
      </c>
      <c r="K41" s="23">
        <v>0</v>
      </c>
      <c r="L41" s="25">
        <v>4058.43</v>
      </c>
      <c r="M41" s="26">
        <v>34734.199999999997</v>
      </c>
      <c r="N41" s="24">
        <f t="shared" si="24"/>
        <v>680.80000000000291</v>
      </c>
      <c r="O41" s="24">
        <f t="shared" si="25"/>
        <v>12485.800000000003</v>
      </c>
      <c r="P41" s="24">
        <f t="shared" si="26"/>
        <v>11805</v>
      </c>
      <c r="Q41" s="26">
        <v>32759.200000000001</v>
      </c>
      <c r="R41" s="26">
        <v>1975</v>
      </c>
      <c r="S41" s="27">
        <f t="shared" si="4"/>
        <v>98.077650712974716</v>
      </c>
      <c r="T41" s="27">
        <f t="shared" si="5"/>
        <v>73.558238034731033</v>
      </c>
    </row>
    <row r="42" spans="2:26" ht="13.5" customHeight="1">
      <c r="B42" s="52">
        <v>113</v>
      </c>
      <c r="C42" s="29" t="s">
        <v>75</v>
      </c>
      <c r="D42" s="23">
        <v>3398</v>
      </c>
      <c r="E42" s="23">
        <v>0</v>
      </c>
      <c r="F42" s="23">
        <f t="shared" si="23"/>
        <v>0</v>
      </c>
      <c r="G42" s="23">
        <v>0</v>
      </c>
      <c r="H42" s="23">
        <v>0</v>
      </c>
      <c r="I42" s="23">
        <v>3398</v>
      </c>
      <c r="J42" s="23">
        <v>2556</v>
      </c>
      <c r="K42" s="23">
        <v>0</v>
      </c>
      <c r="L42" s="24">
        <v>271.8</v>
      </c>
      <c r="M42" s="26">
        <v>1778.95</v>
      </c>
      <c r="N42" s="24">
        <f t="shared" si="24"/>
        <v>777.05</v>
      </c>
      <c r="O42" s="24">
        <f t="shared" si="25"/>
        <v>1619.05</v>
      </c>
      <c r="P42" s="24">
        <f t="shared" si="26"/>
        <v>842</v>
      </c>
      <c r="Q42" s="26">
        <v>1778.95</v>
      </c>
      <c r="R42" s="24">
        <v>0</v>
      </c>
      <c r="S42" s="27">
        <f t="shared" si="4"/>
        <v>69.598982785602502</v>
      </c>
      <c r="T42" s="27">
        <f t="shared" si="5"/>
        <v>52.352854620364923</v>
      </c>
    </row>
    <row r="43" spans="2:26" ht="13.5" customHeight="1">
      <c r="B43" s="52">
        <v>114</v>
      </c>
      <c r="C43" s="29" t="s">
        <v>76</v>
      </c>
      <c r="D43" s="23">
        <v>1110780</v>
      </c>
      <c r="E43" s="23">
        <v>0</v>
      </c>
      <c r="F43" s="23">
        <f t="shared" si="23"/>
        <v>50950</v>
      </c>
      <c r="G43" s="23">
        <v>0</v>
      </c>
      <c r="H43" s="23">
        <v>50950</v>
      </c>
      <c r="I43" s="23">
        <v>1161730</v>
      </c>
      <c r="J43" s="23">
        <v>884035</v>
      </c>
      <c r="K43" s="23">
        <v>0</v>
      </c>
      <c r="L43" s="25">
        <v>117158.05</v>
      </c>
      <c r="M43" s="26">
        <v>695519.66</v>
      </c>
      <c r="N43" s="24">
        <f t="shared" si="24"/>
        <v>188515.33999999997</v>
      </c>
      <c r="O43" s="24">
        <f t="shared" si="25"/>
        <v>466210.33999999997</v>
      </c>
      <c r="P43" s="24">
        <f t="shared" si="26"/>
        <v>277695</v>
      </c>
      <c r="Q43" s="26">
        <v>654402.72</v>
      </c>
      <c r="R43" s="26">
        <v>41116.94</v>
      </c>
      <c r="S43" s="27">
        <f t="shared" si="4"/>
        <v>78.675579586781069</v>
      </c>
      <c r="T43" s="27">
        <f t="shared" si="5"/>
        <v>59.869303538687987</v>
      </c>
    </row>
    <row r="44" spans="2:26" ht="13.5" customHeight="1">
      <c r="B44" s="52">
        <v>115</v>
      </c>
      <c r="C44" s="29" t="s">
        <v>77</v>
      </c>
      <c r="D44" s="23">
        <v>78253</v>
      </c>
      <c r="E44" s="23">
        <v>0</v>
      </c>
      <c r="F44" s="23">
        <f t="shared" si="23"/>
        <v>8647</v>
      </c>
      <c r="G44" s="23">
        <v>71</v>
      </c>
      <c r="H44" s="23">
        <v>8576</v>
      </c>
      <c r="I44" s="23">
        <v>86900</v>
      </c>
      <c r="J44" s="23">
        <v>78413</v>
      </c>
      <c r="K44" s="23">
        <v>0</v>
      </c>
      <c r="L44" s="25">
        <v>5580.78</v>
      </c>
      <c r="M44" s="26">
        <v>33224.03</v>
      </c>
      <c r="N44" s="24">
        <f t="shared" si="24"/>
        <v>45188.97</v>
      </c>
      <c r="O44" s="24">
        <f t="shared" si="25"/>
        <v>53675.97</v>
      </c>
      <c r="P44" s="24">
        <f t="shared" si="26"/>
        <v>8487</v>
      </c>
      <c r="Q44" s="26">
        <v>20173.990000000002</v>
      </c>
      <c r="R44" s="26">
        <v>13050.04</v>
      </c>
      <c r="S44" s="27">
        <f t="shared" si="4"/>
        <v>42.370563554512643</v>
      </c>
      <c r="T44" s="27">
        <f t="shared" si="5"/>
        <v>38.23248561565017</v>
      </c>
    </row>
    <row r="45" spans="2:26" ht="13.5" customHeight="1">
      <c r="B45" s="52">
        <v>116</v>
      </c>
      <c r="C45" s="29" t="s">
        <v>78</v>
      </c>
      <c r="D45" s="23">
        <v>300382</v>
      </c>
      <c r="E45" s="23">
        <v>0</v>
      </c>
      <c r="F45" s="23">
        <f t="shared" si="23"/>
        <v>262045</v>
      </c>
      <c r="G45" s="23">
        <v>53275</v>
      </c>
      <c r="H45" s="23">
        <v>208770</v>
      </c>
      <c r="I45" s="23">
        <v>562427</v>
      </c>
      <c r="J45" s="23">
        <v>562427</v>
      </c>
      <c r="K45" s="23">
        <v>0</v>
      </c>
      <c r="L45" s="24">
        <v>0</v>
      </c>
      <c r="M45" s="26">
        <v>560433.71</v>
      </c>
      <c r="N45" s="24">
        <f t="shared" si="24"/>
        <v>1993.2900000000373</v>
      </c>
      <c r="O45" s="24">
        <f t="shared" si="25"/>
        <v>1993.2900000000373</v>
      </c>
      <c r="P45" s="24">
        <f t="shared" si="26"/>
        <v>0</v>
      </c>
      <c r="Q45" s="26">
        <v>329451.7</v>
      </c>
      <c r="R45" s="26">
        <v>230982.01</v>
      </c>
      <c r="S45" s="27">
        <f t="shared" si="4"/>
        <v>99.645591338964863</v>
      </c>
      <c r="T45" s="27">
        <f t="shared" si="5"/>
        <v>99.645591338964863</v>
      </c>
    </row>
    <row r="46" spans="2:26" ht="13.5" customHeight="1">
      <c r="B46" s="52">
        <v>117</v>
      </c>
      <c r="C46" s="29" t="s">
        <v>79</v>
      </c>
      <c r="D46" s="23">
        <v>54313</v>
      </c>
      <c r="E46" s="23">
        <v>0</v>
      </c>
      <c r="F46" s="23">
        <f t="shared" si="23"/>
        <v>0</v>
      </c>
      <c r="G46" s="23">
        <v>0</v>
      </c>
      <c r="H46" s="23">
        <v>0</v>
      </c>
      <c r="I46" s="23">
        <v>54313</v>
      </c>
      <c r="J46" s="23">
        <v>54313</v>
      </c>
      <c r="K46" s="23">
        <v>0</v>
      </c>
      <c r="L46" s="24">
        <v>0</v>
      </c>
      <c r="M46" s="24">
        <v>0</v>
      </c>
      <c r="N46" s="24">
        <f t="shared" si="24"/>
        <v>54313</v>
      </c>
      <c r="O46" s="24">
        <f t="shared" si="25"/>
        <v>54313</v>
      </c>
      <c r="P46" s="24">
        <f t="shared" si="26"/>
        <v>0</v>
      </c>
      <c r="Q46" s="24">
        <v>0</v>
      </c>
      <c r="R46" s="24">
        <v>0</v>
      </c>
      <c r="S46" s="27">
        <f t="shared" si="4"/>
        <v>0</v>
      </c>
      <c r="T46" s="27">
        <f t="shared" si="5"/>
        <v>0</v>
      </c>
    </row>
    <row r="47" spans="2:26" ht="13.5" customHeight="1">
      <c r="B47" s="53">
        <v>120</v>
      </c>
      <c r="C47" s="20" t="s">
        <v>80</v>
      </c>
      <c r="D47" s="33">
        <v>5070</v>
      </c>
      <c r="E47" s="33">
        <v>0</v>
      </c>
      <c r="F47" s="33">
        <f t="shared" si="23"/>
        <v>-390</v>
      </c>
      <c r="G47" s="33">
        <v>-390</v>
      </c>
      <c r="H47" s="33">
        <v>0</v>
      </c>
      <c r="I47" s="33">
        <v>4680</v>
      </c>
      <c r="J47" s="33">
        <v>4080</v>
      </c>
      <c r="K47" s="33">
        <v>0</v>
      </c>
      <c r="L47" s="13">
        <v>0</v>
      </c>
      <c r="M47" s="13">
        <v>0</v>
      </c>
      <c r="N47" s="13">
        <f>J47-M47</f>
        <v>4080</v>
      </c>
      <c r="O47" s="13">
        <f t="shared" si="25"/>
        <v>4680</v>
      </c>
      <c r="P47" s="13">
        <f t="shared" si="26"/>
        <v>600</v>
      </c>
      <c r="Q47" s="33">
        <v>0</v>
      </c>
      <c r="R47" s="13">
        <v>0</v>
      </c>
      <c r="S47" s="14">
        <f t="shared" si="4"/>
        <v>0</v>
      </c>
      <c r="T47" s="14">
        <f t="shared" si="5"/>
        <v>0</v>
      </c>
    </row>
    <row r="48" spans="2:26" ht="13.5" customHeight="1">
      <c r="B48" s="53">
        <v>130</v>
      </c>
      <c r="C48" s="20" t="s">
        <v>81</v>
      </c>
      <c r="D48" s="13">
        <f>SUM(D49:D50)</f>
        <v>201486</v>
      </c>
      <c r="E48" s="13">
        <f t="shared" ref="E48:Q48" si="27">SUM(E49:E50)</f>
        <v>0</v>
      </c>
      <c r="F48" s="13">
        <f t="shared" si="27"/>
        <v>-29764</v>
      </c>
      <c r="G48" s="13">
        <f>SUM(G49:G50)</f>
        <v>-130385</v>
      </c>
      <c r="H48" s="13">
        <f t="shared" si="27"/>
        <v>100621</v>
      </c>
      <c r="I48" s="13">
        <f>SUM(I49:I50)</f>
        <v>171722</v>
      </c>
      <c r="J48" s="13">
        <f>SUM(J49:J50)</f>
        <v>171452</v>
      </c>
      <c r="K48" s="13">
        <f t="shared" si="27"/>
        <v>0</v>
      </c>
      <c r="L48" s="13">
        <f t="shared" si="27"/>
        <v>24000</v>
      </c>
      <c r="M48" s="13">
        <f>SUM(M49:M50)</f>
        <v>65937.31</v>
      </c>
      <c r="N48" s="13">
        <f>SUM(N49:N50)</f>
        <v>105514.69</v>
      </c>
      <c r="O48" s="13">
        <f t="shared" si="27"/>
        <v>105784.69</v>
      </c>
      <c r="P48" s="13">
        <f t="shared" si="27"/>
        <v>270</v>
      </c>
      <c r="Q48" s="13">
        <f t="shared" si="27"/>
        <v>36935.19</v>
      </c>
      <c r="R48" s="13">
        <f>SUM(R49:R50)</f>
        <v>29002.12</v>
      </c>
      <c r="S48" s="14">
        <f t="shared" si="4"/>
        <v>38.458174882766023</v>
      </c>
      <c r="T48" s="14">
        <f t="shared" si="5"/>
        <v>38.397706758598197</v>
      </c>
    </row>
    <row r="49" spans="2:20" ht="13.5" customHeight="1">
      <c r="B49" s="49">
        <v>131</v>
      </c>
      <c r="C49" s="29" t="s">
        <v>82</v>
      </c>
      <c r="D49" s="23">
        <v>5297</v>
      </c>
      <c r="E49" s="23">
        <v>0</v>
      </c>
      <c r="F49" s="23">
        <f t="shared" ref="F49:F50" si="28">+G49+H49</f>
        <v>-1150</v>
      </c>
      <c r="G49" s="23">
        <v>-2150</v>
      </c>
      <c r="H49" s="23">
        <v>1000</v>
      </c>
      <c r="I49" s="23">
        <v>4147</v>
      </c>
      <c r="J49" s="23">
        <v>4147</v>
      </c>
      <c r="K49" s="23">
        <v>0</v>
      </c>
      <c r="L49" s="24">
        <v>0</v>
      </c>
      <c r="M49" s="26">
        <v>519</v>
      </c>
      <c r="N49" s="24">
        <f t="shared" ref="N49:N50" si="29">J49-M49</f>
        <v>3628</v>
      </c>
      <c r="O49" s="24">
        <f t="shared" ref="O49:O50" si="30">+N49+P49</f>
        <v>3628</v>
      </c>
      <c r="P49" s="24">
        <f>+I49-J49</f>
        <v>0</v>
      </c>
      <c r="Q49" s="26">
        <v>519</v>
      </c>
      <c r="R49" s="24">
        <v>0</v>
      </c>
      <c r="S49" s="27">
        <f t="shared" si="4"/>
        <v>12.515071135760792</v>
      </c>
      <c r="T49" s="27">
        <f t="shared" si="5"/>
        <v>12.515071135760792</v>
      </c>
    </row>
    <row r="50" spans="2:20" ht="13.5" customHeight="1">
      <c r="B50" s="49">
        <v>132</v>
      </c>
      <c r="C50" s="29" t="s">
        <v>83</v>
      </c>
      <c r="D50" s="23">
        <v>196189</v>
      </c>
      <c r="E50" s="23">
        <v>0</v>
      </c>
      <c r="F50" s="23">
        <f t="shared" si="28"/>
        <v>-28614</v>
      </c>
      <c r="G50" s="23">
        <v>-128235</v>
      </c>
      <c r="H50" s="23">
        <v>99621</v>
      </c>
      <c r="I50" s="23">
        <v>167575</v>
      </c>
      <c r="J50" s="23">
        <v>167305</v>
      </c>
      <c r="K50" s="23">
        <v>0</v>
      </c>
      <c r="L50" s="25">
        <v>24000</v>
      </c>
      <c r="M50" s="26">
        <v>65418.31</v>
      </c>
      <c r="N50" s="24">
        <f t="shared" si="29"/>
        <v>101886.69</v>
      </c>
      <c r="O50" s="24">
        <f t="shared" si="30"/>
        <v>102156.69</v>
      </c>
      <c r="P50" s="24">
        <f>+I50-J50</f>
        <v>270</v>
      </c>
      <c r="Q50" s="26">
        <v>36416.19</v>
      </c>
      <c r="R50" s="26">
        <v>29002.12</v>
      </c>
      <c r="S50" s="27">
        <f t="shared" si="4"/>
        <v>39.101228295627742</v>
      </c>
      <c r="T50" s="27">
        <f t="shared" si="5"/>
        <v>39.038227659257046</v>
      </c>
    </row>
    <row r="51" spans="2:20" ht="13.5" customHeight="1">
      <c r="B51" s="53">
        <v>140</v>
      </c>
      <c r="C51" s="38" t="s">
        <v>84</v>
      </c>
      <c r="D51" s="13">
        <f>SUM(D52:D54)</f>
        <v>531621</v>
      </c>
      <c r="E51" s="13">
        <f t="shared" ref="E51:R51" si="31">SUM(E52:E54)</f>
        <v>0</v>
      </c>
      <c r="F51" s="13">
        <f t="shared" si="31"/>
        <v>1685980</v>
      </c>
      <c r="G51" s="13">
        <f t="shared" si="31"/>
        <v>67012</v>
      </c>
      <c r="H51" s="13">
        <f t="shared" si="31"/>
        <v>1618968</v>
      </c>
      <c r="I51" s="13">
        <f>SUM(I52:I54)</f>
        <v>2217601</v>
      </c>
      <c r="J51" s="13">
        <f t="shared" si="31"/>
        <v>2198986</v>
      </c>
      <c r="K51" s="13">
        <f t="shared" si="31"/>
        <v>0</v>
      </c>
      <c r="L51" s="13">
        <f t="shared" si="31"/>
        <v>442089.46</v>
      </c>
      <c r="M51" s="13">
        <f>SUM(M52:M54)</f>
        <v>862670.31</v>
      </c>
      <c r="N51" s="13">
        <f>SUM(N52:N54)</f>
        <v>1336315.69</v>
      </c>
      <c r="O51" s="13">
        <f t="shared" si="31"/>
        <v>1354930.69</v>
      </c>
      <c r="P51" s="13">
        <f>SUM(P52:P54)</f>
        <v>18615</v>
      </c>
      <c r="Q51" s="13">
        <f>SUM(Q52:Q54)</f>
        <v>594626.85</v>
      </c>
      <c r="R51" s="13">
        <f t="shared" si="31"/>
        <v>268043.45999999996</v>
      </c>
      <c r="S51" s="14">
        <f t="shared" si="4"/>
        <v>39.230368451640899</v>
      </c>
      <c r="T51" s="14">
        <f t="shared" si="5"/>
        <v>38.901060650676115</v>
      </c>
    </row>
    <row r="52" spans="2:20" ht="13.5" customHeight="1">
      <c r="B52" s="49">
        <v>141</v>
      </c>
      <c r="C52" s="29" t="s">
        <v>85</v>
      </c>
      <c r="D52" s="23">
        <v>272655</v>
      </c>
      <c r="E52" s="23">
        <v>0</v>
      </c>
      <c r="F52" s="23">
        <f t="shared" ref="F52:F60" si="32">+G52+H52</f>
        <v>602827</v>
      </c>
      <c r="G52" s="23">
        <v>138091</v>
      </c>
      <c r="H52" s="23">
        <v>464736</v>
      </c>
      <c r="I52" s="23">
        <v>875482</v>
      </c>
      <c r="J52" s="23">
        <v>868880</v>
      </c>
      <c r="K52" s="23">
        <v>0</v>
      </c>
      <c r="L52" s="25">
        <v>333274.46000000002</v>
      </c>
      <c r="M52" s="26">
        <v>591986.31000000006</v>
      </c>
      <c r="N52" s="24">
        <f t="shared" ref="N52:N54" si="33">J52-M52</f>
        <v>276893.68999999994</v>
      </c>
      <c r="O52" s="24">
        <f t="shared" ref="O52:O54" si="34">+N52+P52</f>
        <v>283495.68999999994</v>
      </c>
      <c r="P52" s="24">
        <f>+I52-J52</f>
        <v>6602</v>
      </c>
      <c r="Q52" s="26">
        <v>429905.85</v>
      </c>
      <c r="R52" s="26">
        <v>162080.46</v>
      </c>
      <c r="S52" s="27">
        <f t="shared" si="4"/>
        <v>68.132113755639452</v>
      </c>
      <c r="T52" s="27">
        <f t="shared" si="5"/>
        <v>67.618330245510478</v>
      </c>
    </row>
    <row r="53" spans="2:20" ht="13.5" customHeight="1">
      <c r="B53" s="49">
        <v>142</v>
      </c>
      <c r="C53" s="29" t="s">
        <v>86</v>
      </c>
      <c r="D53" s="23">
        <v>41410</v>
      </c>
      <c r="E53" s="23">
        <v>0</v>
      </c>
      <c r="F53" s="23">
        <f t="shared" si="32"/>
        <v>234350</v>
      </c>
      <c r="G53" s="23">
        <v>-78650</v>
      </c>
      <c r="H53" s="23">
        <v>313000</v>
      </c>
      <c r="I53" s="23">
        <v>275760</v>
      </c>
      <c r="J53" s="23">
        <v>275760</v>
      </c>
      <c r="K53" s="23">
        <v>0</v>
      </c>
      <c r="L53" s="25">
        <v>107800</v>
      </c>
      <c r="M53" s="26">
        <v>171350</v>
      </c>
      <c r="N53" s="24">
        <f t="shared" si="33"/>
        <v>104410</v>
      </c>
      <c r="O53" s="24">
        <f t="shared" si="34"/>
        <v>104410</v>
      </c>
      <c r="P53" s="24">
        <f>+I53-J53</f>
        <v>0</v>
      </c>
      <c r="Q53" s="26">
        <v>131850</v>
      </c>
      <c r="R53" s="26">
        <v>39500</v>
      </c>
      <c r="S53" s="27">
        <f t="shared" si="4"/>
        <v>62.137365825355381</v>
      </c>
      <c r="T53" s="27">
        <f t="shared" si="5"/>
        <v>62.137365825355381</v>
      </c>
    </row>
    <row r="54" spans="2:20" ht="13.5" customHeight="1">
      <c r="B54" s="49">
        <v>143</v>
      </c>
      <c r="C54" s="29" t="s">
        <v>87</v>
      </c>
      <c r="D54" s="23">
        <v>217556</v>
      </c>
      <c r="E54" s="23">
        <v>0</v>
      </c>
      <c r="F54" s="23">
        <f t="shared" si="32"/>
        <v>848803</v>
      </c>
      <c r="G54" s="23">
        <v>7571</v>
      </c>
      <c r="H54" s="23">
        <v>841232</v>
      </c>
      <c r="I54" s="23">
        <v>1066359</v>
      </c>
      <c r="J54" s="23">
        <v>1054346</v>
      </c>
      <c r="K54" s="23">
        <v>0</v>
      </c>
      <c r="L54" s="25">
        <v>1015</v>
      </c>
      <c r="M54" s="26">
        <v>99334</v>
      </c>
      <c r="N54" s="24">
        <f t="shared" si="33"/>
        <v>955012</v>
      </c>
      <c r="O54" s="24">
        <f t="shared" si="34"/>
        <v>967025</v>
      </c>
      <c r="P54" s="24">
        <f>+I54-J54</f>
        <v>12013</v>
      </c>
      <c r="Q54" s="26">
        <v>32871</v>
      </c>
      <c r="R54" s="26">
        <v>66463</v>
      </c>
      <c r="S54" s="27">
        <f t="shared" si="4"/>
        <v>9.4213853896159332</v>
      </c>
      <c r="T54" s="27">
        <f t="shared" si="5"/>
        <v>9.3152493672393621</v>
      </c>
    </row>
    <row r="55" spans="2:20" ht="13.5" customHeight="1">
      <c r="B55" s="53">
        <v>150</v>
      </c>
      <c r="C55" s="20" t="s">
        <v>88</v>
      </c>
      <c r="D55" s="13">
        <f>SUM(D56:D59)</f>
        <v>219112</v>
      </c>
      <c r="E55" s="13">
        <f t="shared" ref="E55:R55" si="35">SUM(E56:E59)</f>
        <v>0</v>
      </c>
      <c r="F55" s="33">
        <f>+G55+H55</f>
        <v>600721</v>
      </c>
      <c r="G55" s="13">
        <f t="shared" si="35"/>
        <v>173852</v>
      </c>
      <c r="H55" s="13">
        <f t="shared" si="35"/>
        <v>426869</v>
      </c>
      <c r="I55" s="13">
        <f>SUM(I56:I59)</f>
        <v>819833</v>
      </c>
      <c r="J55" s="13">
        <f t="shared" si="35"/>
        <v>805846</v>
      </c>
      <c r="K55" s="13">
        <f t="shared" si="35"/>
        <v>0</v>
      </c>
      <c r="L55" s="13">
        <f t="shared" si="35"/>
        <v>255951.06</v>
      </c>
      <c r="M55" s="13">
        <f>SUM(M56:M59)</f>
        <v>495832.69</v>
      </c>
      <c r="N55" s="13">
        <f>SUM(N56:N59)</f>
        <v>310013.31</v>
      </c>
      <c r="O55" s="13">
        <f t="shared" si="35"/>
        <v>324000.31</v>
      </c>
      <c r="P55" s="13">
        <f t="shared" si="35"/>
        <v>13987</v>
      </c>
      <c r="Q55" s="13">
        <f t="shared" si="35"/>
        <v>224532.88</v>
      </c>
      <c r="R55" s="13">
        <f t="shared" si="35"/>
        <v>271299.81</v>
      </c>
      <c r="S55" s="14">
        <f t="shared" si="4"/>
        <v>61.529459723073643</v>
      </c>
      <c r="T55" s="14">
        <f t="shared" si="5"/>
        <v>60.479718430460835</v>
      </c>
    </row>
    <row r="56" spans="2:20" ht="13.5" customHeight="1">
      <c r="B56" s="49">
        <v>151</v>
      </c>
      <c r="C56" s="29" t="s">
        <v>85</v>
      </c>
      <c r="D56" s="23">
        <v>152153</v>
      </c>
      <c r="E56" s="23">
        <v>0</v>
      </c>
      <c r="F56" s="23">
        <f t="shared" ref="F56:F59" si="36">+G56+H56</f>
        <v>410150</v>
      </c>
      <c r="G56" s="23">
        <v>89494</v>
      </c>
      <c r="H56" s="23">
        <v>320656</v>
      </c>
      <c r="I56" s="23">
        <v>562303</v>
      </c>
      <c r="J56" s="23">
        <v>552438</v>
      </c>
      <c r="K56" s="23">
        <v>0</v>
      </c>
      <c r="L56" s="25">
        <v>196595.15</v>
      </c>
      <c r="M56" s="26">
        <v>369908.31</v>
      </c>
      <c r="N56" s="24">
        <f t="shared" ref="N56:N59" si="37">J56-M56</f>
        <v>182529.69</v>
      </c>
      <c r="O56" s="24">
        <f t="shared" ref="O56:O59" si="38">+N56+P56</f>
        <v>192394.69</v>
      </c>
      <c r="P56" s="24">
        <f>+I56-J56</f>
        <v>9865</v>
      </c>
      <c r="Q56" s="26">
        <v>168274.26</v>
      </c>
      <c r="R56" s="26">
        <v>201634.05</v>
      </c>
      <c r="S56" s="27">
        <f t="shared" si="4"/>
        <v>66.959244295287434</v>
      </c>
      <c r="T56" s="27">
        <f t="shared" si="5"/>
        <v>65.784516532901307</v>
      </c>
    </row>
    <row r="57" spans="2:20" ht="13.5" customHeight="1">
      <c r="B57" s="49">
        <v>152</v>
      </c>
      <c r="C57" s="29" t="s">
        <v>89</v>
      </c>
      <c r="D57" s="23">
        <v>15288</v>
      </c>
      <c r="E57" s="23">
        <v>0</v>
      </c>
      <c r="F57" s="23">
        <f t="shared" si="36"/>
        <v>135643</v>
      </c>
      <c r="G57" s="23">
        <v>85643</v>
      </c>
      <c r="H57" s="23">
        <v>50000</v>
      </c>
      <c r="I57" s="23">
        <v>150931</v>
      </c>
      <c r="J57" s="23">
        <v>147109</v>
      </c>
      <c r="K57" s="23">
        <v>0</v>
      </c>
      <c r="L57" s="25">
        <v>58299.360000000001</v>
      </c>
      <c r="M57" s="26">
        <v>78748.13</v>
      </c>
      <c r="N57" s="24">
        <f t="shared" si="37"/>
        <v>68360.87</v>
      </c>
      <c r="O57" s="24">
        <f t="shared" si="38"/>
        <v>72182.87</v>
      </c>
      <c r="P57" s="24">
        <f>+I57-J57</f>
        <v>3822</v>
      </c>
      <c r="Q57" s="26">
        <v>42706.37</v>
      </c>
      <c r="R57" s="26">
        <v>36041.760000000002</v>
      </c>
      <c r="S57" s="27">
        <f t="shared" si="4"/>
        <v>53.530463805749484</v>
      </c>
      <c r="T57" s="27">
        <f t="shared" si="5"/>
        <v>52.17492099038634</v>
      </c>
    </row>
    <row r="58" spans="2:20" ht="13.5" customHeight="1">
      <c r="B58" s="49">
        <v>153</v>
      </c>
      <c r="C58" s="29" t="s">
        <v>90</v>
      </c>
      <c r="D58" s="23">
        <v>49421</v>
      </c>
      <c r="E58" s="23">
        <v>0</v>
      </c>
      <c r="F58" s="23">
        <f t="shared" si="36"/>
        <v>37005</v>
      </c>
      <c r="G58" s="23">
        <v>-9686</v>
      </c>
      <c r="H58" s="23">
        <v>46691</v>
      </c>
      <c r="I58" s="23">
        <v>86426</v>
      </c>
      <c r="J58" s="23">
        <v>86126</v>
      </c>
      <c r="K58" s="23">
        <v>0</v>
      </c>
      <c r="L58" s="25">
        <v>114.55</v>
      </c>
      <c r="M58" s="26">
        <v>31636.25</v>
      </c>
      <c r="N58" s="24">
        <f t="shared" si="37"/>
        <v>54489.75</v>
      </c>
      <c r="O58" s="24">
        <f t="shared" si="38"/>
        <v>54789.75</v>
      </c>
      <c r="P58" s="24">
        <f>+I58-J58</f>
        <v>300</v>
      </c>
      <c r="Q58" s="26">
        <v>4800.25</v>
      </c>
      <c r="R58" s="26">
        <v>26836</v>
      </c>
      <c r="S58" s="27">
        <f t="shared" si="4"/>
        <v>36.732519796577108</v>
      </c>
      <c r="T58" s="27">
        <f t="shared" si="5"/>
        <v>36.60501469465207</v>
      </c>
    </row>
    <row r="59" spans="2:20" ht="13.5" customHeight="1">
      <c r="B59" s="49">
        <v>154</v>
      </c>
      <c r="C59" s="29" t="s">
        <v>91</v>
      </c>
      <c r="D59" s="23">
        <v>2250</v>
      </c>
      <c r="E59" s="23">
        <v>0</v>
      </c>
      <c r="F59" s="23">
        <f t="shared" si="36"/>
        <v>17923</v>
      </c>
      <c r="G59" s="23">
        <v>8401</v>
      </c>
      <c r="H59" s="23">
        <v>9522</v>
      </c>
      <c r="I59" s="23">
        <v>20173</v>
      </c>
      <c r="J59" s="23">
        <v>20173</v>
      </c>
      <c r="K59" s="23">
        <v>0</v>
      </c>
      <c r="L59" s="25">
        <v>942</v>
      </c>
      <c r="M59" s="26">
        <v>15540</v>
      </c>
      <c r="N59" s="24">
        <f t="shared" si="37"/>
        <v>4633</v>
      </c>
      <c r="O59" s="24">
        <f t="shared" si="38"/>
        <v>4633</v>
      </c>
      <c r="P59" s="24">
        <f>+I59-J59</f>
        <v>0</v>
      </c>
      <c r="Q59" s="26">
        <v>8752</v>
      </c>
      <c r="R59" s="26">
        <v>6788</v>
      </c>
      <c r="S59" s="27">
        <f t="shared" si="4"/>
        <v>77.033658850939375</v>
      </c>
      <c r="T59" s="27">
        <f t="shared" si="5"/>
        <v>77.033658850939375</v>
      </c>
    </row>
    <row r="60" spans="2:20" ht="13.5" customHeight="1">
      <c r="B60" s="53">
        <v>160</v>
      </c>
      <c r="C60" s="20" t="s">
        <v>92</v>
      </c>
      <c r="D60" s="13">
        <f>SUM(D61:D65)</f>
        <v>269739</v>
      </c>
      <c r="E60" s="13">
        <f t="shared" ref="E60:Q60" si="39">SUM(E61:E65)</f>
        <v>0</v>
      </c>
      <c r="F60" s="33">
        <f t="shared" si="32"/>
        <v>3724179</v>
      </c>
      <c r="G60" s="13">
        <f t="shared" si="39"/>
        <v>346060</v>
      </c>
      <c r="H60" s="13">
        <f t="shared" si="39"/>
        <v>3378119</v>
      </c>
      <c r="I60" s="13">
        <f>SUM(I61:I65)</f>
        <v>3993918</v>
      </c>
      <c r="J60" s="13">
        <f t="shared" si="39"/>
        <v>3993424</v>
      </c>
      <c r="K60" s="13">
        <f t="shared" si="39"/>
        <v>0</v>
      </c>
      <c r="L60" s="13">
        <f t="shared" si="39"/>
        <v>435369.52</v>
      </c>
      <c r="M60" s="13">
        <f>SUM(M61:M65)</f>
        <v>2727234.75</v>
      </c>
      <c r="N60" s="13">
        <f>SUM(N61:N65)</f>
        <v>1266189.25</v>
      </c>
      <c r="O60" s="13">
        <f t="shared" si="39"/>
        <v>1266683.25</v>
      </c>
      <c r="P60" s="13">
        <f t="shared" si="39"/>
        <v>494</v>
      </c>
      <c r="Q60" s="13">
        <f t="shared" si="39"/>
        <v>1742758.1199999999</v>
      </c>
      <c r="R60" s="13">
        <f>SUM(R61:R65)</f>
        <v>984476.63</v>
      </c>
      <c r="S60" s="14">
        <f t="shared" si="4"/>
        <v>68.293142676560265</v>
      </c>
      <c r="T60" s="14">
        <f t="shared" si="5"/>
        <v>68.284695629704956</v>
      </c>
    </row>
    <row r="61" spans="2:20" ht="13.5" customHeight="1">
      <c r="B61" s="49">
        <v>162</v>
      </c>
      <c r="C61" s="29" t="s">
        <v>93</v>
      </c>
      <c r="D61" s="23">
        <v>400</v>
      </c>
      <c r="E61" s="23">
        <v>0</v>
      </c>
      <c r="F61" s="23">
        <f>+G61+H61</f>
        <v>497</v>
      </c>
      <c r="G61" s="23">
        <v>0</v>
      </c>
      <c r="H61" s="23">
        <v>497</v>
      </c>
      <c r="I61" s="23">
        <v>897</v>
      </c>
      <c r="J61" s="23">
        <v>837</v>
      </c>
      <c r="K61" s="23">
        <v>0</v>
      </c>
      <c r="L61" s="24">
        <v>0</v>
      </c>
      <c r="M61" s="24">
        <v>0</v>
      </c>
      <c r="N61" s="24">
        <f t="shared" ref="N61:N65" si="40">J61-M61</f>
        <v>837</v>
      </c>
      <c r="O61" s="24">
        <f t="shared" ref="O61:O65" si="41">+N61+P61</f>
        <v>897</v>
      </c>
      <c r="P61" s="24">
        <f>+I61-J61</f>
        <v>60</v>
      </c>
      <c r="Q61" s="23">
        <v>0</v>
      </c>
      <c r="R61" s="24">
        <v>0</v>
      </c>
      <c r="S61" s="27">
        <f t="shared" si="4"/>
        <v>0</v>
      </c>
      <c r="T61" s="27">
        <f t="shared" si="5"/>
        <v>0</v>
      </c>
    </row>
    <row r="62" spans="2:20" ht="13.5" customHeight="1">
      <c r="B62" s="51">
        <v>163</v>
      </c>
      <c r="C62" s="29" t="s">
        <v>94</v>
      </c>
      <c r="D62" s="23">
        <v>500</v>
      </c>
      <c r="E62" s="23">
        <v>0</v>
      </c>
      <c r="F62" s="23">
        <f>+G62+H62</f>
        <v>57501</v>
      </c>
      <c r="G62" s="23">
        <v>0</v>
      </c>
      <c r="H62" s="23">
        <v>57501</v>
      </c>
      <c r="I62" s="23">
        <v>58001</v>
      </c>
      <c r="J62" s="23">
        <v>58001</v>
      </c>
      <c r="K62" s="23">
        <v>0</v>
      </c>
      <c r="L62" s="24">
        <v>0</v>
      </c>
      <c r="M62" s="24">
        <v>0</v>
      </c>
      <c r="N62" s="24">
        <f t="shared" si="40"/>
        <v>58001</v>
      </c>
      <c r="O62" s="24">
        <f t="shared" si="41"/>
        <v>58001</v>
      </c>
      <c r="P62" s="24">
        <f>+I62-J62</f>
        <v>0</v>
      </c>
      <c r="Q62" s="23">
        <v>0</v>
      </c>
      <c r="R62" s="24">
        <v>0</v>
      </c>
      <c r="S62" s="27">
        <f t="shared" si="4"/>
        <v>0</v>
      </c>
      <c r="T62" s="27">
        <f t="shared" si="5"/>
        <v>0</v>
      </c>
    </row>
    <row r="63" spans="2:20" ht="13.5" customHeight="1">
      <c r="B63" s="51">
        <v>164</v>
      </c>
      <c r="C63" s="29" t="s">
        <v>95</v>
      </c>
      <c r="D63" s="23">
        <v>171817</v>
      </c>
      <c r="E63" s="23">
        <v>0</v>
      </c>
      <c r="F63" s="23">
        <f>+G63+H63</f>
        <v>2072253</v>
      </c>
      <c r="G63" s="23">
        <v>30942</v>
      </c>
      <c r="H63" s="23">
        <v>2041311</v>
      </c>
      <c r="I63" s="23">
        <v>2244070</v>
      </c>
      <c r="J63" s="23">
        <v>2244070</v>
      </c>
      <c r="K63" s="23">
        <v>0</v>
      </c>
      <c r="L63" s="25">
        <v>900</v>
      </c>
      <c r="M63" s="26">
        <v>1515879.61</v>
      </c>
      <c r="N63" s="24">
        <f t="shared" si="40"/>
        <v>728190.3899999999</v>
      </c>
      <c r="O63" s="24">
        <f t="shared" si="41"/>
        <v>728190.3899999999</v>
      </c>
      <c r="P63" s="24">
        <f>+I63-J63</f>
        <v>0</v>
      </c>
      <c r="Q63" s="26">
        <v>1375361.5</v>
      </c>
      <c r="R63" s="26">
        <v>140518.10999999999</v>
      </c>
      <c r="S63" s="27">
        <f t="shared" si="4"/>
        <v>67.550460101511987</v>
      </c>
      <c r="T63" s="27">
        <f t="shared" si="5"/>
        <v>67.550460101511987</v>
      </c>
    </row>
    <row r="64" spans="2:20" ht="13.5" customHeight="1">
      <c r="B64" s="49">
        <v>165</v>
      </c>
      <c r="C64" s="29" t="s">
        <v>96</v>
      </c>
      <c r="D64" s="23">
        <v>68010</v>
      </c>
      <c r="E64" s="23">
        <v>0</v>
      </c>
      <c r="F64" s="23">
        <f>+G64+H64</f>
        <v>1173426</v>
      </c>
      <c r="G64" s="23">
        <v>337756</v>
      </c>
      <c r="H64" s="23">
        <v>835670</v>
      </c>
      <c r="I64" s="23">
        <v>1241436</v>
      </c>
      <c r="J64" s="23">
        <v>1241436</v>
      </c>
      <c r="K64" s="23">
        <v>0</v>
      </c>
      <c r="L64" s="25">
        <v>332904.64</v>
      </c>
      <c r="M64" s="26">
        <v>1018035.65</v>
      </c>
      <c r="N64" s="24">
        <f t="shared" si="40"/>
        <v>223400.34999999998</v>
      </c>
      <c r="O64" s="24">
        <f t="shared" si="41"/>
        <v>223400.34999999998</v>
      </c>
      <c r="P64" s="24">
        <f>+I64-J64</f>
        <v>0</v>
      </c>
      <c r="Q64" s="26">
        <v>259758.42</v>
      </c>
      <c r="R64" s="26">
        <v>758277.23</v>
      </c>
      <c r="S64" s="27">
        <f t="shared" si="4"/>
        <v>82.004682480611166</v>
      </c>
      <c r="T64" s="27">
        <f t="shared" si="5"/>
        <v>82.004682480611166</v>
      </c>
    </row>
    <row r="65" spans="2:20" ht="13.5" customHeight="1">
      <c r="B65" s="49">
        <v>169</v>
      </c>
      <c r="C65" s="22" t="s">
        <v>97</v>
      </c>
      <c r="D65" s="23">
        <v>29012</v>
      </c>
      <c r="E65" s="23">
        <v>0</v>
      </c>
      <c r="F65" s="23">
        <f>+G65+H65</f>
        <v>420502</v>
      </c>
      <c r="G65" s="23">
        <v>-22638</v>
      </c>
      <c r="H65" s="23">
        <v>443140</v>
      </c>
      <c r="I65" s="23">
        <v>449514</v>
      </c>
      <c r="J65" s="23">
        <v>449080</v>
      </c>
      <c r="K65" s="23">
        <v>0</v>
      </c>
      <c r="L65" s="25">
        <v>101564.88</v>
      </c>
      <c r="M65" s="26">
        <v>193319.49</v>
      </c>
      <c r="N65" s="24">
        <f t="shared" si="40"/>
        <v>255760.51</v>
      </c>
      <c r="O65" s="24">
        <f t="shared" si="41"/>
        <v>256194.51</v>
      </c>
      <c r="P65" s="24">
        <f>+I65-J65</f>
        <v>434</v>
      </c>
      <c r="Q65" s="26">
        <v>107638.2</v>
      </c>
      <c r="R65" s="26">
        <v>85681.29</v>
      </c>
      <c r="S65" s="27">
        <f t="shared" si="4"/>
        <v>43.047895697871205</v>
      </c>
      <c r="T65" s="27">
        <f t="shared" si="5"/>
        <v>43.00633350685407</v>
      </c>
    </row>
    <row r="66" spans="2:20" ht="13.5" customHeight="1">
      <c r="B66" s="53">
        <v>170</v>
      </c>
      <c r="C66" s="38" t="s">
        <v>98</v>
      </c>
      <c r="D66" s="13">
        <f>SUM(D67:D68)</f>
        <v>39926</v>
      </c>
      <c r="E66" s="13">
        <f t="shared" ref="E66:R66" si="42">SUM(E67:E68)</f>
        <v>0</v>
      </c>
      <c r="F66" s="13">
        <f t="shared" si="42"/>
        <v>-12300</v>
      </c>
      <c r="G66" s="13">
        <f t="shared" si="42"/>
        <v>-12300</v>
      </c>
      <c r="H66" s="13">
        <f t="shared" si="42"/>
        <v>0</v>
      </c>
      <c r="I66" s="13">
        <f>SUM(I67:I68)</f>
        <v>27626</v>
      </c>
      <c r="J66" s="13">
        <f t="shared" si="42"/>
        <v>27626</v>
      </c>
      <c r="K66" s="13">
        <f t="shared" si="42"/>
        <v>0</v>
      </c>
      <c r="L66" s="13">
        <f t="shared" si="42"/>
        <v>0</v>
      </c>
      <c r="M66" s="13">
        <f t="shared" si="42"/>
        <v>0</v>
      </c>
      <c r="N66" s="13">
        <f>SUM(N67:N68)</f>
        <v>27626</v>
      </c>
      <c r="O66" s="13">
        <f t="shared" si="42"/>
        <v>27626</v>
      </c>
      <c r="P66" s="13">
        <f t="shared" si="42"/>
        <v>0</v>
      </c>
      <c r="Q66" s="13">
        <f t="shared" si="42"/>
        <v>0</v>
      </c>
      <c r="R66" s="13">
        <f t="shared" si="42"/>
        <v>0</v>
      </c>
      <c r="S66" s="14">
        <f t="shared" si="4"/>
        <v>0</v>
      </c>
      <c r="T66" s="14">
        <f t="shared" si="5"/>
        <v>0</v>
      </c>
    </row>
    <row r="67" spans="2:20" ht="13.5" customHeight="1">
      <c r="B67" s="49">
        <v>171</v>
      </c>
      <c r="C67" s="29" t="s">
        <v>99</v>
      </c>
      <c r="D67" s="23">
        <v>19926</v>
      </c>
      <c r="E67" s="23">
        <v>0</v>
      </c>
      <c r="F67" s="23">
        <f>+G67+H67</f>
        <v>-12300</v>
      </c>
      <c r="G67" s="23">
        <v>-12300</v>
      </c>
      <c r="H67" s="23">
        <v>0</v>
      </c>
      <c r="I67" s="23">
        <v>7626</v>
      </c>
      <c r="J67" s="23">
        <v>7626</v>
      </c>
      <c r="K67" s="23">
        <v>0</v>
      </c>
      <c r="L67" s="24">
        <v>0</v>
      </c>
      <c r="M67" s="24">
        <v>0</v>
      </c>
      <c r="N67" s="24">
        <f t="shared" ref="N67:N68" si="43">J67-M67</f>
        <v>7626</v>
      </c>
      <c r="O67" s="24">
        <f t="shared" ref="O67:O68" si="44">+N67+P67</f>
        <v>7626</v>
      </c>
      <c r="P67" s="24">
        <f>+I67-J67</f>
        <v>0</v>
      </c>
      <c r="Q67" s="23">
        <v>0</v>
      </c>
      <c r="R67" s="23">
        <v>0</v>
      </c>
      <c r="S67" s="27">
        <f t="shared" si="4"/>
        <v>0</v>
      </c>
      <c r="T67" s="27">
        <f t="shared" si="5"/>
        <v>0</v>
      </c>
    </row>
    <row r="68" spans="2:20" ht="13.5" customHeight="1">
      <c r="B68" s="49">
        <v>172</v>
      </c>
      <c r="C68" s="29" t="s">
        <v>100</v>
      </c>
      <c r="D68" s="23">
        <v>20000</v>
      </c>
      <c r="E68" s="23">
        <v>0</v>
      </c>
      <c r="F68" s="23">
        <f>+G68+H68</f>
        <v>0</v>
      </c>
      <c r="G68" s="23">
        <v>0</v>
      </c>
      <c r="H68" s="23">
        <v>0</v>
      </c>
      <c r="I68" s="23">
        <v>20000</v>
      </c>
      <c r="J68" s="23">
        <v>20000</v>
      </c>
      <c r="K68" s="23">
        <v>0</v>
      </c>
      <c r="L68" s="24">
        <v>0</v>
      </c>
      <c r="M68" s="24">
        <v>0</v>
      </c>
      <c r="N68" s="24">
        <f t="shared" si="43"/>
        <v>20000</v>
      </c>
      <c r="O68" s="24">
        <f t="shared" si="44"/>
        <v>20000</v>
      </c>
      <c r="P68" s="24">
        <f>+I68-J68</f>
        <v>0</v>
      </c>
      <c r="Q68" s="23">
        <v>0</v>
      </c>
      <c r="R68" s="23">
        <v>0</v>
      </c>
      <c r="S68" s="27">
        <f t="shared" si="4"/>
        <v>0</v>
      </c>
      <c r="T68" s="27">
        <f t="shared" si="5"/>
        <v>0</v>
      </c>
    </row>
    <row r="69" spans="2:20" ht="13.5" customHeight="1">
      <c r="B69" s="53">
        <v>180</v>
      </c>
      <c r="C69" s="20" t="s">
        <v>101</v>
      </c>
      <c r="D69" s="13">
        <f>SUM(D70:D74)</f>
        <v>431079</v>
      </c>
      <c r="E69" s="13">
        <f t="shared" ref="E69:Q69" si="45">SUM(E70:E74)</f>
        <v>0</v>
      </c>
      <c r="F69" s="13">
        <f t="shared" si="45"/>
        <v>971081</v>
      </c>
      <c r="G69" s="13">
        <f t="shared" si="45"/>
        <v>-38364</v>
      </c>
      <c r="H69" s="13">
        <f t="shared" si="45"/>
        <v>1009445</v>
      </c>
      <c r="I69" s="13">
        <f>SUM(I70:I74)</f>
        <v>1402160</v>
      </c>
      <c r="J69" s="13">
        <f t="shared" si="45"/>
        <v>1402160</v>
      </c>
      <c r="K69" s="13">
        <f>SUM(K70:K74)</f>
        <v>0.01</v>
      </c>
      <c r="L69" s="13">
        <f t="shared" si="45"/>
        <v>159389.88</v>
      </c>
      <c r="M69" s="13">
        <f>SUM(M70:M74)</f>
        <v>1163406.78</v>
      </c>
      <c r="N69" s="13">
        <f>SUM(N70:N74)</f>
        <v>238753.21999999997</v>
      </c>
      <c r="O69" s="13">
        <f t="shared" si="45"/>
        <v>238753.21999999997</v>
      </c>
      <c r="P69" s="13">
        <f t="shared" si="45"/>
        <v>0</v>
      </c>
      <c r="Q69" s="13">
        <f t="shared" si="45"/>
        <v>549827.86</v>
      </c>
      <c r="R69" s="13">
        <f>SUM(R70:R74)</f>
        <v>613578.91999999993</v>
      </c>
      <c r="S69" s="14">
        <f t="shared" si="4"/>
        <v>82.972469618303194</v>
      </c>
      <c r="T69" s="14">
        <f t="shared" si="5"/>
        <v>82.972469618303194</v>
      </c>
    </row>
    <row r="70" spans="2:20" ht="13.5" customHeight="1">
      <c r="B70" s="49">
        <v>181</v>
      </c>
      <c r="C70" s="29" t="s">
        <v>102</v>
      </c>
      <c r="D70" s="23">
        <v>6500</v>
      </c>
      <c r="E70" s="23">
        <v>0</v>
      </c>
      <c r="F70" s="23">
        <f>+G70+H70</f>
        <v>31633</v>
      </c>
      <c r="G70" s="23">
        <v>6633</v>
      </c>
      <c r="H70" s="23">
        <v>25000</v>
      </c>
      <c r="I70" s="23">
        <v>38133</v>
      </c>
      <c r="J70" s="23">
        <v>38133</v>
      </c>
      <c r="K70" s="23">
        <v>0</v>
      </c>
      <c r="L70" s="24">
        <v>0</v>
      </c>
      <c r="M70" s="26">
        <v>38059.050000000003</v>
      </c>
      <c r="N70" s="24">
        <f t="shared" ref="N70:N74" si="46">J70-M70</f>
        <v>73.94999999999709</v>
      </c>
      <c r="O70" s="24">
        <f t="shared" ref="O70:O74" si="47">+N70+P70</f>
        <v>73.94999999999709</v>
      </c>
      <c r="P70" s="24">
        <f>+I70-J70</f>
        <v>0</v>
      </c>
      <c r="Q70" s="26">
        <v>10604.05</v>
      </c>
      <c r="R70" s="26">
        <v>27455</v>
      </c>
      <c r="S70" s="27">
        <f t="shared" si="4"/>
        <v>99.806073479663297</v>
      </c>
      <c r="T70" s="27">
        <f t="shared" si="5"/>
        <v>99.806073479663297</v>
      </c>
    </row>
    <row r="71" spans="2:20" ht="13.5" customHeight="1">
      <c r="B71" s="49">
        <v>182</v>
      </c>
      <c r="C71" s="29" t="s">
        <v>103</v>
      </c>
      <c r="D71" s="23">
        <v>139850</v>
      </c>
      <c r="E71" s="23">
        <v>0</v>
      </c>
      <c r="F71" s="23">
        <f>+G71+H71</f>
        <v>182851</v>
      </c>
      <c r="G71" s="23">
        <v>-20009</v>
      </c>
      <c r="H71" s="23">
        <v>202860</v>
      </c>
      <c r="I71" s="23">
        <v>322701</v>
      </c>
      <c r="J71" s="23">
        <v>322701</v>
      </c>
      <c r="K71" s="23">
        <v>0</v>
      </c>
      <c r="L71" s="25">
        <v>42578.06</v>
      </c>
      <c r="M71" s="26">
        <v>217480.12</v>
      </c>
      <c r="N71" s="24">
        <f t="shared" si="46"/>
        <v>105220.88</v>
      </c>
      <c r="O71" s="24">
        <f t="shared" si="47"/>
        <v>105220.88</v>
      </c>
      <c r="P71" s="24">
        <f>+I71-J71</f>
        <v>0</v>
      </c>
      <c r="Q71" s="26">
        <v>147333.04999999999</v>
      </c>
      <c r="R71" s="26">
        <v>70147.070000000007</v>
      </c>
      <c r="S71" s="27">
        <f t="shared" si="4"/>
        <v>67.393692613285978</v>
      </c>
      <c r="T71" s="27">
        <f t="shared" si="5"/>
        <v>67.393692613285978</v>
      </c>
    </row>
    <row r="72" spans="2:20" ht="13.5" customHeight="1">
      <c r="B72" s="49">
        <v>183</v>
      </c>
      <c r="C72" s="29" t="s">
        <v>104</v>
      </c>
      <c r="D72" s="23">
        <v>747</v>
      </c>
      <c r="E72" s="23">
        <v>0</v>
      </c>
      <c r="F72" s="23">
        <f>+G72+H72</f>
        <v>-747</v>
      </c>
      <c r="G72" s="23">
        <v>-747</v>
      </c>
      <c r="H72" s="23">
        <v>0</v>
      </c>
      <c r="I72" s="23">
        <v>0</v>
      </c>
      <c r="J72" s="23">
        <v>0</v>
      </c>
      <c r="K72" s="23">
        <v>0</v>
      </c>
      <c r="L72" s="24">
        <v>0</v>
      </c>
      <c r="M72" s="24">
        <v>0</v>
      </c>
      <c r="N72" s="24">
        <f t="shared" si="46"/>
        <v>0</v>
      </c>
      <c r="O72" s="24">
        <f t="shared" si="47"/>
        <v>0</v>
      </c>
      <c r="P72" s="24">
        <f>+I72-J72</f>
        <v>0</v>
      </c>
      <c r="Q72" s="24">
        <v>0</v>
      </c>
      <c r="R72" s="24">
        <v>0</v>
      </c>
      <c r="S72" s="27">
        <v>0</v>
      </c>
      <c r="T72" s="27">
        <v>0</v>
      </c>
    </row>
    <row r="73" spans="2:20" ht="13.5" customHeight="1">
      <c r="B73" s="49">
        <v>185</v>
      </c>
      <c r="C73" s="29" t="s">
        <v>105</v>
      </c>
      <c r="D73" s="23">
        <v>76399</v>
      </c>
      <c r="E73" s="23">
        <v>0</v>
      </c>
      <c r="F73" s="23">
        <f>+G73+H73</f>
        <v>224916</v>
      </c>
      <c r="G73" s="23">
        <v>38576</v>
      </c>
      <c r="H73" s="23">
        <v>186340</v>
      </c>
      <c r="I73" s="23">
        <v>301315</v>
      </c>
      <c r="J73" s="23">
        <v>301315</v>
      </c>
      <c r="K73" s="23">
        <v>0</v>
      </c>
      <c r="L73" s="25">
        <v>117350.94</v>
      </c>
      <c r="M73" s="26">
        <v>231060.18</v>
      </c>
      <c r="N73" s="24">
        <f t="shared" si="46"/>
        <v>70254.820000000007</v>
      </c>
      <c r="O73" s="24">
        <f t="shared" si="47"/>
        <v>70254.820000000007</v>
      </c>
      <c r="P73" s="24">
        <f>+I73-J73</f>
        <v>0</v>
      </c>
      <c r="Q73" s="26">
        <v>73502.63</v>
      </c>
      <c r="R73" s="26">
        <v>157557.54999999999</v>
      </c>
      <c r="S73" s="27">
        <f t="shared" si="4"/>
        <v>76.683928778852689</v>
      </c>
      <c r="T73" s="27">
        <f t="shared" si="5"/>
        <v>76.683928778852689</v>
      </c>
    </row>
    <row r="74" spans="2:20" ht="13.5" customHeight="1">
      <c r="B74" s="49">
        <v>189</v>
      </c>
      <c r="C74" s="29" t="s">
        <v>106</v>
      </c>
      <c r="D74" s="23">
        <v>207583</v>
      </c>
      <c r="E74" s="23">
        <v>0</v>
      </c>
      <c r="F74" s="23">
        <f>+G74+H74</f>
        <v>532428</v>
      </c>
      <c r="G74" s="23">
        <v>-62817</v>
      </c>
      <c r="H74" s="23">
        <v>595245</v>
      </c>
      <c r="I74" s="23">
        <v>740011</v>
      </c>
      <c r="J74" s="23">
        <v>740011</v>
      </c>
      <c r="K74" s="23">
        <v>0.01</v>
      </c>
      <c r="L74" s="25">
        <v>-539.12</v>
      </c>
      <c r="M74" s="26">
        <v>676807.43</v>
      </c>
      <c r="N74" s="24">
        <f t="shared" si="46"/>
        <v>63203.569999999949</v>
      </c>
      <c r="O74" s="24">
        <f t="shared" si="47"/>
        <v>63203.569999999949</v>
      </c>
      <c r="P74" s="24">
        <f>+I74-J74</f>
        <v>0</v>
      </c>
      <c r="Q74" s="26">
        <v>318388.13</v>
      </c>
      <c r="R74" s="26">
        <v>358419.3</v>
      </c>
      <c r="S74" s="27">
        <f t="shared" si="4"/>
        <v>91.459103986292106</v>
      </c>
      <c r="T74" s="27">
        <f t="shared" si="5"/>
        <v>91.459103986292106</v>
      </c>
    </row>
    <row r="75" spans="2:20" ht="13.5" customHeight="1">
      <c r="B75" s="47">
        <v>190</v>
      </c>
      <c r="C75" s="38" t="s">
        <v>197</v>
      </c>
      <c r="D75" s="13">
        <f t="shared" ref="D75:H75" si="48">+D79+D77+D80+D82</f>
        <v>0</v>
      </c>
      <c r="E75" s="13">
        <f t="shared" si="48"/>
        <v>0</v>
      </c>
      <c r="F75" s="13">
        <f>F76+F79+F77+F80+F82+F78+F81</f>
        <v>210235</v>
      </c>
      <c r="G75" s="13">
        <f>G76+G79+G77+G80+G82+G81+G78</f>
        <v>210235</v>
      </c>
      <c r="H75" s="13">
        <f t="shared" si="48"/>
        <v>0</v>
      </c>
      <c r="I75" s="13">
        <f t="shared" ref="I75:R75" si="49">I76+I79+I77+I78+I80+I81+I82</f>
        <v>210235</v>
      </c>
      <c r="J75" s="13">
        <f t="shared" si="49"/>
        <v>210235</v>
      </c>
      <c r="K75" s="13">
        <f t="shared" si="49"/>
        <v>0</v>
      </c>
      <c r="L75" s="13">
        <f t="shared" si="49"/>
        <v>2448.16</v>
      </c>
      <c r="M75" s="13">
        <f>M76+M79+M77+M78+M80+M81+M82</f>
        <v>209789.53</v>
      </c>
      <c r="N75" s="13">
        <f t="shared" si="49"/>
        <v>445.47</v>
      </c>
      <c r="O75" s="13">
        <f t="shared" si="49"/>
        <v>445.47</v>
      </c>
      <c r="P75" s="13">
        <f t="shared" si="49"/>
        <v>0</v>
      </c>
      <c r="Q75" s="13">
        <f t="shared" si="49"/>
        <v>206746.23999999999</v>
      </c>
      <c r="R75" s="13">
        <f t="shared" si="49"/>
        <v>3043.29</v>
      </c>
      <c r="S75" s="14">
        <f t="shared" ref="S75:S138" si="50">+M75/J75*100</f>
        <v>99.788108545199421</v>
      </c>
      <c r="T75" s="14">
        <f t="shared" ref="T75:T138" si="51">+M75/I75*100</f>
        <v>99.788108545199421</v>
      </c>
    </row>
    <row r="76" spans="2:20" ht="13.5" customHeight="1">
      <c r="B76" s="51">
        <v>191</v>
      </c>
      <c r="C76" s="22" t="s">
        <v>66</v>
      </c>
      <c r="D76" s="24">
        <v>0</v>
      </c>
      <c r="E76" s="24">
        <v>0</v>
      </c>
      <c r="F76" s="23">
        <f t="shared" ref="F76:F82" si="52">+G76+H76</f>
        <v>2553</v>
      </c>
      <c r="G76" s="24">
        <v>2553</v>
      </c>
      <c r="H76" s="24">
        <v>0</v>
      </c>
      <c r="I76" s="24">
        <v>2553</v>
      </c>
      <c r="J76" s="24">
        <v>2553</v>
      </c>
      <c r="K76" s="24">
        <v>0</v>
      </c>
      <c r="L76" s="24">
        <v>0</v>
      </c>
      <c r="M76" s="26">
        <v>2551.5300000000002</v>
      </c>
      <c r="N76" s="24">
        <f t="shared" ref="N76:N82" si="53">J76-M76</f>
        <v>1.4699999999997999</v>
      </c>
      <c r="O76" s="24">
        <f>N76+P76</f>
        <v>1.4699999999997999</v>
      </c>
      <c r="P76" s="24">
        <f t="shared" ref="P76:P82" si="54">+I76-J76</f>
        <v>0</v>
      </c>
      <c r="Q76" s="26">
        <v>208.23</v>
      </c>
      <c r="R76" s="26">
        <v>2343.3000000000002</v>
      </c>
      <c r="S76" s="27">
        <f t="shared" si="50"/>
        <v>99.942420681551127</v>
      </c>
      <c r="T76" s="27">
        <f t="shared" si="51"/>
        <v>99.942420681551127</v>
      </c>
    </row>
    <row r="77" spans="2:20" ht="13.5" customHeight="1">
      <c r="B77" s="51">
        <v>192</v>
      </c>
      <c r="C77" s="22" t="s">
        <v>72</v>
      </c>
      <c r="D77" s="24">
        <v>0</v>
      </c>
      <c r="E77" s="24">
        <v>0</v>
      </c>
      <c r="F77" s="23">
        <f t="shared" si="52"/>
        <v>731</v>
      </c>
      <c r="G77" s="24">
        <v>731</v>
      </c>
      <c r="H77" s="24">
        <v>0</v>
      </c>
      <c r="I77" s="24">
        <v>731</v>
      </c>
      <c r="J77" s="24">
        <v>731</v>
      </c>
      <c r="K77" s="24">
        <v>0</v>
      </c>
      <c r="L77" s="24">
        <v>0</v>
      </c>
      <c r="M77" s="26">
        <v>730.26</v>
      </c>
      <c r="N77" s="24">
        <f t="shared" si="53"/>
        <v>0.74000000000000909</v>
      </c>
      <c r="O77" s="24">
        <f>N77+P77</f>
        <v>0.74000000000000909</v>
      </c>
      <c r="P77" s="24">
        <f t="shared" si="54"/>
        <v>0</v>
      </c>
      <c r="Q77" s="26">
        <v>730.26</v>
      </c>
      <c r="R77" s="24">
        <v>0</v>
      </c>
      <c r="S77" s="27">
        <f t="shared" si="50"/>
        <v>99.898768809849528</v>
      </c>
      <c r="T77" s="27">
        <f t="shared" si="51"/>
        <v>99.898768809849528</v>
      </c>
    </row>
    <row r="78" spans="2:20" ht="13.5" customHeight="1">
      <c r="B78" s="51">
        <v>194</v>
      </c>
      <c r="C78" s="22" t="s">
        <v>107</v>
      </c>
      <c r="D78" s="24">
        <v>0</v>
      </c>
      <c r="E78" s="24">
        <v>0</v>
      </c>
      <c r="F78" s="23">
        <f t="shared" si="52"/>
        <v>198485</v>
      </c>
      <c r="G78" s="24">
        <v>198485</v>
      </c>
      <c r="H78" s="24">
        <v>0</v>
      </c>
      <c r="I78" s="24">
        <v>198485</v>
      </c>
      <c r="J78" s="24">
        <v>198485</v>
      </c>
      <c r="K78" s="24">
        <v>0</v>
      </c>
      <c r="L78" s="24">
        <v>0</v>
      </c>
      <c r="M78" s="26">
        <v>198485</v>
      </c>
      <c r="N78" s="24">
        <f t="shared" si="53"/>
        <v>0</v>
      </c>
      <c r="O78" s="24">
        <f>N78+P78</f>
        <v>0</v>
      </c>
      <c r="P78" s="24">
        <f t="shared" si="54"/>
        <v>0</v>
      </c>
      <c r="Q78" s="26">
        <v>198485</v>
      </c>
      <c r="R78" s="24">
        <v>0</v>
      </c>
      <c r="S78" s="27">
        <f t="shared" si="50"/>
        <v>100</v>
      </c>
      <c r="T78" s="27">
        <f t="shared" si="51"/>
        <v>100</v>
      </c>
    </row>
    <row r="79" spans="2:20" ht="13.5" customHeight="1">
      <c r="B79" s="51">
        <v>195</v>
      </c>
      <c r="C79" s="22" t="s">
        <v>84</v>
      </c>
      <c r="D79" s="24">
        <v>0</v>
      </c>
      <c r="E79" s="24">
        <v>0</v>
      </c>
      <c r="F79" s="23">
        <f t="shared" si="52"/>
        <v>270</v>
      </c>
      <c r="G79" s="24">
        <v>270</v>
      </c>
      <c r="H79" s="24">
        <v>0</v>
      </c>
      <c r="I79" s="24">
        <v>270</v>
      </c>
      <c r="J79" s="24">
        <v>270</v>
      </c>
      <c r="K79" s="24">
        <v>0</v>
      </c>
      <c r="L79" s="24">
        <v>0</v>
      </c>
      <c r="M79" s="26">
        <v>198</v>
      </c>
      <c r="N79" s="24">
        <f t="shared" si="53"/>
        <v>72</v>
      </c>
      <c r="O79" s="24">
        <f t="shared" ref="O79:O82" si="55">+N79+P79</f>
        <v>72</v>
      </c>
      <c r="P79" s="24">
        <f t="shared" si="54"/>
        <v>0</v>
      </c>
      <c r="Q79" s="26">
        <v>198</v>
      </c>
      <c r="R79" s="24">
        <v>0</v>
      </c>
      <c r="S79" s="27">
        <f t="shared" si="50"/>
        <v>73.333333333333329</v>
      </c>
      <c r="T79" s="27">
        <f t="shared" si="51"/>
        <v>73.333333333333329</v>
      </c>
    </row>
    <row r="80" spans="2:20" ht="13.5" customHeight="1">
      <c r="B80" s="51">
        <v>196</v>
      </c>
      <c r="C80" s="22" t="s">
        <v>88</v>
      </c>
      <c r="D80" s="24">
        <v>0</v>
      </c>
      <c r="E80" s="24">
        <v>0</v>
      </c>
      <c r="F80" s="23">
        <f t="shared" si="52"/>
        <v>46</v>
      </c>
      <c r="G80" s="24">
        <v>46</v>
      </c>
      <c r="H80" s="24">
        <v>0</v>
      </c>
      <c r="I80" s="24">
        <v>46</v>
      </c>
      <c r="J80" s="24">
        <v>46</v>
      </c>
      <c r="K80" s="24">
        <v>0</v>
      </c>
      <c r="L80" s="24">
        <v>0</v>
      </c>
      <c r="M80" s="26">
        <v>46</v>
      </c>
      <c r="N80" s="24">
        <f t="shared" si="53"/>
        <v>0</v>
      </c>
      <c r="O80" s="24">
        <f t="shared" si="55"/>
        <v>0</v>
      </c>
      <c r="P80" s="24">
        <f t="shared" si="54"/>
        <v>0</v>
      </c>
      <c r="Q80" s="26">
        <v>46</v>
      </c>
      <c r="R80" s="24">
        <v>0</v>
      </c>
      <c r="S80" s="27">
        <f t="shared" si="50"/>
        <v>100</v>
      </c>
      <c r="T80" s="27">
        <f t="shared" si="51"/>
        <v>100</v>
      </c>
    </row>
    <row r="81" spans="2:20" ht="13.5" customHeight="1">
      <c r="B81" s="51">
        <v>197</v>
      </c>
      <c r="C81" s="22" t="s">
        <v>92</v>
      </c>
      <c r="D81" s="24">
        <v>0</v>
      </c>
      <c r="E81" s="24">
        <v>0</v>
      </c>
      <c r="F81" s="23">
        <f t="shared" si="52"/>
        <v>2167</v>
      </c>
      <c r="G81" s="24">
        <v>2167</v>
      </c>
      <c r="H81" s="24">
        <v>0</v>
      </c>
      <c r="I81" s="24">
        <v>2167</v>
      </c>
      <c r="J81" s="24">
        <v>2167</v>
      </c>
      <c r="K81" s="24">
        <v>0</v>
      </c>
      <c r="L81" s="24">
        <v>0</v>
      </c>
      <c r="M81" s="26">
        <v>2166.75</v>
      </c>
      <c r="N81" s="24">
        <f t="shared" si="53"/>
        <v>0.25</v>
      </c>
      <c r="O81" s="24">
        <f t="shared" si="55"/>
        <v>0.25</v>
      </c>
      <c r="P81" s="24">
        <f t="shared" si="54"/>
        <v>0</v>
      </c>
      <c r="Q81" s="26">
        <v>2166.75</v>
      </c>
      <c r="R81" s="24">
        <v>0</v>
      </c>
      <c r="S81" s="27">
        <f t="shared" si="50"/>
        <v>99.98846331333641</v>
      </c>
      <c r="T81" s="27">
        <f t="shared" si="51"/>
        <v>99.98846331333641</v>
      </c>
    </row>
    <row r="82" spans="2:20" ht="13.5" customHeight="1">
      <c r="B82" s="51">
        <v>199</v>
      </c>
      <c r="C82" s="22" t="s">
        <v>101</v>
      </c>
      <c r="D82" s="24">
        <v>0</v>
      </c>
      <c r="E82" s="24">
        <v>0</v>
      </c>
      <c r="F82" s="23">
        <f t="shared" si="52"/>
        <v>5983</v>
      </c>
      <c r="G82" s="24">
        <v>5983</v>
      </c>
      <c r="H82" s="24">
        <v>0</v>
      </c>
      <c r="I82" s="24">
        <v>5983</v>
      </c>
      <c r="J82" s="24">
        <v>5983</v>
      </c>
      <c r="K82" s="24">
        <v>0</v>
      </c>
      <c r="L82" s="24">
        <v>2448.16</v>
      </c>
      <c r="M82" s="26">
        <v>5611.99</v>
      </c>
      <c r="N82" s="24">
        <f t="shared" si="53"/>
        <v>371.01000000000022</v>
      </c>
      <c r="O82" s="24">
        <f t="shared" si="55"/>
        <v>371.01000000000022</v>
      </c>
      <c r="P82" s="24">
        <f t="shared" si="54"/>
        <v>0</v>
      </c>
      <c r="Q82" s="26">
        <v>4912</v>
      </c>
      <c r="R82" s="26">
        <v>699.99</v>
      </c>
      <c r="S82" s="27">
        <f t="shared" si="50"/>
        <v>93.798930302523814</v>
      </c>
      <c r="T82" s="27">
        <f t="shared" si="51"/>
        <v>93.798930302523814</v>
      </c>
    </row>
    <row r="83" spans="2:20" s="4" customFormat="1" ht="13.5" customHeight="1">
      <c r="B83" s="47">
        <v>2</v>
      </c>
      <c r="C83" s="38" t="s">
        <v>108</v>
      </c>
      <c r="D83" s="13">
        <f t="shared" ref="D83:Q83" si="56">+D84+D87+D93+D98+D102+D108+D116+D123+D130+D131</f>
        <v>1492291</v>
      </c>
      <c r="E83" s="13">
        <f t="shared" si="56"/>
        <v>0</v>
      </c>
      <c r="F83" s="13">
        <f t="shared" si="56"/>
        <v>687474</v>
      </c>
      <c r="G83" s="13">
        <f t="shared" si="56"/>
        <v>-45167</v>
      </c>
      <c r="H83" s="13">
        <f t="shared" si="56"/>
        <v>732641</v>
      </c>
      <c r="I83" s="13">
        <f>+I84+I87+I93+I98+I102+I108+I116+I123+I130+I131</f>
        <v>2179765</v>
      </c>
      <c r="J83" s="13">
        <f t="shared" si="56"/>
        <v>2166022</v>
      </c>
      <c r="K83" s="13">
        <f t="shared" si="56"/>
        <v>0</v>
      </c>
      <c r="L83" s="13">
        <f t="shared" si="56"/>
        <v>348281.72</v>
      </c>
      <c r="M83" s="13">
        <f t="shared" si="56"/>
        <v>1229949.3299999998</v>
      </c>
      <c r="N83" s="13">
        <f t="shared" si="56"/>
        <v>936072.67</v>
      </c>
      <c r="O83" s="13">
        <f t="shared" si="56"/>
        <v>949815.66999999981</v>
      </c>
      <c r="P83" s="13">
        <f t="shared" si="56"/>
        <v>13743</v>
      </c>
      <c r="Q83" s="13">
        <f t="shared" si="56"/>
        <v>778155.49</v>
      </c>
      <c r="R83" s="13">
        <f>+R84+R87+R93+R98+R102+R108+R116+R123+R130+R131</f>
        <v>451793.83999999997</v>
      </c>
      <c r="S83" s="14">
        <f t="shared" si="50"/>
        <v>56.783787514623576</v>
      </c>
      <c r="T83" s="14">
        <f t="shared" si="51"/>
        <v>56.425776631884631</v>
      </c>
    </row>
    <row r="84" spans="2:20" ht="13.5" customHeight="1">
      <c r="B84" s="47">
        <v>200</v>
      </c>
      <c r="C84" s="38" t="s">
        <v>109</v>
      </c>
      <c r="D84" s="13">
        <f>SUM(D85:D86)</f>
        <v>176300</v>
      </c>
      <c r="E84" s="13">
        <f t="shared" ref="E84:R84" si="57">SUM(E85:E86)</f>
        <v>0</v>
      </c>
      <c r="F84" s="13">
        <f t="shared" si="57"/>
        <v>439155</v>
      </c>
      <c r="G84" s="13">
        <f t="shared" si="57"/>
        <v>140300</v>
      </c>
      <c r="H84" s="13">
        <f t="shared" si="57"/>
        <v>298855</v>
      </c>
      <c r="I84" s="13">
        <f>SUM(I85:I86)</f>
        <v>615455</v>
      </c>
      <c r="J84" s="13">
        <f t="shared" si="57"/>
        <v>602637</v>
      </c>
      <c r="K84" s="13">
        <f t="shared" si="57"/>
        <v>0</v>
      </c>
      <c r="L84" s="13">
        <f>SUM(L85:L86)</f>
        <v>246131.80000000002</v>
      </c>
      <c r="M84" s="13">
        <f>SUM(M85:M86)</f>
        <v>426742.25</v>
      </c>
      <c r="N84" s="13">
        <f t="shared" si="57"/>
        <v>175894.75000000003</v>
      </c>
      <c r="O84" s="13">
        <f t="shared" si="57"/>
        <v>188712.75000000003</v>
      </c>
      <c r="P84" s="13">
        <f t="shared" si="57"/>
        <v>12818</v>
      </c>
      <c r="Q84" s="13">
        <f t="shared" si="57"/>
        <v>185073.22</v>
      </c>
      <c r="R84" s="13">
        <f t="shared" si="57"/>
        <v>241669.03</v>
      </c>
      <c r="S84" s="14">
        <f t="shared" si="50"/>
        <v>70.812487450986254</v>
      </c>
      <c r="T84" s="14">
        <f t="shared" si="51"/>
        <v>69.337685127263569</v>
      </c>
    </row>
    <row r="85" spans="2:20" ht="13.5" customHeight="1">
      <c r="B85" s="49">
        <v>201</v>
      </c>
      <c r="C85" s="29" t="s">
        <v>110</v>
      </c>
      <c r="D85" s="23">
        <v>168767</v>
      </c>
      <c r="E85" s="23">
        <v>0</v>
      </c>
      <c r="F85" s="23">
        <f>+G85+H85</f>
        <v>363392</v>
      </c>
      <c r="G85" s="23">
        <v>113246</v>
      </c>
      <c r="H85" s="23">
        <v>250146</v>
      </c>
      <c r="I85" s="23">
        <v>532159</v>
      </c>
      <c r="J85" s="23">
        <v>520007</v>
      </c>
      <c r="K85" s="23">
        <v>0</v>
      </c>
      <c r="L85" s="25">
        <v>222023.92</v>
      </c>
      <c r="M85" s="26">
        <v>383785.23</v>
      </c>
      <c r="N85" s="24">
        <f t="shared" ref="N85:N86" si="58">J85-M85</f>
        <v>136221.77000000002</v>
      </c>
      <c r="O85" s="24">
        <f t="shared" ref="O85:O86" si="59">+N85+P85</f>
        <v>148373.77000000002</v>
      </c>
      <c r="P85" s="24">
        <f>+I85-J85</f>
        <v>12152</v>
      </c>
      <c r="Q85" s="26">
        <v>166867.26</v>
      </c>
      <c r="R85" s="26">
        <v>216917.97</v>
      </c>
      <c r="S85" s="27">
        <f t="shared" si="50"/>
        <v>73.803858409598334</v>
      </c>
      <c r="T85" s="27">
        <f t="shared" si="51"/>
        <v>72.118526605770072</v>
      </c>
    </row>
    <row r="86" spans="2:20" ht="13.5" customHeight="1">
      <c r="B86" s="49">
        <v>203</v>
      </c>
      <c r="C86" s="29" t="s">
        <v>111</v>
      </c>
      <c r="D86" s="23">
        <v>7533</v>
      </c>
      <c r="E86" s="23">
        <v>0</v>
      </c>
      <c r="F86" s="23">
        <f>+G86+H86</f>
        <v>75763</v>
      </c>
      <c r="G86" s="23">
        <v>27054</v>
      </c>
      <c r="H86" s="23">
        <v>48709</v>
      </c>
      <c r="I86" s="23">
        <v>83296</v>
      </c>
      <c r="J86" s="23">
        <v>82630</v>
      </c>
      <c r="K86" s="23">
        <v>0</v>
      </c>
      <c r="L86" s="25">
        <v>24107.88</v>
      </c>
      <c r="M86" s="26">
        <v>42957.02</v>
      </c>
      <c r="N86" s="24">
        <f t="shared" si="58"/>
        <v>39672.980000000003</v>
      </c>
      <c r="O86" s="24">
        <f t="shared" si="59"/>
        <v>40338.980000000003</v>
      </c>
      <c r="P86" s="24">
        <f>+I86-J86</f>
        <v>666</v>
      </c>
      <c r="Q86" s="26">
        <v>18205.96</v>
      </c>
      <c r="R86" s="26">
        <v>24751.06</v>
      </c>
      <c r="S86" s="27">
        <f t="shared" si="50"/>
        <v>51.987195933680255</v>
      </c>
      <c r="T86" s="27">
        <f t="shared" si="51"/>
        <v>51.571528044563962</v>
      </c>
    </row>
    <row r="87" spans="2:20" ht="13.5" customHeight="1">
      <c r="B87" s="53">
        <v>210</v>
      </c>
      <c r="C87" s="20" t="s">
        <v>112</v>
      </c>
      <c r="D87" s="13">
        <f>SUM(D88:D92)</f>
        <v>42275</v>
      </c>
      <c r="E87" s="13">
        <f t="shared" ref="E87:Q87" si="60">SUM(E88:E92)</f>
        <v>0</v>
      </c>
      <c r="F87" s="13">
        <f t="shared" si="60"/>
        <v>87052</v>
      </c>
      <c r="G87" s="13">
        <f>SUM(G88:G92)</f>
        <v>39866</v>
      </c>
      <c r="H87" s="13">
        <f>SUM(H88:H92)</f>
        <v>47186</v>
      </c>
      <c r="I87" s="13">
        <f>SUM(I88:I92)</f>
        <v>129327</v>
      </c>
      <c r="J87" s="13">
        <f>SUM(J88:J92)</f>
        <v>129192</v>
      </c>
      <c r="K87" s="13">
        <f t="shared" si="60"/>
        <v>0</v>
      </c>
      <c r="L87" s="13">
        <f>SUM(L88:L92)</f>
        <v>4835.92</v>
      </c>
      <c r="M87" s="13">
        <f>SUM(M88:M92)</f>
        <v>92773.92</v>
      </c>
      <c r="N87" s="13">
        <f>SUM(N88:N92)</f>
        <v>36418.080000000002</v>
      </c>
      <c r="O87" s="13">
        <f t="shared" si="60"/>
        <v>36553.08</v>
      </c>
      <c r="P87" s="13">
        <f t="shared" si="60"/>
        <v>135</v>
      </c>
      <c r="Q87" s="13">
        <f t="shared" si="60"/>
        <v>33800.39</v>
      </c>
      <c r="R87" s="13">
        <f>SUM(R88:R92)</f>
        <v>58973.53</v>
      </c>
      <c r="S87" s="14">
        <f t="shared" si="50"/>
        <v>71.810886122979738</v>
      </c>
      <c r="T87" s="14">
        <f t="shared" si="51"/>
        <v>71.735925212832583</v>
      </c>
    </row>
    <row r="88" spans="2:20" ht="13.5" customHeight="1">
      <c r="B88" s="49">
        <v>211</v>
      </c>
      <c r="C88" s="29" t="s">
        <v>113</v>
      </c>
      <c r="D88" s="23">
        <v>1210</v>
      </c>
      <c r="E88" s="23">
        <v>0</v>
      </c>
      <c r="F88" s="23">
        <f>+G88+H88</f>
        <v>3919</v>
      </c>
      <c r="G88" s="23">
        <v>3619</v>
      </c>
      <c r="H88" s="23">
        <v>300</v>
      </c>
      <c r="I88" s="23">
        <v>5129</v>
      </c>
      <c r="J88" s="26">
        <v>5129</v>
      </c>
      <c r="K88" s="23">
        <v>0</v>
      </c>
      <c r="L88" s="23">
        <v>0</v>
      </c>
      <c r="M88" s="26">
        <v>3418.36</v>
      </c>
      <c r="N88" s="24">
        <f t="shared" ref="N88:N92" si="61">J88-M88</f>
        <v>1710.6399999999999</v>
      </c>
      <c r="O88" s="24">
        <f t="shared" ref="O88:O92" si="62">+N88+P88</f>
        <v>1710.6399999999999</v>
      </c>
      <c r="P88" s="24">
        <f>+I88-J88</f>
        <v>0</v>
      </c>
      <c r="Q88" s="26">
        <v>3418.36</v>
      </c>
      <c r="R88" s="24">
        <v>0</v>
      </c>
      <c r="S88" s="27">
        <f t="shared" si="50"/>
        <v>66.647689608110753</v>
      </c>
      <c r="T88" s="27">
        <f t="shared" si="51"/>
        <v>66.647689608110753</v>
      </c>
    </row>
    <row r="89" spans="2:20" ht="13.5" customHeight="1">
      <c r="B89" s="49">
        <v>212</v>
      </c>
      <c r="C89" s="29" t="s">
        <v>114</v>
      </c>
      <c r="D89" s="23">
        <v>5271</v>
      </c>
      <c r="E89" s="23">
        <v>0</v>
      </c>
      <c r="F89" s="23">
        <f>+G89+H89</f>
        <v>18745</v>
      </c>
      <c r="G89" s="23">
        <v>15245</v>
      </c>
      <c r="H89" s="23">
        <v>3500</v>
      </c>
      <c r="I89" s="23">
        <v>24016</v>
      </c>
      <c r="J89" s="26">
        <v>24016</v>
      </c>
      <c r="K89" s="23">
        <v>0</v>
      </c>
      <c r="L89" s="25">
        <v>434.35</v>
      </c>
      <c r="M89" s="26">
        <v>18824.82</v>
      </c>
      <c r="N89" s="24">
        <f t="shared" si="61"/>
        <v>5191.18</v>
      </c>
      <c r="O89" s="24">
        <f t="shared" si="62"/>
        <v>5191.18</v>
      </c>
      <c r="P89" s="24">
        <f>+I89-J89</f>
        <v>0</v>
      </c>
      <c r="Q89" s="26">
        <v>5663.82</v>
      </c>
      <c r="R89" s="26">
        <v>13161</v>
      </c>
      <c r="S89" s="27">
        <f t="shared" si="50"/>
        <v>78.384493670886073</v>
      </c>
      <c r="T89" s="27">
        <f t="shared" si="51"/>
        <v>78.384493670886073</v>
      </c>
    </row>
    <row r="90" spans="2:20" ht="13.5" customHeight="1">
      <c r="B90" s="49">
        <v>213</v>
      </c>
      <c r="C90" s="29" t="s">
        <v>115</v>
      </c>
      <c r="D90" s="23">
        <v>250</v>
      </c>
      <c r="E90" s="23">
        <v>0</v>
      </c>
      <c r="F90" s="23">
        <f>+G90+H90</f>
        <v>24</v>
      </c>
      <c r="G90" s="23">
        <v>24</v>
      </c>
      <c r="H90" s="23">
        <v>0</v>
      </c>
      <c r="I90" s="23">
        <v>274</v>
      </c>
      <c r="J90" s="26">
        <v>274</v>
      </c>
      <c r="K90" s="23">
        <v>0</v>
      </c>
      <c r="L90" s="23">
        <v>14.45</v>
      </c>
      <c r="M90" s="26">
        <v>59.71</v>
      </c>
      <c r="N90" s="24">
        <f t="shared" si="61"/>
        <v>214.29</v>
      </c>
      <c r="O90" s="24">
        <f t="shared" si="62"/>
        <v>214.29</v>
      </c>
      <c r="P90" s="24">
        <f>+I90-J90</f>
        <v>0</v>
      </c>
      <c r="Q90" s="26">
        <v>45.26</v>
      </c>
      <c r="R90" s="24">
        <v>14.45</v>
      </c>
      <c r="S90" s="27">
        <f t="shared" si="50"/>
        <v>21.791970802919707</v>
      </c>
      <c r="T90" s="27">
        <f t="shared" si="51"/>
        <v>21.791970802919707</v>
      </c>
    </row>
    <row r="91" spans="2:20" ht="13.5" customHeight="1">
      <c r="B91" s="49">
        <v>214</v>
      </c>
      <c r="C91" s="29" t="s">
        <v>116</v>
      </c>
      <c r="D91" s="23">
        <v>35494</v>
      </c>
      <c r="E91" s="23">
        <v>0</v>
      </c>
      <c r="F91" s="23">
        <f>+G91+H91</f>
        <v>64364</v>
      </c>
      <c r="G91" s="23">
        <v>20978</v>
      </c>
      <c r="H91" s="23">
        <v>43386</v>
      </c>
      <c r="I91" s="23">
        <v>99858</v>
      </c>
      <c r="J91" s="26">
        <v>99723</v>
      </c>
      <c r="K91" s="23">
        <v>0</v>
      </c>
      <c r="L91" s="25">
        <v>4387.12</v>
      </c>
      <c r="M91" s="26">
        <v>70471.03</v>
      </c>
      <c r="N91" s="24">
        <f t="shared" si="61"/>
        <v>29251.97</v>
      </c>
      <c r="O91" s="24">
        <f t="shared" si="62"/>
        <v>29386.97</v>
      </c>
      <c r="P91" s="24">
        <f>+I91-J91</f>
        <v>135</v>
      </c>
      <c r="Q91" s="26">
        <v>24672.95</v>
      </c>
      <c r="R91" s="26">
        <v>45798.080000000002</v>
      </c>
      <c r="S91" s="27">
        <f t="shared" si="50"/>
        <v>70.666776972213029</v>
      </c>
      <c r="T91" s="27">
        <f t="shared" si="51"/>
        <v>70.571241162450676</v>
      </c>
    </row>
    <row r="92" spans="2:20" ht="13.5" customHeight="1">
      <c r="B92" s="49">
        <v>219</v>
      </c>
      <c r="C92" s="29" t="s">
        <v>117</v>
      </c>
      <c r="D92" s="23">
        <v>50</v>
      </c>
      <c r="E92" s="23">
        <v>0</v>
      </c>
      <c r="F92" s="23">
        <f>+G92+H92</f>
        <v>0</v>
      </c>
      <c r="G92" s="23">
        <v>0</v>
      </c>
      <c r="H92" s="23">
        <v>0</v>
      </c>
      <c r="I92" s="23">
        <v>50</v>
      </c>
      <c r="J92" s="26">
        <v>50</v>
      </c>
      <c r="K92" s="23">
        <v>0</v>
      </c>
      <c r="L92" s="23">
        <v>0</v>
      </c>
      <c r="M92" s="23">
        <v>0</v>
      </c>
      <c r="N92" s="24">
        <f t="shared" si="61"/>
        <v>50</v>
      </c>
      <c r="O92" s="24">
        <f t="shared" si="62"/>
        <v>50</v>
      </c>
      <c r="P92" s="24">
        <f>+I92-J92</f>
        <v>0</v>
      </c>
      <c r="Q92" s="23">
        <v>0</v>
      </c>
      <c r="R92" s="24">
        <v>0</v>
      </c>
      <c r="S92" s="27">
        <f t="shared" si="50"/>
        <v>0</v>
      </c>
      <c r="T92" s="27">
        <f t="shared" si="51"/>
        <v>0</v>
      </c>
    </row>
    <row r="93" spans="2:20" ht="13.5" customHeight="1">
      <c r="B93" s="53">
        <v>220</v>
      </c>
      <c r="C93" s="20" t="s">
        <v>118</v>
      </c>
      <c r="D93" s="13">
        <f t="shared" ref="D93:R93" si="63">SUM(D94:D97)</f>
        <v>302600</v>
      </c>
      <c r="E93" s="13">
        <f t="shared" si="63"/>
        <v>0</v>
      </c>
      <c r="F93" s="13">
        <f t="shared" si="63"/>
        <v>147920</v>
      </c>
      <c r="G93" s="13">
        <f t="shared" si="63"/>
        <v>-44876</v>
      </c>
      <c r="H93" s="13">
        <f t="shared" si="63"/>
        <v>192796</v>
      </c>
      <c r="I93" s="13">
        <f t="shared" si="63"/>
        <v>450520</v>
      </c>
      <c r="J93" s="13">
        <f t="shared" si="63"/>
        <v>450520</v>
      </c>
      <c r="K93" s="13">
        <f t="shared" si="63"/>
        <v>0</v>
      </c>
      <c r="L93" s="13">
        <f t="shared" si="63"/>
        <v>5405.81</v>
      </c>
      <c r="M93" s="13">
        <f>SUM(M94:M97)</f>
        <v>141901.16</v>
      </c>
      <c r="N93" s="13">
        <f t="shared" si="63"/>
        <v>308618.83999999997</v>
      </c>
      <c r="O93" s="13">
        <f t="shared" si="63"/>
        <v>308618.83999999997</v>
      </c>
      <c r="P93" s="13">
        <f t="shared" si="63"/>
        <v>0</v>
      </c>
      <c r="Q93" s="13">
        <f t="shared" si="63"/>
        <v>135366.14000000001</v>
      </c>
      <c r="R93" s="13">
        <f t="shared" si="63"/>
        <v>6535.02</v>
      </c>
      <c r="S93" s="14">
        <f t="shared" si="50"/>
        <v>31.497194353191865</v>
      </c>
      <c r="T93" s="14">
        <f t="shared" si="51"/>
        <v>31.497194353191865</v>
      </c>
    </row>
    <row r="94" spans="2:20" ht="13.5" customHeight="1">
      <c r="B94" s="49">
        <v>221</v>
      </c>
      <c r="C94" s="29" t="s">
        <v>119</v>
      </c>
      <c r="D94" s="23">
        <v>179950</v>
      </c>
      <c r="E94" s="23">
        <v>0</v>
      </c>
      <c r="F94" s="23">
        <f>+G94+H94</f>
        <v>99037</v>
      </c>
      <c r="G94" s="23">
        <v>-9115</v>
      </c>
      <c r="H94" s="23">
        <v>108152</v>
      </c>
      <c r="I94" s="23">
        <v>278987</v>
      </c>
      <c r="J94" s="26">
        <v>278987</v>
      </c>
      <c r="K94" s="23">
        <v>0</v>
      </c>
      <c r="L94" s="25">
        <v>500</v>
      </c>
      <c r="M94" s="26">
        <v>86217.08</v>
      </c>
      <c r="N94" s="24">
        <f t="shared" ref="N94:N97" si="64">J94-M94</f>
        <v>192769.91999999998</v>
      </c>
      <c r="O94" s="24">
        <f>+N94+P94</f>
        <v>192769.91999999998</v>
      </c>
      <c r="P94" s="24">
        <f>+I94-J94</f>
        <v>0</v>
      </c>
      <c r="Q94" s="26">
        <v>84755.07</v>
      </c>
      <c r="R94" s="26">
        <v>1462.01</v>
      </c>
      <c r="S94" s="27">
        <f t="shared" si="50"/>
        <v>30.903619165050699</v>
      </c>
      <c r="T94" s="27">
        <f t="shared" si="51"/>
        <v>30.903619165050699</v>
      </c>
    </row>
    <row r="95" spans="2:20" ht="13.5" customHeight="1">
      <c r="B95" s="49">
        <v>222</v>
      </c>
      <c r="C95" s="29" t="s">
        <v>120</v>
      </c>
      <c r="D95" s="23">
        <v>50</v>
      </c>
      <c r="E95" s="23">
        <v>0</v>
      </c>
      <c r="F95" s="23">
        <f>+G95+H95</f>
        <v>100</v>
      </c>
      <c r="G95" s="23">
        <v>100</v>
      </c>
      <c r="H95" s="23">
        <v>0</v>
      </c>
      <c r="I95" s="23">
        <v>150</v>
      </c>
      <c r="J95" s="26">
        <v>150</v>
      </c>
      <c r="K95" s="23">
        <v>0</v>
      </c>
      <c r="L95" s="24">
        <v>100</v>
      </c>
      <c r="M95" s="24">
        <v>100</v>
      </c>
      <c r="N95" s="24">
        <f t="shared" si="64"/>
        <v>50</v>
      </c>
      <c r="O95" s="24">
        <f t="shared" ref="O95:O97" si="65">+N95+P95</f>
        <v>50</v>
      </c>
      <c r="P95" s="24">
        <f>+I95-J95</f>
        <v>0</v>
      </c>
      <c r="Q95" s="24">
        <v>0</v>
      </c>
      <c r="R95" s="24">
        <v>100</v>
      </c>
      <c r="S95" s="27">
        <f t="shared" si="50"/>
        <v>66.666666666666657</v>
      </c>
      <c r="T95" s="27">
        <f t="shared" si="51"/>
        <v>66.666666666666657</v>
      </c>
    </row>
    <row r="96" spans="2:20" ht="13.5" customHeight="1">
      <c r="B96" s="49">
        <v>223</v>
      </c>
      <c r="C96" s="29" t="s">
        <v>121</v>
      </c>
      <c r="D96" s="23">
        <v>94500</v>
      </c>
      <c r="E96" s="23">
        <v>0</v>
      </c>
      <c r="F96" s="23">
        <f>+G96+H96</f>
        <v>60099</v>
      </c>
      <c r="G96" s="23">
        <v>-24221</v>
      </c>
      <c r="H96" s="23">
        <v>84320</v>
      </c>
      <c r="I96" s="23">
        <v>154599</v>
      </c>
      <c r="J96" s="26">
        <v>154599</v>
      </c>
      <c r="K96" s="23">
        <v>0</v>
      </c>
      <c r="L96" s="25">
        <v>806.01</v>
      </c>
      <c r="M96" s="26">
        <v>50996.480000000003</v>
      </c>
      <c r="N96" s="24">
        <f t="shared" si="64"/>
        <v>103602.51999999999</v>
      </c>
      <c r="O96" s="24">
        <f t="shared" si="65"/>
        <v>103602.51999999999</v>
      </c>
      <c r="P96" s="24">
        <f>+I96-J96</f>
        <v>0</v>
      </c>
      <c r="Q96" s="26">
        <v>50236.47</v>
      </c>
      <c r="R96" s="26">
        <v>760.01</v>
      </c>
      <c r="S96" s="27">
        <f t="shared" si="50"/>
        <v>32.986293572403447</v>
      </c>
      <c r="T96" s="27">
        <f t="shared" si="51"/>
        <v>32.986293572403447</v>
      </c>
    </row>
    <row r="97" spans="2:33" ht="13.5" customHeight="1">
      <c r="B97" s="49">
        <v>224</v>
      </c>
      <c r="C97" s="29" t="s">
        <v>122</v>
      </c>
      <c r="D97" s="23">
        <v>28100</v>
      </c>
      <c r="E97" s="23">
        <v>0</v>
      </c>
      <c r="F97" s="23">
        <f>+G97+H97</f>
        <v>-11316</v>
      </c>
      <c r="G97" s="23">
        <v>-11640</v>
      </c>
      <c r="H97" s="23">
        <v>324</v>
      </c>
      <c r="I97" s="23">
        <v>16784</v>
      </c>
      <c r="J97" s="26">
        <v>16784</v>
      </c>
      <c r="K97" s="23">
        <v>0</v>
      </c>
      <c r="L97" s="25">
        <v>3999.8</v>
      </c>
      <c r="M97" s="26">
        <v>4587.6000000000004</v>
      </c>
      <c r="N97" s="24">
        <f t="shared" si="64"/>
        <v>12196.4</v>
      </c>
      <c r="O97" s="24">
        <f t="shared" si="65"/>
        <v>12196.4</v>
      </c>
      <c r="P97" s="24">
        <f>+I97-J97</f>
        <v>0</v>
      </c>
      <c r="Q97" s="26">
        <v>374.6</v>
      </c>
      <c r="R97" s="26">
        <v>4213</v>
      </c>
      <c r="S97" s="27">
        <f t="shared" si="50"/>
        <v>27.333174451858916</v>
      </c>
      <c r="T97" s="27">
        <f t="shared" si="51"/>
        <v>27.333174451858916</v>
      </c>
    </row>
    <row r="98" spans="2:33" ht="13.5" customHeight="1">
      <c r="B98" s="47">
        <v>230</v>
      </c>
      <c r="C98" s="38" t="s">
        <v>123</v>
      </c>
      <c r="D98" s="13">
        <f>SUM(D99:D101)</f>
        <v>290550</v>
      </c>
      <c r="E98" s="13">
        <f t="shared" ref="E98:Q98" si="66">SUM(E99:E101)</f>
        <v>0</v>
      </c>
      <c r="F98" s="13">
        <f>SUM(F99:F101)</f>
        <v>-98347</v>
      </c>
      <c r="G98" s="13">
        <f t="shared" si="66"/>
        <v>-135407</v>
      </c>
      <c r="H98" s="13">
        <f>SUM(H99:H101)</f>
        <v>37060</v>
      </c>
      <c r="I98" s="13">
        <f>SUM(I99:I101)</f>
        <v>192203</v>
      </c>
      <c r="J98" s="13">
        <f t="shared" si="66"/>
        <v>192093</v>
      </c>
      <c r="K98" s="13">
        <f t="shared" si="66"/>
        <v>0</v>
      </c>
      <c r="L98" s="13">
        <f>SUM(L99:L101)</f>
        <v>15435.36</v>
      </c>
      <c r="M98" s="13">
        <f>SUM(M99:M101)</f>
        <v>57031.63</v>
      </c>
      <c r="N98" s="13">
        <f>SUM(N99:N101)</f>
        <v>135061.37</v>
      </c>
      <c r="O98" s="13">
        <f t="shared" si="66"/>
        <v>135171.37</v>
      </c>
      <c r="P98" s="13">
        <f t="shared" si="66"/>
        <v>110</v>
      </c>
      <c r="Q98" s="13">
        <f t="shared" si="66"/>
        <v>41287.94</v>
      </c>
      <c r="R98" s="13">
        <f>SUM(R99:R101)</f>
        <v>15743.69</v>
      </c>
      <c r="S98" s="14">
        <f t="shared" si="50"/>
        <v>29.689593061694076</v>
      </c>
      <c r="T98" s="14">
        <f t="shared" si="51"/>
        <v>29.672601364182661</v>
      </c>
    </row>
    <row r="99" spans="2:33" ht="13.5" customHeight="1">
      <c r="B99" s="49">
        <v>231</v>
      </c>
      <c r="C99" s="29" t="s">
        <v>124</v>
      </c>
      <c r="D99" s="54">
        <v>14717</v>
      </c>
      <c r="E99" s="55">
        <v>0</v>
      </c>
      <c r="F99" s="23">
        <f>+G99+H99</f>
        <v>24193</v>
      </c>
      <c r="G99" s="23">
        <v>-2536</v>
      </c>
      <c r="H99" s="23">
        <v>26729</v>
      </c>
      <c r="I99" s="54">
        <v>38910</v>
      </c>
      <c r="J99" s="26">
        <v>38800</v>
      </c>
      <c r="K99" s="23">
        <v>0</v>
      </c>
      <c r="L99" s="25">
        <v>10474.75</v>
      </c>
      <c r="M99" s="26">
        <v>23043.78</v>
      </c>
      <c r="N99" s="24">
        <f t="shared" ref="N99:N101" si="67">J99-M99</f>
        <v>15756.220000000001</v>
      </c>
      <c r="O99" s="24">
        <f t="shared" ref="O99:O101" si="68">+N99+P99</f>
        <v>15866.220000000001</v>
      </c>
      <c r="P99" s="24">
        <f>+I99-J99</f>
        <v>110</v>
      </c>
      <c r="Q99" s="26">
        <v>11947.03</v>
      </c>
      <c r="R99" s="26">
        <v>11096.75</v>
      </c>
      <c r="S99" s="27">
        <f t="shared" si="50"/>
        <v>59.391185567010311</v>
      </c>
      <c r="T99" s="27">
        <f t="shared" si="51"/>
        <v>59.223284502698533</v>
      </c>
    </row>
    <row r="100" spans="2:33" ht="13.5" customHeight="1">
      <c r="B100" s="49">
        <v>232</v>
      </c>
      <c r="C100" s="29" t="s">
        <v>125</v>
      </c>
      <c r="D100" s="54">
        <v>211963</v>
      </c>
      <c r="E100" s="55">
        <v>0</v>
      </c>
      <c r="F100" s="23">
        <f>+G100+H100</f>
        <v>-75038</v>
      </c>
      <c r="G100" s="23">
        <v>-84798</v>
      </c>
      <c r="H100" s="23">
        <v>9760</v>
      </c>
      <c r="I100" s="54">
        <v>136925</v>
      </c>
      <c r="J100" s="26">
        <v>136925</v>
      </c>
      <c r="K100" s="23">
        <v>0</v>
      </c>
      <c r="L100" s="25">
        <v>3441.76</v>
      </c>
      <c r="M100" s="26">
        <v>31356.65</v>
      </c>
      <c r="N100" s="24">
        <f t="shared" si="67"/>
        <v>105568.35</v>
      </c>
      <c r="O100" s="24">
        <f t="shared" si="68"/>
        <v>105568.35</v>
      </c>
      <c r="P100" s="24">
        <f>+I100-J100</f>
        <v>0</v>
      </c>
      <c r="Q100" s="26">
        <v>28307.9</v>
      </c>
      <c r="R100" s="26">
        <v>3048.75</v>
      </c>
      <c r="S100" s="27">
        <f t="shared" si="50"/>
        <v>22.900602519627533</v>
      </c>
      <c r="T100" s="27">
        <f t="shared" si="51"/>
        <v>22.900602519627533</v>
      </c>
    </row>
    <row r="101" spans="2:33" ht="13.5" customHeight="1">
      <c r="B101" s="49">
        <v>239</v>
      </c>
      <c r="C101" s="29" t="s">
        <v>126</v>
      </c>
      <c r="D101" s="54">
        <v>63870</v>
      </c>
      <c r="E101" s="55">
        <v>0</v>
      </c>
      <c r="F101" s="23">
        <f>+G101+H101</f>
        <v>-47502</v>
      </c>
      <c r="G101" s="23">
        <v>-48073</v>
      </c>
      <c r="H101" s="23">
        <v>571</v>
      </c>
      <c r="I101" s="54">
        <v>16368</v>
      </c>
      <c r="J101" s="26">
        <v>16368</v>
      </c>
      <c r="K101" s="23">
        <v>0</v>
      </c>
      <c r="L101" s="25">
        <v>1518.85</v>
      </c>
      <c r="M101" s="26">
        <v>2631.2</v>
      </c>
      <c r="N101" s="24">
        <f t="shared" si="67"/>
        <v>13736.8</v>
      </c>
      <c r="O101" s="24">
        <f t="shared" si="68"/>
        <v>13736.8</v>
      </c>
      <c r="P101" s="24">
        <f>+I101-J101</f>
        <v>0</v>
      </c>
      <c r="Q101" s="26">
        <v>1033.01</v>
      </c>
      <c r="R101" s="26">
        <v>1598.19</v>
      </c>
      <c r="S101" s="27">
        <f t="shared" si="50"/>
        <v>16.0752688172043</v>
      </c>
      <c r="T101" s="27">
        <f t="shared" si="51"/>
        <v>16.0752688172043</v>
      </c>
    </row>
    <row r="102" spans="2:33" ht="13.5" customHeight="1">
      <c r="B102" s="47">
        <v>240</v>
      </c>
      <c r="C102" s="38" t="s">
        <v>127</v>
      </c>
      <c r="D102" s="13">
        <f t="shared" ref="D102:R102" si="69">SUM(D103:D107)</f>
        <v>61787</v>
      </c>
      <c r="E102" s="13">
        <f t="shared" si="69"/>
        <v>0</v>
      </c>
      <c r="F102" s="13">
        <f>SUM(F103:F107)</f>
        <v>10059</v>
      </c>
      <c r="G102" s="13">
        <f t="shared" si="69"/>
        <v>2724</v>
      </c>
      <c r="H102" s="13">
        <f t="shared" si="69"/>
        <v>7335</v>
      </c>
      <c r="I102" s="13">
        <f t="shared" si="69"/>
        <v>71846</v>
      </c>
      <c r="J102" s="13">
        <f t="shared" si="69"/>
        <v>71816</v>
      </c>
      <c r="K102" s="13">
        <f t="shared" si="69"/>
        <v>0</v>
      </c>
      <c r="L102" s="13">
        <f>SUM(L103:L107)</f>
        <v>9197.49</v>
      </c>
      <c r="M102" s="13">
        <f>SUM(M103:M107)</f>
        <v>59696.09</v>
      </c>
      <c r="N102" s="13">
        <f t="shared" si="69"/>
        <v>12119.91</v>
      </c>
      <c r="O102" s="13">
        <f t="shared" si="69"/>
        <v>12149.91</v>
      </c>
      <c r="P102" s="13">
        <f t="shared" si="69"/>
        <v>30</v>
      </c>
      <c r="Q102" s="13">
        <f t="shared" si="69"/>
        <v>44866.29</v>
      </c>
      <c r="R102" s="13">
        <f t="shared" si="69"/>
        <v>14829.8</v>
      </c>
      <c r="S102" s="14">
        <f t="shared" si="50"/>
        <v>83.12366325052912</v>
      </c>
      <c r="T102" s="14">
        <f t="shared" si="51"/>
        <v>83.088954151936079</v>
      </c>
    </row>
    <row r="103" spans="2:33" ht="13.5" customHeight="1">
      <c r="B103" s="51">
        <v>241</v>
      </c>
      <c r="C103" s="22" t="s">
        <v>128</v>
      </c>
      <c r="D103" s="24">
        <v>100</v>
      </c>
      <c r="E103" s="24"/>
      <c r="F103" s="23">
        <f>+G103+H103</f>
        <v>0</v>
      </c>
      <c r="G103" s="24">
        <v>0</v>
      </c>
      <c r="H103" s="24">
        <v>0</v>
      </c>
      <c r="I103" s="24">
        <v>100</v>
      </c>
      <c r="J103" s="26">
        <v>100</v>
      </c>
      <c r="K103" s="24">
        <v>0</v>
      </c>
      <c r="L103" s="24">
        <v>0</v>
      </c>
      <c r="M103" s="26">
        <v>67.52</v>
      </c>
      <c r="N103" s="24">
        <f t="shared" ref="N103:N107" si="70">J103-M103</f>
        <v>32.480000000000004</v>
      </c>
      <c r="O103" s="24">
        <f t="shared" ref="O103:O107" si="71">+N103+P103</f>
        <v>32.480000000000004</v>
      </c>
      <c r="P103" s="24">
        <f>+I103-J103</f>
        <v>0</v>
      </c>
      <c r="Q103" s="26">
        <v>67.52</v>
      </c>
      <c r="R103" s="24">
        <v>0</v>
      </c>
      <c r="S103" s="27">
        <f t="shared" si="50"/>
        <v>67.52</v>
      </c>
      <c r="T103" s="27">
        <f t="shared" si="51"/>
        <v>67.52</v>
      </c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</row>
    <row r="104" spans="2:33" ht="12.75" customHeight="1">
      <c r="B104" s="51">
        <v>242</v>
      </c>
      <c r="C104" s="22" t="s">
        <v>129</v>
      </c>
      <c r="D104" s="24">
        <v>25</v>
      </c>
      <c r="E104" s="55">
        <v>0</v>
      </c>
      <c r="F104" s="23">
        <f>+G104+H104</f>
        <v>258</v>
      </c>
      <c r="G104" s="24">
        <v>258</v>
      </c>
      <c r="H104" s="24">
        <v>0</v>
      </c>
      <c r="I104" s="24">
        <v>283</v>
      </c>
      <c r="J104" s="26">
        <v>283</v>
      </c>
      <c r="K104" s="24">
        <v>0</v>
      </c>
      <c r="L104" s="25">
        <v>258</v>
      </c>
      <c r="M104" s="26">
        <v>280.83999999999997</v>
      </c>
      <c r="N104" s="24">
        <f t="shared" si="70"/>
        <v>2.160000000000025</v>
      </c>
      <c r="O104" s="24">
        <f t="shared" si="71"/>
        <v>2.160000000000025</v>
      </c>
      <c r="P104" s="24">
        <f>+I104-J104</f>
        <v>0</v>
      </c>
      <c r="Q104" s="26">
        <v>22.84</v>
      </c>
      <c r="R104" s="24">
        <v>258</v>
      </c>
      <c r="S104" s="27">
        <f t="shared" si="50"/>
        <v>99.236749116607768</v>
      </c>
      <c r="T104" s="27">
        <f t="shared" si="51"/>
        <v>99.236749116607768</v>
      </c>
    </row>
    <row r="105" spans="2:33" ht="13.5" customHeight="1">
      <c r="B105" s="49">
        <v>243</v>
      </c>
      <c r="C105" s="29" t="s">
        <v>130</v>
      </c>
      <c r="D105" s="24">
        <v>8186</v>
      </c>
      <c r="E105" s="55">
        <v>0</v>
      </c>
      <c r="F105" s="23">
        <f>+G105+H105</f>
        <v>143</v>
      </c>
      <c r="G105" s="24">
        <v>-6000</v>
      </c>
      <c r="H105" s="23">
        <v>6143</v>
      </c>
      <c r="I105" s="24">
        <v>8329</v>
      </c>
      <c r="J105" s="26">
        <v>8299</v>
      </c>
      <c r="K105" s="24">
        <v>0</v>
      </c>
      <c r="L105" s="25">
        <v>2381.87</v>
      </c>
      <c r="M105" s="26">
        <v>7495.53</v>
      </c>
      <c r="N105" s="24">
        <f t="shared" si="70"/>
        <v>803.47000000000025</v>
      </c>
      <c r="O105" s="24">
        <f t="shared" si="71"/>
        <v>833.47000000000025</v>
      </c>
      <c r="P105" s="24">
        <f>+I105-J105</f>
        <v>30</v>
      </c>
      <c r="Q105" s="26">
        <v>4318.03</v>
      </c>
      <c r="R105" s="26">
        <v>3177.5</v>
      </c>
      <c r="S105" s="27">
        <f t="shared" si="50"/>
        <v>90.3184721050729</v>
      </c>
      <c r="T105" s="27">
        <f t="shared" si="51"/>
        <v>89.993156441349498</v>
      </c>
      <c r="U105" s="56"/>
    </row>
    <row r="106" spans="2:33" ht="13.5" customHeight="1">
      <c r="B106" s="49">
        <v>244</v>
      </c>
      <c r="C106" s="29" t="s">
        <v>131</v>
      </c>
      <c r="D106" s="24">
        <v>3500</v>
      </c>
      <c r="E106" s="55">
        <v>0</v>
      </c>
      <c r="F106" s="23">
        <f>+G106+H106</f>
        <v>2271</v>
      </c>
      <c r="G106" s="24">
        <v>2271</v>
      </c>
      <c r="H106" s="23">
        <v>0</v>
      </c>
      <c r="I106" s="24">
        <v>5771</v>
      </c>
      <c r="J106" s="26">
        <v>5771</v>
      </c>
      <c r="K106" s="24">
        <v>0</v>
      </c>
      <c r="L106" s="25">
        <v>1204.3</v>
      </c>
      <c r="M106" s="26">
        <v>2654.27</v>
      </c>
      <c r="N106" s="24">
        <f t="shared" si="70"/>
        <v>3116.73</v>
      </c>
      <c r="O106" s="24">
        <f t="shared" si="71"/>
        <v>3116.73</v>
      </c>
      <c r="P106" s="24">
        <f>+I106-J106</f>
        <v>0</v>
      </c>
      <c r="Q106" s="26">
        <v>1449.97</v>
      </c>
      <c r="R106" s="26">
        <v>1204.3</v>
      </c>
      <c r="S106" s="27">
        <f t="shared" si="50"/>
        <v>45.993242072431123</v>
      </c>
      <c r="T106" s="27">
        <f t="shared" si="51"/>
        <v>45.993242072431123</v>
      </c>
      <c r="U106" s="56"/>
    </row>
    <row r="107" spans="2:33" ht="13.5" customHeight="1">
      <c r="B107" s="49">
        <v>249</v>
      </c>
      <c r="C107" s="29" t="s">
        <v>132</v>
      </c>
      <c r="D107" s="24">
        <v>49976</v>
      </c>
      <c r="E107" s="55">
        <v>0</v>
      </c>
      <c r="F107" s="23">
        <f>+G107+H107</f>
        <v>7387</v>
      </c>
      <c r="G107" s="24">
        <v>6195</v>
      </c>
      <c r="H107" s="23">
        <v>1192</v>
      </c>
      <c r="I107" s="24">
        <v>57363</v>
      </c>
      <c r="J107" s="26">
        <v>57363</v>
      </c>
      <c r="K107" s="24">
        <v>0</v>
      </c>
      <c r="L107" s="25">
        <v>5353.32</v>
      </c>
      <c r="M107" s="26">
        <v>49197.93</v>
      </c>
      <c r="N107" s="24">
        <f t="shared" si="70"/>
        <v>8165.07</v>
      </c>
      <c r="O107" s="24">
        <f t="shared" si="71"/>
        <v>8165.07</v>
      </c>
      <c r="P107" s="24">
        <f>+I107-J107</f>
        <v>0</v>
      </c>
      <c r="Q107" s="26">
        <v>39007.93</v>
      </c>
      <c r="R107" s="26">
        <v>10190</v>
      </c>
      <c r="S107" s="27">
        <f t="shared" si="50"/>
        <v>85.765964123215312</v>
      </c>
      <c r="T107" s="27">
        <f t="shared" si="51"/>
        <v>85.765964123215312</v>
      </c>
      <c r="U107" s="56"/>
    </row>
    <row r="108" spans="2:33" ht="13.5" customHeight="1">
      <c r="B108" s="53">
        <v>250</v>
      </c>
      <c r="C108" s="20" t="s">
        <v>195</v>
      </c>
      <c r="D108" s="57">
        <f t="shared" ref="D108:R108" si="72">SUM(D109:D115)</f>
        <v>71686</v>
      </c>
      <c r="E108" s="57">
        <f t="shared" si="72"/>
        <v>0</v>
      </c>
      <c r="F108" s="13">
        <f t="shared" si="72"/>
        <v>26092</v>
      </c>
      <c r="G108" s="13">
        <f t="shared" si="72"/>
        <v>26092</v>
      </c>
      <c r="H108" s="57">
        <f t="shared" si="72"/>
        <v>0</v>
      </c>
      <c r="I108" s="57">
        <f t="shared" si="72"/>
        <v>97778</v>
      </c>
      <c r="J108" s="57">
        <f t="shared" si="72"/>
        <v>97778</v>
      </c>
      <c r="K108" s="57">
        <f>SUM(K109:K115)</f>
        <v>0</v>
      </c>
      <c r="L108" s="57">
        <f>SUM(L109:L115)</f>
        <v>8962.75</v>
      </c>
      <c r="M108" s="57">
        <f>SUM(M109:M115)</f>
        <v>42102.06</v>
      </c>
      <c r="N108" s="57">
        <f>SUM(N109:N115)</f>
        <v>55675.939999999995</v>
      </c>
      <c r="O108" s="57">
        <f t="shared" si="72"/>
        <v>55675.939999999995</v>
      </c>
      <c r="P108" s="57">
        <f t="shared" si="72"/>
        <v>0</v>
      </c>
      <c r="Q108" s="57">
        <f t="shared" si="72"/>
        <v>30804.7</v>
      </c>
      <c r="R108" s="57">
        <f t="shared" si="72"/>
        <v>11297.36</v>
      </c>
      <c r="S108" s="14">
        <f t="shared" si="50"/>
        <v>43.058827139029226</v>
      </c>
      <c r="T108" s="14">
        <f t="shared" si="51"/>
        <v>43.058827139029226</v>
      </c>
    </row>
    <row r="109" spans="2:33" ht="13.5" customHeight="1">
      <c r="B109" s="49">
        <v>252</v>
      </c>
      <c r="C109" s="29" t="s">
        <v>133</v>
      </c>
      <c r="D109" s="55">
        <v>200</v>
      </c>
      <c r="E109" s="23">
        <v>0</v>
      </c>
      <c r="F109" s="23">
        <f t="shared" ref="F109:F115" si="73">+G109+H109</f>
        <v>1103</v>
      </c>
      <c r="G109" s="23">
        <v>1103</v>
      </c>
      <c r="H109" s="23">
        <v>0</v>
      </c>
      <c r="I109" s="55">
        <v>1303</v>
      </c>
      <c r="J109" s="26">
        <v>1303</v>
      </c>
      <c r="K109" s="23">
        <v>0</v>
      </c>
      <c r="L109" s="24">
        <v>95.43</v>
      </c>
      <c r="M109" s="26">
        <v>195.48</v>
      </c>
      <c r="N109" s="24">
        <f t="shared" ref="N109:N115" si="74">J109-M109</f>
        <v>1107.52</v>
      </c>
      <c r="O109" s="24">
        <f t="shared" ref="O109:O115" si="75">+N109+P109</f>
        <v>1107.52</v>
      </c>
      <c r="P109" s="24">
        <f t="shared" ref="P109:P115" si="76">+I109-J109</f>
        <v>0</v>
      </c>
      <c r="Q109" s="26">
        <v>155.36000000000001</v>
      </c>
      <c r="R109" s="24">
        <v>40.119999999999997</v>
      </c>
      <c r="S109" s="27">
        <f t="shared" si="50"/>
        <v>15.002302379125096</v>
      </c>
      <c r="T109" s="27">
        <f t="shared" si="51"/>
        <v>15.002302379125096</v>
      </c>
    </row>
    <row r="110" spans="2:33" ht="13.5" customHeight="1">
      <c r="B110" s="49">
        <v>253</v>
      </c>
      <c r="C110" s="29" t="s">
        <v>134</v>
      </c>
      <c r="D110" s="55">
        <v>3325</v>
      </c>
      <c r="E110" s="55">
        <v>0</v>
      </c>
      <c r="F110" s="23">
        <f t="shared" si="73"/>
        <v>377</v>
      </c>
      <c r="G110" s="23">
        <v>377</v>
      </c>
      <c r="H110" s="23">
        <v>0</v>
      </c>
      <c r="I110" s="55">
        <v>3702</v>
      </c>
      <c r="J110" s="26">
        <v>3702</v>
      </c>
      <c r="K110" s="23">
        <v>0</v>
      </c>
      <c r="L110" s="25">
        <v>251.25</v>
      </c>
      <c r="M110" s="26">
        <v>869.53</v>
      </c>
      <c r="N110" s="24">
        <f t="shared" si="74"/>
        <v>2832.4700000000003</v>
      </c>
      <c r="O110" s="24">
        <f t="shared" si="75"/>
        <v>2832.4700000000003</v>
      </c>
      <c r="P110" s="24">
        <f t="shared" si="76"/>
        <v>0</v>
      </c>
      <c r="Q110" s="26">
        <v>669.53</v>
      </c>
      <c r="R110" s="26">
        <v>200</v>
      </c>
      <c r="S110" s="27">
        <f t="shared" si="50"/>
        <v>23.488114532685035</v>
      </c>
      <c r="T110" s="27">
        <f t="shared" si="51"/>
        <v>23.488114532685035</v>
      </c>
    </row>
    <row r="111" spans="2:33" ht="13.5" customHeight="1">
      <c r="B111" s="49">
        <v>254</v>
      </c>
      <c r="C111" s="29" t="s">
        <v>135</v>
      </c>
      <c r="D111" s="55">
        <v>8600</v>
      </c>
      <c r="E111" s="55">
        <v>0</v>
      </c>
      <c r="F111" s="23">
        <f t="shared" si="73"/>
        <v>5764</v>
      </c>
      <c r="G111" s="23">
        <v>5764</v>
      </c>
      <c r="H111" s="23">
        <v>0</v>
      </c>
      <c r="I111" s="55">
        <v>14364</v>
      </c>
      <c r="J111" s="26">
        <v>14364</v>
      </c>
      <c r="K111" s="23">
        <v>0</v>
      </c>
      <c r="L111" s="25">
        <v>1135.3399999999999</v>
      </c>
      <c r="M111" s="26">
        <v>11303.13</v>
      </c>
      <c r="N111" s="24">
        <f t="shared" si="74"/>
        <v>3060.8700000000008</v>
      </c>
      <c r="O111" s="24">
        <f t="shared" si="75"/>
        <v>3060.8700000000008</v>
      </c>
      <c r="P111" s="24">
        <f t="shared" si="76"/>
        <v>0</v>
      </c>
      <c r="Q111" s="26">
        <v>6735.33</v>
      </c>
      <c r="R111" s="26">
        <v>4567.8</v>
      </c>
      <c r="S111" s="27">
        <f t="shared" si="50"/>
        <v>78.6906850459482</v>
      </c>
      <c r="T111" s="27">
        <f t="shared" si="51"/>
        <v>78.6906850459482</v>
      </c>
    </row>
    <row r="112" spans="2:33" ht="13.5" customHeight="1">
      <c r="B112" s="49">
        <v>255</v>
      </c>
      <c r="C112" s="29" t="s">
        <v>136</v>
      </c>
      <c r="D112" s="55">
        <v>41300</v>
      </c>
      <c r="E112" s="55">
        <v>0</v>
      </c>
      <c r="F112" s="23">
        <f t="shared" si="73"/>
        <v>11317</v>
      </c>
      <c r="G112" s="23">
        <v>11317</v>
      </c>
      <c r="H112" s="23">
        <v>0</v>
      </c>
      <c r="I112" s="55">
        <v>52617</v>
      </c>
      <c r="J112" s="26">
        <v>52617</v>
      </c>
      <c r="K112" s="23">
        <v>0</v>
      </c>
      <c r="L112" s="25">
        <v>2634.6</v>
      </c>
      <c r="M112" s="26">
        <v>13691.27</v>
      </c>
      <c r="N112" s="24">
        <f t="shared" si="74"/>
        <v>38925.729999999996</v>
      </c>
      <c r="O112" s="24">
        <f t="shared" si="75"/>
        <v>38925.729999999996</v>
      </c>
      <c r="P112" s="24">
        <f t="shared" si="76"/>
        <v>0</v>
      </c>
      <c r="Q112" s="26">
        <v>11746.97</v>
      </c>
      <c r="R112" s="26">
        <v>1944.3</v>
      </c>
      <c r="S112" s="27">
        <f t="shared" si="50"/>
        <v>26.020620711937209</v>
      </c>
      <c r="T112" s="27">
        <f t="shared" si="51"/>
        <v>26.020620711937209</v>
      </c>
    </row>
    <row r="113" spans="2:20" ht="13.5" customHeight="1">
      <c r="B113" s="49">
        <v>256</v>
      </c>
      <c r="C113" s="29" t="s">
        <v>137</v>
      </c>
      <c r="D113" s="55">
        <v>9011</v>
      </c>
      <c r="E113" s="55">
        <v>0</v>
      </c>
      <c r="F113" s="23">
        <f t="shared" si="73"/>
        <v>3302</v>
      </c>
      <c r="G113" s="23">
        <v>3302</v>
      </c>
      <c r="H113" s="23">
        <v>0</v>
      </c>
      <c r="I113" s="55">
        <v>12313</v>
      </c>
      <c r="J113" s="26">
        <v>12313</v>
      </c>
      <c r="K113" s="23">
        <v>0</v>
      </c>
      <c r="L113" s="25">
        <v>1739.99</v>
      </c>
      <c r="M113" s="26">
        <v>5036.83</v>
      </c>
      <c r="N113" s="24">
        <f t="shared" si="74"/>
        <v>7276.17</v>
      </c>
      <c r="O113" s="24">
        <f t="shared" si="75"/>
        <v>7276.17</v>
      </c>
      <c r="P113" s="24">
        <f t="shared" si="76"/>
        <v>0</v>
      </c>
      <c r="Q113" s="26">
        <v>3099.48</v>
      </c>
      <c r="R113" s="26">
        <v>1937.35</v>
      </c>
      <c r="S113" s="27">
        <f t="shared" si="50"/>
        <v>40.90660277755218</v>
      </c>
      <c r="T113" s="27">
        <f t="shared" si="51"/>
        <v>40.90660277755218</v>
      </c>
    </row>
    <row r="114" spans="2:20" ht="13.5" customHeight="1">
      <c r="B114" s="49">
        <v>257</v>
      </c>
      <c r="C114" s="29" t="s">
        <v>138</v>
      </c>
      <c r="D114" s="55">
        <v>500</v>
      </c>
      <c r="E114" s="55">
        <v>0</v>
      </c>
      <c r="F114" s="23">
        <f t="shared" si="73"/>
        <v>1507</v>
      </c>
      <c r="G114" s="23">
        <v>1507</v>
      </c>
      <c r="H114" s="23">
        <v>0</v>
      </c>
      <c r="I114" s="55">
        <v>2007</v>
      </c>
      <c r="J114" s="26">
        <v>2007</v>
      </c>
      <c r="K114" s="23">
        <v>0</v>
      </c>
      <c r="L114" s="58">
        <v>0</v>
      </c>
      <c r="M114" s="26">
        <v>488.74</v>
      </c>
      <c r="N114" s="24">
        <f t="shared" si="74"/>
        <v>1518.26</v>
      </c>
      <c r="O114" s="24">
        <f t="shared" si="75"/>
        <v>1518.26</v>
      </c>
      <c r="P114" s="24">
        <f t="shared" si="76"/>
        <v>0</v>
      </c>
      <c r="Q114" s="26">
        <v>488.74</v>
      </c>
      <c r="R114" s="59">
        <v>0</v>
      </c>
      <c r="S114" s="27">
        <f t="shared" si="50"/>
        <v>24.351768809167911</v>
      </c>
      <c r="T114" s="27">
        <f t="shared" si="51"/>
        <v>24.351768809167911</v>
      </c>
    </row>
    <row r="115" spans="2:20" ht="13.5" customHeight="1">
      <c r="B115" s="49">
        <v>259</v>
      </c>
      <c r="C115" s="29" t="s">
        <v>139</v>
      </c>
      <c r="D115" s="55">
        <v>8750</v>
      </c>
      <c r="E115" s="55">
        <v>0</v>
      </c>
      <c r="F115" s="23">
        <f t="shared" si="73"/>
        <v>2722</v>
      </c>
      <c r="G115" s="23">
        <v>2722</v>
      </c>
      <c r="H115" s="23">
        <v>0</v>
      </c>
      <c r="I115" s="55">
        <v>11472</v>
      </c>
      <c r="J115" s="26">
        <v>11472</v>
      </c>
      <c r="K115" s="23">
        <v>0</v>
      </c>
      <c r="L115" s="25">
        <v>3106.14</v>
      </c>
      <c r="M115" s="26">
        <v>10517.08</v>
      </c>
      <c r="N115" s="24">
        <f t="shared" si="74"/>
        <v>954.92000000000007</v>
      </c>
      <c r="O115" s="24">
        <f t="shared" si="75"/>
        <v>954.92000000000007</v>
      </c>
      <c r="P115" s="24">
        <f t="shared" si="76"/>
        <v>0</v>
      </c>
      <c r="Q115" s="26">
        <v>7909.29</v>
      </c>
      <c r="R115" s="26">
        <v>2607.79</v>
      </c>
      <c r="S115" s="27">
        <f t="shared" si="50"/>
        <v>91.676080892608098</v>
      </c>
      <c r="T115" s="27">
        <f t="shared" si="51"/>
        <v>91.676080892608098</v>
      </c>
    </row>
    <row r="116" spans="2:20" ht="13.5" customHeight="1">
      <c r="B116" s="53">
        <v>260</v>
      </c>
      <c r="C116" s="20" t="s">
        <v>140</v>
      </c>
      <c r="D116" s="57">
        <f>SUM(D117:D122)</f>
        <v>138601</v>
      </c>
      <c r="E116" s="57">
        <f t="shared" ref="E116:R116" si="77">SUM(E117:E122)</f>
        <v>0</v>
      </c>
      <c r="F116" s="57">
        <f t="shared" si="77"/>
        <v>136540</v>
      </c>
      <c r="G116" s="57">
        <f t="shared" si="77"/>
        <v>21707</v>
      </c>
      <c r="H116" s="57">
        <f t="shared" si="77"/>
        <v>114833</v>
      </c>
      <c r="I116" s="57">
        <f t="shared" si="77"/>
        <v>275141</v>
      </c>
      <c r="J116" s="57">
        <f t="shared" si="77"/>
        <v>275121</v>
      </c>
      <c r="K116" s="57">
        <f t="shared" si="77"/>
        <v>0</v>
      </c>
      <c r="L116" s="57">
        <f t="shared" si="77"/>
        <v>35578.25</v>
      </c>
      <c r="M116" s="57">
        <f t="shared" si="77"/>
        <v>170548.81</v>
      </c>
      <c r="N116" s="57">
        <f t="shared" si="77"/>
        <v>104572.19</v>
      </c>
      <c r="O116" s="57">
        <f t="shared" si="77"/>
        <v>104592.19</v>
      </c>
      <c r="P116" s="57">
        <f>SUM(P117:P122)</f>
        <v>20</v>
      </c>
      <c r="Q116" s="57">
        <f t="shared" si="77"/>
        <v>111198.54000000001</v>
      </c>
      <c r="R116" s="57">
        <f t="shared" si="77"/>
        <v>59350.270000000004</v>
      </c>
      <c r="S116" s="14">
        <f t="shared" si="50"/>
        <v>61.990473282664716</v>
      </c>
      <c r="T116" s="14">
        <f t="shared" si="51"/>
        <v>61.985967195001834</v>
      </c>
    </row>
    <row r="117" spans="2:20" ht="13.5" customHeight="1">
      <c r="B117" s="49">
        <v>261</v>
      </c>
      <c r="C117" s="29" t="s">
        <v>141</v>
      </c>
      <c r="D117" s="55">
        <v>3060</v>
      </c>
      <c r="E117" s="23">
        <v>0</v>
      </c>
      <c r="F117" s="23">
        <f t="shared" ref="F117:F122" si="78">+G117+H117</f>
        <v>1142</v>
      </c>
      <c r="G117" s="23">
        <v>470</v>
      </c>
      <c r="H117" s="23">
        <v>672</v>
      </c>
      <c r="I117" s="55">
        <v>4202</v>
      </c>
      <c r="J117" s="26">
        <v>4182</v>
      </c>
      <c r="K117" s="23">
        <v>0</v>
      </c>
      <c r="L117" s="24">
        <v>0</v>
      </c>
      <c r="M117" s="26">
        <v>988.34</v>
      </c>
      <c r="N117" s="24">
        <f t="shared" ref="N117:N122" si="79">J117-M117</f>
        <v>3193.66</v>
      </c>
      <c r="O117" s="24">
        <f t="shared" ref="O117:O122" si="80">+N117+P117</f>
        <v>3213.66</v>
      </c>
      <c r="P117" s="24">
        <f t="shared" ref="P117:P122" si="81">+I117-J117</f>
        <v>20</v>
      </c>
      <c r="Q117" s="26">
        <v>988.34</v>
      </c>
      <c r="R117" s="24">
        <v>0</v>
      </c>
      <c r="S117" s="27">
        <f t="shared" si="50"/>
        <v>23.633189861310377</v>
      </c>
      <c r="T117" s="27">
        <f t="shared" si="51"/>
        <v>23.520704426463588</v>
      </c>
    </row>
    <row r="118" spans="2:20" ht="13.5" customHeight="1">
      <c r="B118" s="49">
        <v>262</v>
      </c>
      <c r="C118" s="29" t="s">
        <v>142</v>
      </c>
      <c r="D118" s="55">
        <v>37696</v>
      </c>
      <c r="E118" s="55">
        <v>0</v>
      </c>
      <c r="F118" s="23">
        <f t="shared" si="78"/>
        <v>-5545</v>
      </c>
      <c r="G118" s="23">
        <v>-5917</v>
      </c>
      <c r="H118" s="23">
        <v>372</v>
      </c>
      <c r="I118" s="55">
        <v>32151</v>
      </c>
      <c r="J118" s="26">
        <v>32151</v>
      </c>
      <c r="K118" s="23">
        <v>0</v>
      </c>
      <c r="L118" s="25">
        <v>657.08</v>
      </c>
      <c r="M118" s="26">
        <v>4427.22</v>
      </c>
      <c r="N118" s="24">
        <f t="shared" si="79"/>
        <v>27723.78</v>
      </c>
      <c r="O118" s="24">
        <f t="shared" si="80"/>
        <v>27723.78</v>
      </c>
      <c r="P118" s="24">
        <f t="shared" si="81"/>
        <v>0</v>
      </c>
      <c r="Q118" s="26">
        <v>3365.84</v>
      </c>
      <c r="R118" s="26">
        <v>1061.3800000000001</v>
      </c>
      <c r="S118" s="27">
        <f t="shared" si="50"/>
        <v>13.770084911822339</v>
      </c>
      <c r="T118" s="27">
        <f t="shared" si="51"/>
        <v>13.770084911822339</v>
      </c>
    </row>
    <row r="119" spans="2:20" ht="13.5" customHeight="1">
      <c r="B119" s="49">
        <v>263</v>
      </c>
      <c r="C119" s="29" t="s">
        <v>198</v>
      </c>
      <c r="D119" s="55">
        <v>8700</v>
      </c>
      <c r="E119" s="55">
        <v>0</v>
      </c>
      <c r="F119" s="23">
        <f t="shared" si="78"/>
        <v>2443</v>
      </c>
      <c r="G119" s="23">
        <v>918</v>
      </c>
      <c r="H119" s="23">
        <v>1525</v>
      </c>
      <c r="I119" s="55">
        <v>11143</v>
      </c>
      <c r="J119" s="26">
        <v>11143</v>
      </c>
      <c r="K119" s="23">
        <v>0</v>
      </c>
      <c r="L119" s="25">
        <v>690.71</v>
      </c>
      <c r="M119" s="26">
        <v>1669.25</v>
      </c>
      <c r="N119" s="24">
        <f t="shared" si="79"/>
        <v>9473.75</v>
      </c>
      <c r="O119" s="24">
        <f t="shared" si="80"/>
        <v>9473.75</v>
      </c>
      <c r="P119" s="24">
        <f t="shared" si="81"/>
        <v>0</v>
      </c>
      <c r="Q119" s="26">
        <v>978.54</v>
      </c>
      <c r="R119" s="26">
        <v>690.71</v>
      </c>
      <c r="S119" s="27">
        <f t="shared" si="50"/>
        <v>14.98025666337611</v>
      </c>
      <c r="T119" s="27">
        <f t="shared" si="51"/>
        <v>14.98025666337611</v>
      </c>
    </row>
    <row r="120" spans="2:20" ht="13.5" customHeight="1">
      <c r="B120" s="49">
        <v>265</v>
      </c>
      <c r="C120" s="29" t="s">
        <v>143</v>
      </c>
      <c r="D120" s="55">
        <v>22534</v>
      </c>
      <c r="E120" s="55">
        <v>0</v>
      </c>
      <c r="F120" s="23">
        <f t="shared" si="78"/>
        <v>4596</v>
      </c>
      <c r="G120" s="23">
        <v>4596</v>
      </c>
      <c r="H120" s="23">
        <v>0</v>
      </c>
      <c r="I120" s="55">
        <v>27130</v>
      </c>
      <c r="J120" s="26">
        <v>27130</v>
      </c>
      <c r="K120" s="23">
        <v>0</v>
      </c>
      <c r="L120" s="25">
        <v>3743.09</v>
      </c>
      <c r="M120" s="26">
        <v>14166.16</v>
      </c>
      <c r="N120" s="24">
        <f t="shared" si="79"/>
        <v>12963.84</v>
      </c>
      <c r="O120" s="24">
        <f t="shared" si="80"/>
        <v>12963.84</v>
      </c>
      <c r="P120" s="24">
        <f t="shared" si="81"/>
        <v>0</v>
      </c>
      <c r="Q120" s="26">
        <v>10942.66</v>
      </c>
      <c r="R120" s="26">
        <v>3223.5</v>
      </c>
      <c r="S120" s="27">
        <f t="shared" si="50"/>
        <v>52.215849612974566</v>
      </c>
      <c r="T120" s="27">
        <f t="shared" si="51"/>
        <v>52.215849612974566</v>
      </c>
    </row>
    <row r="121" spans="2:20" ht="13.5" customHeight="1">
      <c r="B121" s="49">
        <v>266</v>
      </c>
      <c r="C121" s="29" t="s">
        <v>144</v>
      </c>
      <c r="D121" s="55">
        <v>500</v>
      </c>
      <c r="E121" s="55">
        <v>0</v>
      </c>
      <c r="F121" s="23">
        <f t="shared" si="78"/>
        <v>0</v>
      </c>
      <c r="G121" s="23">
        <v>0</v>
      </c>
      <c r="H121" s="23">
        <v>0</v>
      </c>
      <c r="I121" s="55">
        <v>500</v>
      </c>
      <c r="J121" s="26">
        <v>500</v>
      </c>
      <c r="K121" s="23">
        <v>0</v>
      </c>
      <c r="L121" s="24">
        <v>0</v>
      </c>
      <c r="M121" s="24">
        <v>0</v>
      </c>
      <c r="N121" s="24">
        <f t="shared" si="79"/>
        <v>500</v>
      </c>
      <c r="O121" s="24">
        <f t="shared" si="80"/>
        <v>500</v>
      </c>
      <c r="P121" s="24">
        <f t="shared" si="81"/>
        <v>0</v>
      </c>
      <c r="Q121" s="24">
        <v>0</v>
      </c>
      <c r="R121" s="24">
        <v>0</v>
      </c>
      <c r="S121" s="27">
        <f t="shared" si="50"/>
        <v>0</v>
      </c>
      <c r="T121" s="27">
        <f t="shared" si="51"/>
        <v>0</v>
      </c>
    </row>
    <row r="122" spans="2:20" ht="13.5" customHeight="1">
      <c r="B122" s="49">
        <v>269</v>
      </c>
      <c r="C122" s="29" t="s">
        <v>145</v>
      </c>
      <c r="D122" s="55">
        <v>66111</v>
      </c>
      <c r="E122" s="55">
        <v>0</v>
      </c>
      <c r="F122" s="23">
        <f t="shared" si="78"/>
        <v>133904</v>
      </c>
      <c r="G122" s="23">
        <v>21640</v>
      </c>
      <c r="H122" s="23">
        <v>112264</v>
      </c>
      <c r="I122" s="55">
        <v>200015</v>
      </c>
      <c r="J122" s="26">
        <v>200015</v>
      </c>
      <c r="K122" s="23">
        <v>0</v>
      </c>
      <c r="L122" s="25">
        <v>30487.37</v>
      </c>
      <c r="M122" s="26">
        <v>149297.84</v>
      </c>
      <c r="N122" s="24">
        <f t="shared" si="79"/>
        <v>50717.16</v>
      </c>
      <c r="O122" s="24">
        <f t="shared" si="80"/>
        <v>50717.16</v>
      </c>
      <c r="P122" s="24">
        <f t="shared" si="81"/>
        <v>0</v>
      </c>
      <c r="Q122" s="26">
        <v>94923.16</v>
      </c>
      <c r="R122" s="26">
        <v>54374.68</v>
      </c>
      <c r="S122" s="27">
        <f t="shared" si="50"/>
        <v>74.643321750868679</v>
      </c>
      <c r="T122" s="27">
        <f t="shared" si="51"/>
        <v>74.643321750868679</v>
      </c>
    </row>
    <row r="123" spans="2:20" ht="13.5" customHeight="1">
      <c r="B123" s="53">
        <v>270</v>
      </c>
      <c r="C123" s="20" t="s">
        <v>146</v>
      </c>
      <c r="D123" s="57">
        <f>SUM(D124:D129)</f>
        <v>296450</v>
      </c>
      <c r="E123" s="57">
        <f t="shared" ref="E123:Q123" si="82">SUM(E124:E129)</f>
        <v>0</v>
      </c>
      <c r="F123" s="13">
        <f t="shared" si="82"/>
        <v>-35803</v>
      </c>
      <c r="G123" s="13">
        <f>SUM(G124:G129)</f>
        <v>-48979</v>
      </c>
      <c r="H123" s="57">
        <f t="shared" si="82"/>
        <v>13176</v>
      </c>
      <c r="I123" s="57">
        <f>SUM(I124:I129)</f>
        <v>260647</v>
      </c>
      <c r="J123" s="57">
        <f t="shared" si="82"/>
        <v>260017</v>
      </c>
      <c r="K123" s="57">
        <f t="shared" si="82"/>
        <v>0</v>
      </c>
      <c r="L123" s="57">
        <f t="shared" si="82"/>
        <v>18338.099999999999</v>
      </c>
      <c r="M123" s="57">
        <f>SUM(M124:M129)</f>
        <v>163368.83000000002</v>
      </c>
      <c r="N123" s="57">
        <f t="shared" si="82"/>
        <v>96648.170000000013</v>
      </c>
      <c r="O123" s="57">
        <f t="shared" si="82"/>
        <v>97278.170000000013</v>
      </c>
      <c r="P123" s="57">
        <f t="shared" si="82"/>
        <v>630</v>
      </c>
      <c r="Q123" s="57">
        <f t="shared" si="82"/>
        <v>143550.47</v>
      </c>
      <c r="R123" s="57">
        <f>SUM(R124:R129)</f>
        <v>19818.360000000004</v>
      </c>
      <c r="S123" s="14">
        <f t="shared" si="50"/>
        <v>62.830057265486495</v>
      </c>
      <c r="T123" s="14">
        <f t="shared" si="51"/>
        <v>62.678193111756521</v>
      </c>
    </row>
    <row r="124" spans="2:20" ht="13.5" customHeight="1">
      <c r="B124" s="49">
        <v>271</v>
      </c>
      <c r="C124" s="29" t="s">
        <v>147</v>
      </c>
      <c r="D124" s="55">
        <v>5344</v>
      </c>
      <c r="E124" s="55">
        <v>0</v>
      </c>
      <c r="F124" s="23">
        <f t="shared" ref="F124:F129" si="83">+G124+H124</f>
        <v>9346</v>
      </c>
      <c r="G124" s="23">
        <v>5466</v>
      </c>
      <c r="H124" s="23">
        <v>3880</v>
      </c>
      <c r="I124" s="55">
        <v>14690</v>
      </c>
      <c r="J124" s="26">
        <v>14590</v>
      </c>
      <c r="K124" s="23">
        <v>0</v>
      </c>
      <c r="L124" s="25">
        <v>3094.66</v>
      </c>
      <c r="M124" s="26">
        <v>7181.8</v>
      </c>
      <c r="N124" s="24">
        <f t="shared" ref="N124:N129" si="84">J124-M124</f>
        <v>7408.2</v>
      </c>
      <c r="O124" s="24">
        <f t="shared" ref="O124:O130" si="85">+N124+P124</f>
        <v>7508.2</v>
      </c>
      <c r="P124" s="24">
        <f t="shared" ref="P124:P130" si="86">+I124-J124</f>
        <v>100</v>
      </c>
      <c r="Q124" s="26">
        <v>4166.51</v>
      </c>
      <c r="R124" s="26">
        <v>3015.29</v>
      </c>
      <c r="S124" s="27">
        <f t="shared" si="50"/>
        <v>49.224126113776563</v>
      </c>
      <c r="T124" s="27">
        <f t="shared" si="51"/>
        <v>48.889040163376443</v>
      </c>
    </row>
    <row r="125" spans="2:20" ht="13.5" customHeight="1">
      <c r="B125" s="49">
        <v>273</v>
      </c>
      <c r="C125" s="29" t="s">
        <v>148</v>
      </c>
      <c r="D125" s="55">
        <v>178917</v>
      </c>
      <c r="E125" s="55">
        <v>0</v>
      </c>
      <c r="F125" s="23">
        <f>+G125+H125</f>
        <v>-48568</v>
      </c>
      <c r="G125" s="23">
        <v>-52319</v>
      </c>
      <c r="H125" s="23">
        <v>3751</v>
      </c>
      <c r="I125" s="55">
        <v>130349</v>
      </c>
      <c r="J125" s="26">
        <v>130349</v>
      </c>
      <c r="K125" s="23">
        <v>0</v>
      </c>
      <c r="L125" s="25">
        <v>1533.56</v>
      </c>
      <c r="M125" s="26">
        <v>105618.77</v>
      </c>
      <c r="N125" s="24">
        <f t="shared" si="84"/>
        <v>24730.229999999996</v>
      </c>
      <c r="O125" s="24">
        <f t="shared" si="85"/>
        <v>24730.229999999996</v>
      </c>
      <c r="P125" s="24">
        <f t="shared" si="86"/>
        <v>0</v>
      </c>
      <c r="Q125" s="26">
        <v>98560.09</v>
      </c>
      <c r="R125" s="26">
        <v>7058.68</v>
      </c>
      <c r="S125" s="27">
        <f t="shared" si="50"/>
        <v>81.027679537242321</v>
      </c>
      <c r="T125" s="27">
        <f t="shared" si="51"/>
        <v>81.027679537242321</v>
      </c>
    </row>
    <row r="126" spans="2:20" ht="13.5" customHeight="1">
      <c r="B126" s="49">
        <v>274</v>
      </c>
      <c r="C126" s="29" t="s">
        <v>199</v>
      </c>
      <c r="D126" s="55">
        <v>825</v>
      </c>
      <c r="E126" s="55">
        <v>0</v>
      </c>
      <c r="F126" s="23">
        <f t="shared" si="83"/>
        <v>1758</v>
      </c>
      <c r="G126" s="23">
        <v>1658</v>
      </c>
      <c r="H126" s="23">
        <v>100</v>
      </c>
      <c r="I126" s="55">
        <v>2583</v>
      </c>
      <c r="J126" s="26">
        <v>2583</v>
      </c>
      <c r="K126" s="23">
        <v>0</v>
      </c>
      <c r="L126" s="25">
        <v>896.36</v>
      </c>
      <c r="M126" s="26">
        <v>1133.43</v>
      </c>
      <c r="N126" s="24">
        <f t="shared" si="84"/>
        <v>1449.57</v>
      </c>
      <c r="O126" s="24">
        <f t="shared" si="85"/>
        <v>1449.57</v>
      </c>
      <c r="P126" s="24">
        <f t="shared" si="86"/>
        <v>0</v>
      </c>
      <c r="Q126" s="26">
        <v>237.07</v>
      </c>
      <c r="R126" s="26">
        <v>896.36</v>
      </c>
      <c r="S126" s="27">
        <f t="shared" si="50"/>
        <v>43.880371660859467</v>
      </c>
      <c r="T126" s="27">
        <f t="shared" si="51"/>
        <v>43.880371660859467</v>
      </c>
    </row>
    <row r="127" spans="2:20" ht="13.5" customHeight="1">
      <c r="B127" s="49">
        <v>275</v>
      </c>
      <c r="C127" s="29" t="s">
        <v>149</v>
      </c>
      <c r="D127" s="55">
        <v>109134</v>
      </c>
      <c r="E127" s="55">
        <v>0</v>
      </c>
      <c r="F127" s="23">
        <f t="shared" si="83"/>
        <v>-2751</v>
      </c>
      <c r="G127" s="23">
        <v>-8186</v>
      </c>
      <c r="H127" s="23">
        <v>5435</v>
      </c>
      <c r="I127" s="55">
        <v>106383</v>
      </c>
      <c r="J127" s="26">
        <v>105997</v>
      </c>
      <c r="K127" s="23">
        <v>0</v>
      </c>
      <c r="L127" s="25">
        <v>11738.18</v>
      </c>
      <c r="M127" s="26">
        <v>45911.4</v>
      </c>
      <c r="N127" s="24">
        <f t="shared" si="84"/>
        <v>60085.599999999999</v>
      </c>
      <c r="O127" s="24">
        <f t="shared" si="85"/>
        <v>60471.6</v>
      </c>
      <c r="P127" s="24">
        <f t="shared" si="86"/>
        <v>386</v>
      </c>
      <c r="Q127" s="26">
        <v>37889.39</v>
      </c>
      <c r="R127" s="26">
        <v>8022.01</v>
      </c>
      <c r="S127" s="27">
        <f t="shared" si="50"/>
        <v>43.313867373604914</v>
      </c>
      <c r="T127" s="27">
        <f t="shared" si="51"/>
        <v>43.156707368658523</v>
      </c>
    </row>
    <row r="128" spans="2:20" ht="13.5" customHeight="1">
      <c r="B128" s="50">
        <v>277</v>
      </c>
      <c r="C128" s="29" t="s">
        <v>150</v>
      </c>
      <c r="D128" s="55">
        <v>350</v>
      </c>
      <c r="E128" s="55">
        <v>0</v>
      </c>
      <c r="F128" s="23">
        <f t="shared" si="83"/>
        <v>1050</v>
      </c>
      <c r="G128" s="23">
        <v>1050</v>
      </c>
      <c r="H128" s="23">
        <v>0</v>
      </c>
      <c r="I128" s="55">
        <v>1400</v>
      </c>
      <c r="J128" s="26">
        <v>1400</v>
      </c>
      <c r="K128" s="23">
        <v>0</v>
      </c>
      <c r="L128" s="58">
        <v>0</v>
      </c>
      <c r="M128" s="26">
        <v>728.92</v>
      </c>
      <c r="N128" s="24">
        <f t="shared" si="84"/>
        <v>671.08</v>
      </c>
      <c r="O128" s="24">
        <f t="shared" si="85"/>
        <v>671.08</v>
      </c>
      <c r="P128" s="24">
        <f t="shared" si="86"/>
        <v>0</v>
      </c>
      <c r="Q128" s="26">
        <v>728.92</v>
      </c>
      <c r="R128" s="59">
        <v>0</v>
      </c>
      <c r="S128" s="27">
        <f t="shared" si="50"/>
        <v>52.065714285714279</v>
      </c>
      <c r="T128" s="27">
        <f t="shared" si="51"/>
        <v>52.065714285714279</v>
      </c>
    </row>
    <row r="129" spans="1:1031" ht="13.5" customHeight="1">
      <c r="B129" s="51">
        <v>279</v>
      </c>
      <c r="C129" s="29" t="s">
        <v>151</v>
      </c>
      <c r="D129" s="55">
        <v>1880</v>
      </c>
      <c r="E129" s="55">
        <v>0</v>
      </c>
      <c r="F129" s="23">
        <f t="shared" si="83"/>
        <v>3362</v>
      </c>
      <c r="G129" s="23">
        <v>3352</v>
      </c>
      <c r="H129" s="23">
        <v>10</v>
      </c>
      <c r="I129" s="55">
        <v>5242</v>
      </c>
      <c r="J129" s="26">
        <v>5098</v>
      </c>
      <c r="K129" s="23">
        <v>0</v>
      </c>
      <c r="L129" s="25">
        <v>1075.3399999999999</v>
      </c>
      <c r="M129" s="26">
        <v>2794.51</v>
      </c>
      <c r="N129" s="24">
        <f t="shared" si="84"/>
        <v>2303.4899999999998</v>
      </c>
      <c r="O129" s="24">
        <f>+N129+P129</f>
        <v>2447.4899999999998</v>
      </c>
      <c r="P129" s="24">
        <f t="shared" si="86"/>
        <v>144</v>
      </c>
      <c r="Q129" s="26">
        <v>1968.49</v>
      </c>
      <c r="R129" s="26">
        <v>826.02</v>
      </c>
      <c r="S129" s="27">
        <f t="shared" si="50"/>
        <v>54.815810121616323</v>
      </c>
      <c r="T129" s="27">
        <f t="shared" si="51"/>
        <v>53.309996184662346</v>
      </c>
    </row>
    <row r="130" spans="1:1031" ht="13.5" customHeight="1">
      <c r="B130" s="53">
        <v>280</v>
      </c>
      <c r="C130" s="20" t="s">
        <v>152</v>
      </c>
      <c r="D130" s="61">
        <v>112042</v>
      </c>
      <c r="E130" s="61">
        <v>0</v>
      </c>
      <c r="F130" s="33">
        <f>+G130+H130</f>
        <v>-25566</v>
      </c>
      <c r="G130" s="33">
        <v>-46966</v>
      </c>
      <c r="H130" s="33">
        <v>21400</v>
      </c>
      <c r="I130" s="61">
        <v>86476</v>
      </c>
      <c r="J130" s="35">
        <v>86476</v>
      </c>
      <c r="K130" s="33">
        <v>0</v>
      </c>
      <c r="L130" s="34">
        <v>4396.24</v>
      </c>
      <c r="M130" s="13">
        <v>75413.16</v>
      </c>
      <c r="N130" s="13">
        <f>J130-M130</f>
        <v>11062.839999999997</v>
      </c>
      <c r="O130" s="13">
        <f t="shared" si="85"/>
        <v>11062.839999999997</v>
      </c>
      <c r="P130" s="13">
        <f t="shared" si="86"/>
        <v>0</v>
      </c>
      <c r="Q130" s="35">
        <v>51836.38</v>
      </c>
      <c r="R130" s="35">
        <v>23576.78</v>
      </c>
      <c r="S130" s="14">
        <f t="shared" si="50"/>
        <v>87.20704010361257</v>
      </c>
      <c r="T130" s="14">
        <f t="shared" si="51"/>
        <v>87.20704010361257</v>
      </c>
    </row>
    <row r="131" spans="1:1031" ht="13.5" customHeight="1">
      <c r="B131" s="53">
        <v>290</v>
      </c>
      <c r="C131" s="38" t="s">
        <v>153</v>
      </c>
      <c r="D131" s="57">
        <v>0</v>
      </c>
      <c r="E131" s="57">
        <f>SUM(E132:E133)</f>
        <v>0</v>
      </c>
      <c r="F131" s="57">
        <f>SUM(F132:F133)</f>
        <v>372</v>
      </c>
      <c r="G131" s="57">
        <f>SUM(G132:G133)</f>
        <v>372</v>
      </c>
      <c r="H131" s="57">
        <f>SUM(H132:H133)</f>
        <v>0</v>
      </c>
      <c r="I131" s="57">
        <f>+I132+I133</f>
        <v>372</v>
      </c>
      <c r="J131" s="57">
        <f>+J132+J133</f>
        <v>372</v>
      </c>
      <c r="K131" s="57">
        <f t="shared" ref="K131:R131" si="87">SUM(K132:K133)</f>
        <v>0</v>
      </c>
      <c r="L131" s="57">
        <f t="shared" si="87"/>
        <v>0</v>
      </c>
      <c r="M131" s="57">
        <f t="shared" si="87"/>
        <v>371.42</v>
      </c>
      <c r="N131" s="57">
        <f t="shared" si="87"/>
        <v>0.57999999999998408</v>
      </c>
      <c r="O131" s="57">
        <f t="shared" si="87"/>
        <v>0.57999999999998408</v>
      </c>
      <c r="P131" s="57">
        <f t="shared" si="87"/>
        <v>0</v>
      </c>
      <c r="Q131" s="57">
        <f t="shared" si="87"/>
        <v>371.42</v>
      </c>
      <c r="R131" s="57">
        <f t="shared" si="87"/>
        <v>0</v>
      </c>
      <c r="S131" s="14">
        <f t="shared" si="50"/>
        <v>99.84408602150539</v>
      </c>
      <c r="T131" s="14">
        <f t="shared" si="51"/>
        <v>99.84408602150539</v>
      </c>
    </row>
    <row r="132" spans="1:1031" ht="13.5" customHeight="1">
      <c r="B132" s="51">
        <v>291</v>
      </c>
      <c r="C132" s="22" t="s">
        <v>109</v>
      </c>
      <c r="D132" s="62">
        <v>0</v>
      </c>
      <c r="E132" s="62">
        <v>0</v>
      </c>
      <c r="F132" s="23">
        <f t="shared" ref="F132:F141" si="88">+G132+H132</f>
        <v>44</v>
      </c>
      <c r="G132" s="23">
        <v>44</v>
      </c>
      <c r="H132" s="23">
        <v>0</v>
      </c>
      <c r="I132" s="62">
        <v>44</v>
      </c>
      <c r="J132" s="26">
        <v>44</v>
      </c>
      <c r="K132" s="23">
        <v>0</v>
      </c>
      <c r="L132" s="24">
        <v>0</v>
      </c>
      <c r="M132" s="26">
        <v>44</v>
      </c>
      <c r="N132" s="24">
        <f t="shared" ref="N132:N133" si="89">J132-M132</f>
        <v>0</v>
      </c>
      <c r="O132" s="24">
        <f t="shared" ref="O132:O133" si="90">+N132+P132</f>
        <v>0</v>
      </c>
      <c r="P132" s="24">
        <f>+I132-J132</f>
        <v>0</v>
      </c>
      <c r="Q132" s="26">
        <v>44</v>
      </c>
      <c r="R132" s="24">
        <v>0</v>
      </c>
      <c r="S132" s="27">
        <f t="shared" si="50"/>
        <v>100</v>
      </c>
      <c r="T132" s="27">
        <f t="shared" si="51"/>
        <v>100</v>
      </c>
    </row>
    <row r="133" spans="1:1031" ht="13.5" customHeight="1">
      <c r="B133" s="51">
        <v>298</v>
      </c>
      <c r="C133" s="22" t="s">
        <v>154</v>
      </c>
      <c r="D133" s="62">
        <v>0</v>
      </c>
      <c r="E133" s="62">
        <v>0</v>
      </c>
      <c r="F133" s="23">
        <f t="shared" si="88"/>
        <v>328</v>
      </c>
      <c r="G133" s="23">
        <v>328</v>
      </c>
      <c r="H133" s="23">
        <v>0</v>
      </c>
      <c r="I133" s="62">
        <v>328</v>
      </c>
      <c r="J133" s="26">
        <v>328</v>
      </c>
      <c r="K133" s="23">
        <v>0</v>
      </c>
      <c r="L133" s="24">
        <v>0</v>
      </c>
      <c r="M133" s="26">
        <v>327.42</v>
      </c>
      <c r="N133" s="24">
        <f t="shared" si="89"/>
        <v>0.57999999999998408</v>
      </c>
      <c r="O133" s="24">
        <f t="shared" si="90"/>
        <v>0.57999999999998408</v>
      </c>
      <c r="P133" s="24">
        <f>+I133-J133</f>
        <v>0</v>
      </c>
      <c r="Q133" s="26">
        <v>327.42</v>
      </c>
      <c r="R133" s="24">
        <v>0</v>
      </c>
      <c r="S133" s="27">
        <f t="shared" si="50"/>
        <v>99.823170731707322</v>
      </c>
      <c r="T133" s="27">
        <f t="shared" si="51"/>
        <v>99.823170731707322</v>
      </c>
    </row>
    <row r="134" spans="1:1031" ht="13.5" customHeight="1">
      <c r="B134" s="47">
        <v>3</v>
      </c>
      <c r="C134" s="38" t="s">
        <v>155</v>
      </c>
      <c r="D134" s="57">
        <f>+D135+D138+D139+D140+D141</f>
        <v>0</v>
      </c>
      <c r="E134" s="57">
        <f t="shared" ref="E134:R134" si="91">+E135+E138+E139+E140+E141</f>
        <v>0</v>
      </c>
      <c r="F134" s="57">
        <f t="shared" si="91"/>
        <v>89824</v>
      </c>
      <c r="G134" s="57">
        <f t="shared" si="91"/>
        <v>40877</v>
      </c>
      <c r="H134" s="57">
        <f t="shared" si="91"/>
        <v>48947</v>
      </c>
      <c r="I134" s="57">
        <f>+I135+I138+I139+I140+I141</f>
        <v>89824</v>
      </c>
      <c r="J134" s="57">
        <f t="shared" si="91"/>
        <v>89824</v>
      </c>
      <c r="K134" s="57">
        <f t="shared" si="91"/>
        <v>0</v>
      </c>
      <c r="L134" s="57">
        <f t="shared" si="91"/>
        <v>2288.7799999999997</v>
      </c>
      <c r="M134" s="57">
        <f>+M135+M138+M139+M140+M141</f>
        <v>76821.88</v>
      </c>
      <c r="N134" s="57">
        <f t="shared" si="91"/>
        <v>13002.119999999995</v>
      </c>
      <c r="O134" s="57">
        <f t="shared" si="91"/>
        <v>13002.119999999995</v>
      </c>
      <c r="P134" s="57">
        <f t="shared" si="91"/>
        <v>0</v>
      </c>
      <c r="Q134" s="57">
        <f t="shared" si="91"/>
        <v>72633.959999999992</v>
      </c>
      <c r="R134" s="57">
        <f t="shared" si="91"/>
        <v>4187.92</v>
      </c>
      <c r="S134" s="14">
        <f t="shared" si="50"/>
        <v>85.524893124332038</v>
      </c>
      <c r="T134" s="14">
        <f t="shared" si="51"/>
        <v>85.524893124332038</v>
      </c>
    </row>
    <row r="135" spans="1:1031" s="63" customFormat="1" ht="13.5" customHeight="1">
      <c r="A135" s="3"/>
      <c r="B135" s="47">
        <v>330</v>
      </c>
      <c r="C135" s="38" t="s">
        <v>156</v>
      </c>
      <c r="D135" s="57">
        <f>+D136+D137</f>
        <v>0</v>
      </c>
      <c r="E135" s="57">
        <f t="shared" ref="E135:R135" si="92">+E136+E137</f>
        <v>0</v>
      </c>
      <c r="F135" s="57">
        <f t="shared" si="92"/>
        <v>3027</v>
      </c>
      <c r="G135" s="57">
        <f t="shared" si="92"/>
        <v>1027</v>
      </c>
      <c r="H135" s="57">
        <f t="shared" si="92"/>
        <v>2000</v>
      </c>
      <c r="I135" s="57">
        <f t="shared" si="92"/>
        <v>3027</v>
      </c>
      <c r="J135" s="57">
        <f t="shared" si="92"/>
        <v>3027</v>
      </c>
      <c r="K135" s="57">
        <f t="shared" si="92"/>
        <v>0</v>
      </c>
      <c r="L135" s="57">
        <f t="shared" si="92"/>
        <v>0</v>
      </c>
      <c r="M135" s="57">
        <f t="shared" si="92"/>
        <v>0</v>
      </c>
      <c r="N135" s="57">
        <f t="shared" si="92"/>
        <v>3027</v>
      </c>
      <c r="O135" s="57">
        <f t="shared" si="92"/>
        <v>3027</v>
      </c>
      <c r="P135" s="57">
        <f t="shared" si="92"/>
        <v>0</v>
      </c>
      <c r="Q135" s="57">
        <f t="shared" si="92"/>
        <v>0</v>
      </c>
      <c r="R135" s="57">
        <f t="shared" si="92"/>
        <v>0</v>
      </c>
      <c r="S135" s="14">
        <f t="shared" si="50"/>
        <v>0</v>
      </c>
      <c r="T135" s="14">
        <f t="shared" si="51"/>
        <v>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  <c r="IV135" s="3"/>
      <c r="IW135" s="3"/>
      <c r="IX135" s="3"/>
      <c r="IY135" s="3"/>
      <c r="IZ135" s="3"/>
      <c r="JA135" s="3"/>
      <c r="JB135" s="3"/>
      <c r="JC135" s="3"/>
      <c r="JD135" s="3"/>
      <c r="JE135" s="3"/>
      <c r="JF135" s="3"/>
      <c r="JG135" s="3"/>
      <c r="JH135" s="3"/>
      <c r="JI135" s="3"/>
      <c r="JJ135" s="3"/>
      <c r="JK135" s="3"/>
      <c r="JL135" s="3"/>
      <c r="JM135" s="3"/>
      <c r="JN135" s="3"/>
      <c r="JO135" s="3"/>
      <c r="JP135" s="3"/>
      <c r="JQ135" s="3"/>
      <c r="JR135" s="3"/>
      <c r="JS135" s="3"/>
      <c r="JT135" s="3"/>
      <c r="JU135" s="3"/>
      <c r="JV135" s="3"/>
      <c r="JW135" s="3"/>
      <c r="JX135" s="3"/>
      <c r="JY135" s="3"/>
      <c r="JZ135" s="3"/>
      <c r="KA135" s="3"/>
      <c r="KB135" s="3"/>
      <c r="KC135" s="3"/>
      <c r="KD135" s="3"/>
      <c r="KE135" s="3"/>
      <c r="KF135" s="3"/>
      <c r="KG135" s="3"/>
      <c r="KH135" s="3"/>
      <c r="KI135" s="3"/>
      <c r="KJ135" s="3"/>
      <c r="KK135" s="3"/>
      <c r="KL135" s="3"/>
      <c r="KM135" s="3"/>
      <c r="KN135" s="3"/>
      <c r="KO135" s="3"/>
      <c r="KP135" s="3"/>
      <c r="KQ135" s="3"/>
      <c r="KR135" s="3"/>
      <c r="KS135" s="3"/>
      <c r="KT135" s="3"/>
      <c r="KU135" s="3"/>
      <c r="KV135" s="3"/>
      <c r="KW135" s="3"/>
      <c r="KX135" s="3"/>
      <c r="KY135" s="3"/>
      <c r="KZ135" s="3"/>
      <c r="LA135" s="3"/>
      <c r="LB135" s="3"/>
      <c r="LC135" s="3"/>
      <c r="LD135" s="3"/>
      <c r="LE135" s="3"/>
      <c r="LF135" s="3"/>
      <c r="LG135" s="3"/>
      <c r="LH135" s="3"/>
      <c r="LI135" s="3"/>
      <c r="LJ135" s="3"/>
      <c r="LK135" s="3"/>
      <c r="LL135" s="3"/>
      <c r="LM135" s="3"/>
      <c r="LN135" s="3"/>
      <c r="LO135" s="3"/>
      <c r="LP135" s="3"/>
      <c r="LQ135" s="3"/>
      <c r="LR135" s="3"/>
      <c r="LS135" s="3"/>
      <c r="LT135" s="3"/>
      <c r="LU135" s="3"/>
      <c r="LV135" s="3"/>
      <c r="LW135" s="3"/>
      <c r="LX135" s="3"/>
      <c r="LY135" s="3"/>
      <c r="LZ135" s="3"/>
      <c r="MA135" s="3"/>
      <c r="MB135" s="3"/>
      <c r="MC135" s="3"/>
      <c r="MD135" s="3"/>
      <c r="ME135" s="3"/>
      <c r="MF135" s="3"/>
      <c r="MG135" s="3"/>
      <c r="MH135" s="3"/>
      <c r="MI135" s="3"/>
      <c r="MJ135" s="3"/>
      <c r="MK135" s="3"/>
      <c r="ML135" s="3"/>
      <c r="MM135" s="3"/>
      <c r="MN135" s="3"/>
      <c r="MO135" s="3"/>
      <c r="MP135" s="3"/>
      <c r="MQ135" s="3"/>
      <c r="MR135" s="3"/>
      <c r="MS135" s="3"/>
      <c r="MT135" s="3"/>
      <c r="MU135" s="3"/>
      <c r="MV135" s="3"/>
      <c r="MW135" s="3"/>
      <c r="MX135" s="3"/>
      <c r="MY135" s="3"/>
      <c r="MZ135" s="3"/>
      <c r="NA135" s="3"/>
      <c r="NB135" s="3"/>
      <c r="NC135" s="3"/>
      <c r="ND135" s="3"/>
      <c r="NE135" s="3"/>
      <c r="NF135" s="3"/>
      <c r="NG135" s="3"/>
      <c r="NH135" s="3"/>
      <c r="NI135" s="3"/>
      <c r="NJ135" s="3"/>
      <c r="NK135" s="3"/>
      <c r="NL135" s="3"/>
      <c r="NM135" s="3"/>
      <c r="NN135" s="3"/>
      <c r="NO135" s="3"/>
      <c r="NP135" s="3"/>
      <c r="NQ135" s="3"/>
      <c r="NR135" s="3"/>
      <c r="NS135" s="3"/>
      <c r="NT135" s="3"/>
      <c r="NU135" s="3"/>
      <c r="NV135" s="3"/>
      <c r="NW135" s="3"/>
      <c r="NX135" s="3"/>
      <c r="NY135" s="3"/>
      <c r="NZ135" s="3"/>
      <c r="OA135" s="3"/>
      <c r="OB135" s="3"/>
      <c r="OC135" s="3"/>
      <c r="OD135" s="3"/>
      <c r="OE135" s="3"/>
      <c r="OF135" s="3"/>
      <c r="OG135" s="3"/>
      <c r="OH135" s="3"/>
      <c r="OI135" s="3"/>
      <c r="OJ135" s="3"/>
      <c r="OK135" s="3"/>
      <c r="OL135" s="3"/>
      <c r="OM135" s="3"/>
      <c r="ON135" s="3"/>
      <c r="OO135" s="3"/>
      <c r="OP135" s="3"/>
      <c r="OQ135" s="3"/>
      <c r="OR135" s="3"/>
      <c r="OS135" s="3"/>
      <c r="OT135" s="3"/>
      <c r="OU135" s="3"/>
      <c r="OV135" s="3"/>
      <c r="OW135" s="3"/>
      <c r="OX135" s="3"/>
      <c r="OY135" s="3"/>
      <c r="OZ135" s="3"/>
      <c r="PA135" s="3"/>
      <c r="PB135" s="3"/>
      <c r="PC135" s="3"/>
      <c r="PD135" s="3"/>
      <c r="PE135" s="3"/>
      <c r="PF135" s="3"/>
      <c r="PG135" s="3"/>
      <c r="PH135" s="3"/>
      <c r="PI135" s="3"/>
      <c r="PJ135" s="3"/>
      <c r="PK135" s="3"/>
      <c r="PL135" s="3"/>
      <c r="PM135" s="3"/>
      <c r="PN135" s="3"/>
      <c r="PO135" s="3"/>
      <c r="PP135" s="3"/>
      <c r="PQ135" s="3"/>
      <c r="PR135" s="3"/>
      <c r="PS135" s="3"/>
      <c r="PT135" s="3"/>
      <c r="PU135" s="3"/>
      <c r="PV135" s="3"/>
      <c r="PW135" s="3"/>
      <c r="PX135" s="3"/>
      <c r="PY135" s="3"/>
      <c r="PZ135" s="3"/>
      <c r="QA135" s="3"/>
      <c r="QB135" s="3"/>
      <c r="QC135" s="3"/>
      <c r="QD135" s="3"/>
      <c r="QE135" s="3"/>
      <c r="QF135" s="3"/>
      <c r="QG135" s="3"/>
      <c r="QH135" s="3"/>
      <c r="QI135" s="3"/>
      <c r="QJ135" s="3"/>
      <c r="QK135" s="3"/>
      <c r="QL135" s="3"/>
      <c r="QM135" s="3"/>
      <c r="QN135" s="3"/>
      <c r="QO135" s="3"/>
      <c r="QP135" s="3"/>
      <c r="QQ135" s="3"/>
      <c r="QR135" s="3"/>
      <c r="QS135" s="3"/>
      <c r="QT135" s="3"/>
      <c r="QU135" s="3"/>
      <c r="QV135" s="3"/>
      <c r="QW135" s="3"/>
      <c r="QX135" s="3"/>
      <c r="QY135" s="3"/>
      <c r="QZ135" s="3"/>
      <c r="RA135" s="3"/>
      <c r="RB135" s="3"/>
      <c r="RC135" s="3"/>
      <c r="RD135" s="3"/>
      <c r="RE135" s="3"/>
      <c r="RF135" s="3"/>
      <c r="RG135" s="3"/>
      <c r="RH135" s="3"/>
      <c r="RI135" s="3"/>
      <c r="RJ135" s="3"/>
      <c r="RK135" s="3"/>
      <c r="RL135" s="3"/>
      <c r="RM135" s="3"/>
      <c r="RN135" s="3"/>
      <c r="RO135" s="3"/>
      <c r="RP135" s="3"/>
      <c r="RQ135" s="3"/>
      <c r="RR135" s="3"/>
      <c r="RS135" s="3"/>
      <c r="RT135" s="3"/>
      <c r="RU135" s="3"/>
      <c r="RV135" s="3"/>
      <c r="RW135" s="3"/>
      <c r="RX135" s="3"/>
      <c r="RY135" s="3"/>
      <c r="RZ135" s="3"/>
      <c r="SA135" s="3"/>
      <c r="SB135" s="3"/>
      <c r="SC135" s="3"/>
      <c r="SD135" s="3"/>
      <c r="SE135" s="3"/>
      <c r="SF135" s="3"/>
      <c r="SG135" s="3"/>
      <c r="SH135" s="3"/>
      <c r="SI135" s="3"/>
      <c r="SJ135" s="3"/>
      <c r="SK135" s="3"/>
      <c r="SL135" s="3"/>
      <c r="SM135" s="3"/>
      <c r="SN135" s="3"/>
      <c r="SO135" s="3"/>
      <c r="SP135" s="3"/>
      <c r="SQ135" s="3"/>
      <c r="SR135" s="3"/>
      <c r="SS135" s="3"/>
      <c r="ST135" s="3"/>
      <c r="SU135" s="3"/>
      <c r="SV135" s="3"/>
      <c r="SW135" s="3"/>
      <c r="SX135" s="3"/>
      <c r="SY135" s="3"/>
      <c r="SZ135" s="3"/>
      <c r="TA135" s="3"/>
      <c r="TB135" s="3"/>
      <c r="TC135" s="3"/>
      <c r="TD135" s="3"/>
      <c r="TE135" s="3"/>
      <c r="TF135" s="3"/>
      <c r="TG135" s="3"/>
      <c r="TH135" s="3"/>
      <c r="TI135" s="3"/>
      <c r="TJ135" s="3"/>
      <c r="TK135" s="3"/>
      <c r="TL135" s="3"/>
      <c r="TM135" s="3"/>
      <c r="TN135" s="3"/>
      <c r="TO135" s="3"/>
      <c r="TP135" s="3"/>
      <c r="TQ135" s="3"/>
      <c r="TR135" s="3"/>
      <c r="TS135" s="3"/>
      <c r="TT135" s="3"/>
      <c r="TU135" s="3"/>
      <c r="TV135" s="3"/>
      <c r="TW135" s="3"/>
      <c r="TX135" s="3"/>
      <c r="TY135" s="3"/>
      <c r="TZ135" s="3"/>
      <c r="UA135" s="3"/>
      <c r="UB135" s="3"/>
      <c r="UC135" s="3"/>
      <c r="UD135" s="3"/>
      <c r="UE135" s="3"/>
      <c r="UF135" s="3"/>
      <c r="UG135" s="3"/>
      <c r="UH135" s="3"/>
      <c r="UI135" s="3"/>
      <c r="UJ135" s="3"/>
      <c r="UK135" s="3"/>
      <c r="UL135" s="3"/>
      <c r="UM135" s="3"/>
      <c r="UN135" s="3"/>
      <c r="UO135" s="3"/>
      <c r="UP135" s="3"/>
      <c r="UQ135" s="3"/>
      <c r="UR135" s="3"/>
      <c r="US135" s="3"/>
      <c r="UT135" s="3"/>
      <c r="UU135" s="3"/>
      <c r="UV135" s="3"/>
      <c r="UW135" s="3"/>
      <c r="UX135" s="3"/>
      <c r="UY135" s="3"/>
      <c r="UZ135" s="3"/>
      <c r="VA135" s="3"/>
      <c r="VB135" s="3"/>
      <c r="VC135" s="3"/>
      <c r="VD135" s="3"/>
      <c r="VE135" s="3"/>
      <c r="VF135" s="3"/>
      <c r="VG135" s="3"/>
      <c r="VH135" s="3"/>
      <c r="VI135" s="3"/>
      <c r="VJ135" s="3"/>
      <c r="VK135" s="3"/>
      <c r="VL135" s="3"/>
      <c r="VM135" s="3"/>
      <c r="VN135" s="3"/>
      <c r="VO135" s="3"/>
      <c r="VP135" s="3"/>
      <c r="VQ135" s="3"/>
      <c r="VR135" s="3"/>
      <c r="VS135" s="3"/>
      <c r="VT135" s="3"/>
      <c r="VU135" s="3"/>
      <c r="VV135" s="3"/>
      <c r="VW135" s="3"/>
      <c r="VX135" s="3"/>
      <c r="VY135" s="3"/>
      <c r="VZ135" s="3"/>
      <c r="WA135" s="3"/>
      <c r="WB135" s="3"/>
      <c r="WC135" s="3"/>
      <c r="WD135" s="3"/>
      <c r="WE135" s="3"/>
      <c r="WF135" s="3"/>
      <c r="WG135" s="3"/>
      <c r="WH135" s="3"/>
      <c r="WI135" s="3"/>
      <c r="WJ135" s="3"/>
      <c r="WK135" s="3"/>
      <c r="WL135" s="3"/>
      <c r="WM135" s="3"/>
      <c r="WN135" s="3"/>
      <c r="WO135" s="3"/>
      <c r="WP135" s="3"/>
      <c r="WQ135" s="3"/>
      <c r="WR135" s="3"/>
      <c r="WS135" s="3"/>
      <c r="WT135" s="3"/>
      <c r="WU135" s="3"/>
      <c r="WV135" s="3"/>
      <c r="WW135" s="3"/>
      <c r="WX135" s="3"/>
      <c r="WY135" s="3"/>
      <c r="WZ135" s="3"/>
      <c r="XA135" s="3"/>
      <c r="XB135" s="3"/>
      <c r="XC135" s="3"/>
      <c r="XD135" s="3"/>
      <c r="XE135" s="3"/>
      <c r="XF135" s="3"/>
      <c r="XG135" s="3"/>
      <c r="XH135" s="3"/>
      <c r="XI135" s="3"/>
      <c r="XJ135" s="3"/>
      <c r="XK135" s="3"/>
      <c r="XL135" s="3"/>
      <c r="XM135" s="3"/>
      <c r="XN135" s="3"/>
      <c r="XO135" s="3"/>
      <c r="XP135" s="3"/>
      <c r="XQ135" s="3"/>
      <c r="XR135" s="3"/>
      <c r="XS135" s="3"/>
      <c r="XT135" s="3"/>
      <c r="XU135" s="3"/>
      <c r="XV135" s="3"/>
      <c r="XW135" s="3"/>
      <c r="XX135" s="3"/>
      <c r="XY135" s="3"/>
      <c r="XZ135" s="3"/>
      <c r="YA135" s="3"/>
      <c r="YB135" s="3"/>
      <c r="YC135" s="3"/>
      <c r="YD135" s="3"/>
      <c r="YE135" s="3"/>
      <c r="YF135" s="3"/>
      <c r="YG135" s="3"/>
      <c r="YH135" s="3"/>
      <c r="YI135" s="3"/>
      <c r="YJ135" s="3"/>
      <c r="YK135" s="3"/>
      <c r="YL135" s="3"/>
      <c r="YM135" s="3"/>
      <c r="YN135" s="3"/>
      <c r="YO135" s="3"/>
      <c r="YP135" s="3"/>
      <c r="YQ135" s="3"/>
      <c r="YR135" s="3"/>
      <c r="YS135" s="3"/>
      <c r="YT135" s="3"/>
      <c r="YU135" s="3"/>
      <c r="YV135" s="3"/>
      <c r="YW135" s="3"/>
      <c r="YX135" s="3"/>
      <c r="YY135" s="3"/>
      <c r="YZ135" s="3"/>
      <c r="ZA135" s="3"/>
      <c r="ZB135" s="3"/>
      <c r="ZC135" s="3"/>
      <c r="ZD135" s="3"/>
      <c r="ZE135" s="3"/>
      <c r="ZF135" s="3"/>
      <c r="ZG135" s="3"/>
      <c r="ZH135" s="3"/>
      <c r="ZI135" s="3"/>
      <c r="ZJ135" s="3"/>
      <c r="ZK135" s="3"/>
      <c r="ZL135" s="3"/>
      <c r="ZM135" s="3"/>
      <c r="ZN135" s="3"/>
      <c r="ZO135" s="3"/>
      <c r="ZP135" s="3"/>
      <c r="ZQ135" s="3"/>
      <c r="ZR135" s="3"/>
      <c r="ZS135" s="3"/>
      <c r="ZT135" s="3"/>
      <c r="ZU135" s="3"/>
      <c r="ZV135" s="3"/>
      <c r="ZW135" s="3"/>
      <c r="ZX135" s="3"/>
      <c r="ZY135" s="3"/>
      <c r="ZZ135" s="3"/>
      <c r="AAA135" s="3"/>
      <c r="AAB135" s="3"/>
      <c r="AAC135" s="3"/>
      <c r="AAD135" s="3"/>
      <c r="AAE135" s="3"/>
      <c r="AAF135" s="3"/>
      <c r="AAG135" s="3"/>
      <c r="AAH135" s="3"/>
      <c r="AAI135" s="3"/>
      <c r="AAJ135" s="3"/>
      <c r="AAK135" s="3"/>
      <c r="AAL135" s="3"/>
      <c r="AAM135" s="3"/>
      <c r="AAN135" s="3"/>
      <c r="AAO135" s="3"/>
      <c r="AAP135" s="3"/>
      <c r="AAQ135" s="3"/>
      <c r="AAR135" s="3"/>
      <c r="AAS135" s="3"/>
      <c r="AAT135" s="3"/>
      <c r="AAU135" s="3"/>
      <c r="AAV135" s="3"/>
      <c r="AAW135" s="3"/>
      <c r="AAX135" s="3"/>
      <c r="AAY135" s="3"/>
      <c r="AAZ135" s="3"/>
      <c r="ABA135" s="3"/>
      <c r="ABB135" s="3"/>
      <c r="ABC135" s="3"/>
      <c r="ABD135" s="3"/>
      <c r="ABE135" s="3"/>
      <c r="ABF135" s="3"/>
      <c r="ABG135" s="3"/>
      <c r="ABH135" s="3"/>
      <c r="ABI135" s="3"/>
      <c r="ABJ135" s="3"/>
      <c r="ABK135" s="3"/>
      <c r="ABL135" s="3"/>
      <c r="ABM135" s="3"/>
      <c r="ABN135" s="3"/>
      <c r="ABO135" s="3"/>
      <c r="ABP135" s="3"/>
      <c r="ABQ135" s="3"/>
      <c r="ABR135" s="3"/>
      <c r="ABS135" s="3"/>
      <c r="ABT135" s="3"/>
      <c r="ABU135" s="3"/>
      <c r="ABV135" s="3"/>
      <c r="ABW135" s="3"/>
      <c r="ABX135" s="3"/>
      <c r="ABY135" s="3"/>
      <c r="ABZ135" s="3"/>
      <c r="ACA135" s="3"/>
      <c r="ACB135" s="3"/>
      <c r="ACC135" s="3"/>
      <c r="ACD135" s="3"/>
      <c r="ACE135" s="3"/>
      <c r="ACF135" s="3"/>
      <c r="ACG135" s="3"/>
      <c r="ACH135" s="3"/>
      <c r="ACI135" s="3"/>
      <c r="ACJ135" s="3"/>
      <c r="ACK135" s="3"/>
      <c r="ACL135" s="3"/>
      <c r="ACM135" s="3"/>
      <c r="ACN135" s="3"/>
      <c r="ACO135" s="3"/>
      <c r="ACP135" s="3"/>
      <c r="ACQ135" s="3"/>
      <c r="ACR135" s="3"/>
      <c r="ACS135" s="3"/>
      <c r="ACT135" s="3"/>
      <c r="ACU135" s="3"/>
      <c r="ACV135" s="3"/>
      <c r="ACW135" s="3"/>
      <c r="ACX135" s="3"/>
      <c r="ACY135" s="3"/>
      <c r="ACZ135" s="3"/>
      <c r="ADA135" s="3"/>
      <c r="ADB135" s="3"/>
      <c r="ADC135" s="3"/>
      <c r="ADD135" s="3"/>
      <c r="ADE135" s="3"/>
      <c r="ADF135" s="3"/>
      <c r="ADG135" s="3"/>
      <c r="ADH135" s="3"/>
      <c r="ADI135" s="3"/>
      <c r="ADJ135" s="3"/>
      <c r="ADK135" s="3"/>
      <c r="ADL135" s="3"/>
      <c r="ADM135" s="3"/>
      <c r="ADN135" s="3"/>
      <c r="ADO135" s="3"/>
      <c r="ADP135" s="3"/>
      <c r="ADQ135" s="3"/>
      <c r="ADR135" s="3"/>
      <c r="ADS135" s="3"/>
      <c r="ADT135" s="3"/>
      <c r="ADU135" s="3"/>
      <c r="ADV135" s="3"/>
      <c r="ADW135" s="3"/>
      <c r="ADX135" s="3"/>
      <c r="ADY135" s="3"/>
      <c r="ADZ135" s="3"/>
      <c r="AEA135" s="3"/>
      <c r="AEB135" s="3"/>
      <c r="AEC135" s="3"/>
      <c r="AED135" s="3"/>
      <c r="AEE135" s="3"/>
      <c r="AEF135" s="3"/>
      <c r="AEG135" s="3"/>
      <c r="AEH135" s="3"/>
      <c r="AEI135" s="3"/>
      <c r="AEJ135" s="3"/>
      <c r="AEK135" s="3"/>
      <c r="AEL135" s="3"/>
      <c r="AEM135" s="3"/>
      <c r="AEN135" s="3"/>
      <c r="AEO135" s="3"/>
      <c r="AEP135" s="3"/>
      <c r="AEQ135" s="3"/>
      <c r="AER135" s="3"/>
      <c r="AES135" s="3"/>
      <c r="AET135" s="3"/>
      <c r="AEU135" s="3"/>
      <c r="AEV135" s="3"/>
      <c r="AEW135" s="3"/>
      <c r="AEX135" s="3"/>
      <c r="AEY135" s="3"/>
      <c r="AEZ135" s="3"/>
      <c r="AFA135" s="3"/>
      <c r="AFB135" s="3"/>
      <c r="AFC135" s="3"/>
      <c r="AFD135" s="3"/>
      <c r="AFE135" s="3"/>
      <c r="AFF135" s="3"/>
      <c r="AFG135" s="3"/>
      <c r="AFH135" s="3"/>
      <c r="AFI135" s="3"/>
      <c r="AFJ135" s="3"/>
      <c r="AFK135" s="3"/>
      <c r="AFL135" s="3"/>
      <c r="AFM135" s="3"/>
      <c r="AFN135" s="3"/>
      <c r="AFO135" s="3"/>
      <c r="AFP135" s="3"/>
      <c r="AFQ135" s="3"/>
      <c r="AFR135" s="3"/>
      <c r="AFS135" s="3"/>
      <c r="AFT135" s="3"/>
      <c r="AFU135" s="3"/>
      <c r="AFV135" s="3"/>
      <c r="AFW135" s="3"/>
      <c r="AFX135" s="3"/>
      <c r="AFY135" s="3"/>
      <c r="AFZ135" s="3"/>
      <c r="AGA135" s="3"/>
      <c r="AGB135" s="3"/>
      <c r="AGC135" s="3"/>
      <c r="AGD135" s="3"/>
      <c r="AGE135" s="3"/>
      <c r="AGF135" s="3"/>
      <c r="AGG135" s="3"/>
      <c r="AGH135" s="3"/>
      <c r="AGI135" s="3"/>
      <c r="AGJ135" s="3"/>
      <c r="AGK135" s="3"/>
      <c r="AGL135" s="3"/>
      <c r="AGM135" s="3"/>
      <c r="AGN135" s="3"/>
      <c r="AGO135" s="3"/>
      <c r="AGP135" s="3"/>
      <c r="AGQ135" s="3"/>
      <c r="AGR135" s="3"/>
      <c r="AGS135" s="3"/>
      <c r="AGT135" s="3"/>
      <c r="AGU135" s="3"/>
      <c r="AGV135" s="3"/>
      <c r="AGW135" s="3"/>
      <c r="AGX135" s="3"/>
      <c r="AGY135" s="3"/>
      <c r="AGZ135" s="3"/>
      <c r="AHA135" s="3"/>
      <c r="AHB135" s="3"/>
      <c r="AHC135" s="3"/>
      <c r="AHD135" s="3"/>
      <c r="AHE135" s="3"/>
      <c r="AHF135" s="3"/>
      <c r="AHG135" s="3"/>
      <c r="AHH135" s="3"/>
      <c r="AHI135" s="3"/>
      <c r="AHJ135" s="3"/>
      <c r="AHK135" s="3"/>
      <c r="AHL135" s="3"/>
      <c r="AHM135" s="3"/>
      <c r="AHN135" s="3"/>
      <c r="AHO135" s="3"/>
      <c r="AHP135" s="3"/>
      <c r="AHQ135" s="3"/>
      <c r="AHR135" s="3"/>
      <c r="AHS135" s="3"/>
      <c r="AHT135" s="3"/>
      <c r="AHU135" s="3"/>
      <c r="AHV135" s="3"/>
      <c r="AHW135" s="3"/>
      <c r="AHX135" s="3"/>
      <c r="AHY135" s="3"/>
      <c r="AHZ135" s="3"/>
      <c r="AIA135" s="3"/>
      <c r="AIB135" s="3"/>
      <c r="AIC135" s="3"/>
      <c r="AID135" s="3"/>
      <c r="AIE135" s="3"/>
      <c r="AIF135" s="3"/>
      <c r="AIG135" s="3"/>
      <c r="AIH135" s="3"/>
      <c r="AII135" s="3"/>
      <c r="AIJ135" s="3"/>
      <c r="AIK135" s="3"/>
      <c r="AIL135" s="3"/>
      <c r="AIM135" s="3"/>
      <c r="AIN135" s="3"/>
      <c r="AIO135" s="3"/>
      <c r="AIP135" s="3"/>
      <c r="AIQ135" s="3"/>
      <c r="AIR135" s="3"/>
      <c r="AIS135" s="3"/>
      <c r="AIT135" s="3"/>
      <c r="AIU135" s="3"/>
      <c r="AIV135" s="3"/>
      <c r="AIW135" s="3"/>
      <c r="AIX135" s="3"/>
      <c r="AIY135" s="3"/>
      <c r="AIZ135" s="3"/>
      <c r="AJA135" s="3"/>
      <c r="AJB135" s="3"/>
      <c r="AJC135" s="3"/>
      <c r="AJD135" s="3"/>
      <c r="AJE135" s="3"/>
      <c r="AJF135" s="3"/>
      <c r="AJG135" s="3"/>
      <c r="AJH135" s="3"/>
      <c r="AJI135" s="3"/>
      <c r="AJJ135" s="3"/>
      <c r="AJK135" s="3"/>
      <c r="AJL135" s="3"/>
      <c r="AJM135" s="3"/>
      <c r="AJN135" s="3"/>
      <c r="AJO135" s="3"/>
      <c r="AJP135" s="3"/>
      <c r="AJQ135" s="3"/>
      <c r="AJR135" s="3"/>
      <c r="AJS135" s="3"/>
      <c r="AJT135" s="3"/>
      <c r="AJU135" s="3"/>
      <c r="AJV135" s="3"/>
      <c r="AJW135" s="3"/>
      <c r="AJX135" s="3"/>
      <c r="AJY135" s="3"/>
      <c r="AJZ135" s="3"/>
      <c r="AKA135" s="3"/>
      <c r="AKB135" s="3"/>
      <c r="AKC135" s="3"/>
      <c r="AKD135" s="3"/>
      <c r="AKE135" s="3"/>
      <c r="AKF135" s="3"/>
      <c r="AKG135" s="3"/>
      <c r="AKH135" s="3"/>
      <c r="AKI135" s="3"/>
      <c r="AKJ135" s="3"/>
      <c r="AKK135" s="3"/>
      <c r="AKL135" s="3"/>
      <c r="AKM135" s="3"/>
      <c r="AKN135" s="3"/>
      <c r="AKO135" s="3"/>
      <c r="AKP135" s="3"/>
      <c r="AKQ135" s="3"/>
      <c r="AKR135" s="3"/>
      <c r="AKS135" s="3"/>
      <c r="AKT135" s="3"/>
      <c r="AKU135" s="3"/>
      <c r="AKV135" s="3"/>
      <c r="AKW135" s="3"/>
      <c r="AKX135" s="3"/>
      <c r="AKY135" s="3"/>
      <c r="AKZ135" s="3"/>
      <c r="ALA135" s="3"/>
      <c r="ALB135" s="3"/>
      <c r="ALC135" s="3"/>
      <c r="ALD135" s="3"/>
      <c r="ALE135" s="3"/>
      <c r="ALF135" s="3"/>
      <c r="ALG135" s="3"/>
      <c r="ALH135" s="3"/>
      <c r="ALI135" s="3"/>
      <c r="ALJ135" s="3"/>
      <c r="ALK135" s="3"/>
      <c r="ALL135" s="3"/>
      <c r="ALM135" s="3"/>
      <c r="ALN135" s="3"/>
      <c r="ALO135" s="3"/>
      <c r="ALP135" s="3"/>
      <c r="ALQ135" s="3"/>
      <c r="ALR135" s="3"/>
      <c r="ALS135" s="3"/>
      <c r="ALT135" s="3"/>
      <c r="ALU135" s="3"/>
      <c r="ALV135" s="3"/>
      <c r="ALW135" s="3"/>
      <c r="ALX135" s="3"/>
      <c r="ALY135" s="3"/>
      <c r="ALZ135" s="3"/>
      <c r="AMA135" s="3"/>
      <c r="AMB135" s="3"/>
      <c r="AMC135" s="3"/>
      <c r="AMD135" s="3"/>
      <c r="AME135" s="3"/>
      <c r="AMF135" s="3"/>
      <c r="AMG135" s="3"/>
      <c r="AMH135" s="3"/>
      <c r="AMI135" s="3"/>
      <c r="AMJ135" s="3"/>
      <c r="AMK135" s="3"/>
      <c r="AML135" s="3"/>
      <c r="AMM135" s="3"/>
      <c r="AMN135" s="3"/>
      <c r="AMO135" s="3"/>
      <c r="AMP135" s="3"/>
      <c r="AMQ135" s="3"/>
    </row>
    <row r="136" spans="1:1031" ht="13.5" customHeight="1">
      <c r="B136" s="51">
        <v>331</v>
      </c>
      <c r="C136" s="22" t="s">
        <v>157</v>
      </c>
      <c r="D136" s="62">
        <v>0</v>
      </c>
      <c r="E136" s="62">
        <v>0</v>
      </c>
      <c r="F136" s="23">
        <f t="shared" si="88"/>
        <v>1027</v>
      </c>
      <c r="G136" s="62">
        <v>1027</v>
      </c>
      <c r="H136" s="62">
        <v>0</v>
      </c>
      <c r="I136" s="62">
        <v>1027</v>
      </c>
      <c r="J136" s="26">
        <v>1027</v>
      </c>
      <c r="K136" s="62">
        <v>0</v>
      </c>
      <c r="L136" s="62">
        <v>0</v>
      </c>
      <c r="M136" s="62">
        <v>0</v>
      </c>
      <c r="N136" s="24">
        <f t="shared" ref="N136:N141" si="93">J136-M136</f>
        <v>1027</v>
      </c>
      <c r="O136" s="24">
        <f>+N136+P136</f>
        <v>1027</v>
      </c>
      <c r="P136" s="24">
        <f t="shared" ref="P136:P141" si="94">+I136-J136</f>
        <v>0</v>
      </c>
      <c r="Q136" s="62">
        <v>0</v>
      </c>
      <c r="R136" s="24">
        <v>0</v>
      </c>
      <c r="S136" s="27">
        <f t="shared" si="50"/>
        <v>0</v>
      </c>
      <c r="T136" s="27">
        <f t="shared" si="51"/>
        <v>0</v>
      </c>
    </row>
    <row r="137" spans="1:1031" ht="13.5" customHeight="1">
      <c r="B137" s="51">
        <v>339</v>
      </c>
      <c r="C137" s="22" t="s">
        <v>194</v>
      </c>
      <c r="D137" s="62">
        <v>0</v>
      </c>
      <c r="E137" s="62">
        <v>0</v>
      </c>
      <c r="F137" s="23">
        <f t="shared" si="88"/>
        <v>2000</v>
      </c>
      <c r="G137" s="62">
        <v>0</v>
      </c>
      <c r="H137" s="62">
        <v>2000</v>
      </c>
      <c r="I137" s="62">
        <v>2000</v>
      </c>
      <c r="J137" s="26">
        <v>2000</v>
      </c>
      <c r="K137" s="62">
        <v>0</v>
      </c>
      <c r="L137" s="62">
        <v>0</v>
      </c>
      <c r="M137" s="62">
        <v>0</v>
      </c>
      <c r="N137" s="24">
        <f t="shared" si="93"/>
        <v>2000</v>
      </c>
      <c r="O137" s="24">
        <f>+N137+P137</f>
        <v>2000</v>
      </c>
      <c r="P137" s="24">
        <f t="shared" si="94"/>
        <v>0</v>
      </c>
      <c r="Q137" s="62">
        <v>0</v>
      </c>
      <c r="R137" s="24">
        <v>0</v>
      </c>
      <c r="S137" s="27">
        <f t="shared" si="50"/>
        <v>0</v>
      </c>
      <c r="T137" s="27">
        <f t="shared" si="51"/>
        <v>0</v>
      </c>
    </row>
    <row r="138" spans="1:1031" ht="13.5" customHeight="1">
      <c r="B138" s="47">
        <v>340</v>
      </c>
      <c r="C138" s="38" t="s">
        <v>158</v>
      </c>
      <c r="D138" s="57">
        <v>0</v>
      </c>
      <c r="E138" s="57">
        <v>0</v>
      </c>
      <c r="F138" s="33">
        <f t="shared" si="88"/>
        <v>8296</v>
      </c>
      <c r="G138" s="13">
        <v>-1704</v>
      </c>
      <c r="H138" s="33">
        <v>10000</v>
      </c>
      <c r="I138" s="57">
        <v>8296</v>
      </c>
      <c r="J138" s="35">
        <v>8296</v>
      </c>
      <c r="K138" s="57">
        <v>0</v>
      </c>
      <c r="L138" s="62">
        <v>0</v>
      </c>
      <c r="M138" s="35">
        <v>6090.31</v>
      </c>
      <c r="N138" s="13">
        <f t="shared" si="93"/>
        <v>2205.6899999999996</v>
      </c>
      <c r="O138" s="13">
        <f t="shared" ref="O138:O141" si="95">+N138+P138</f>
        <v>2205.6899999999996</v>
      </c>
      <c r="P138" s="13">
        <f t="shared" si="94"/>
        <v>0</v>
      </c>
      <c r="Q138" s="57">
        <v>5328.6</v>
      </c>
      <c r="R138" s="35">
        <v>761.71</v>
      </c>
      <c r="S138" s="14">
        <f t="shared" si="50"/>
        <v>73.412608486017362</v>
      </c>
      <c r="T138" s="14">
        <f t="shared" si="51"/>
        <v>73.412608486017362</v>
      </c>
    </row>
    <row r="139" spans="1:1031" ht="13.5" customHeight="1">
      <c r="B139" s="47">
        <v>350</v>
      </c>
      <c r="C139" s="38" t="s">
        <v>159</v>
      </c>
      <c r="D139" s="57">
        <v>0</v>
      </c>
      <c r="E139" s="57">
        <v>0</v>
      </c>
      <c r="F139" s="33">
        <f t="shared" si="88"/>
        <v>23507</v>
      </c>
      <c r="G139" s="57">
        <v>7632</v>
      </c>
      <c r="H139" s="33">
        <v>15875</v>
      </c>
      <c r="I139" s="57">
        <v>23507</v>
      </c>
      <c r="J139" s="35">
        <v>23507</v>
      </c>
      <c r="K139" s="57">
        <v>0</v>
      </c>
      <c r="L139" s="34">
        <v>1192.49</v>
      </c>
      <c r="M139" s="35">
        <v>22220.880000000001</v>
      </c>
      <c r="N139" s="13">
        <f t="shared" si="93"/>
        <v>1286.119999999999</v>
      </c>
      <c r="O139" s="13">
        <f t="shared" si="95"/>
        <v>1286.119999999999</v>
      </c>
      <c r="P139" s="13">
        <f t="shared" si="94"/>
        <v>0</v>
      </c>
      <c r="Q139" s="35">
        <v>20933.32</v>
      </c>
      <c r="R139" s="35">
        <v>1287.56</v>
      </c>
      <c r="S139" s="14">
        <f t="shared" ref="S139:S160" si="96">+M139/J139*100</f>
        <v>94.528778661675247</v>
      </c>
      <c r="T139" s="14">
        <f t="shared" ref="T139:T160" si="97">+M139/I139*100</f>
        <v>94.528778661675247</v>
      </c>
    </row>
    <row r="140" spans="1:1031" ht="13.5" customHeight="1">
      <c r="B140" s="47">
        <v>370</v>
      </c>
      <c r="C140" s="38" t="s">
        <v>160</v>
      </c>
      <c r="D140" s="57">
        <v>0</v>
      </c>
      <c r="E140" s="57">
        <v>0</v>
      </c>
      <c r="F140" s="33">
        <f t="shared" si="88"/>
        <v>19746</v>
      </c>
      <c r="G140" s="57">
        <v>4746</v>
      </c>
      <c r="H140" s="33">
        <v>15000</v>
      </c>
      <c r="I140" s="57">
        <v>19746</v>
      </c>
      <c r="J140" s="35">
        <v>19746</v>
      </c>
      <c r="K140" s="57">
        <v>0</v>
      </c>
      <c r="L140" s="34">
        <v>1096.29</v>
      </c>
      <c r="M140" s="35">
        <v>18393.47</v>
      </c>
      <c r="N140" s="13">
        <f t="shared" si="93"/>
        <v>1352.5299999999988</v>
      </c>
      <c r="O140" s="13">
        <f t="shared" si="95"/>
        <v>1352.5299999999988</v>
      </c>
      <c r="P140" s="13">
        <f t="shared" si="94"/>
        <v>0</v>
      </c>
      <c r="Q140" s="35">
        <v>16254.82</v>
      </c>
      <c r="R140" s="35">
        <v>2138.65</v>
      </c>
      <c r="S140" s="14">
        <f t="shared" si="96"/>
        <v>93.150359566494487</v>
      </c>
      <c r="T140" s="14">
        <f t="shared" si="97"/>
        <v>93.150359566494487</v>
      </c>
    </row>
    <row r="141" spans="1:1031" ht="13.5" customHeight="1">
      <c r="B141" s="47">
        <v>380</v>
      </c>
      <c r="C141" s="38" t="s">
        <v>161</v>
      </c>
      <c r="D141" s="57">
        <v>0</v>
      </c>
      <c r="E141" s="57">
        <v>0</v>
      </c>
      <c r="F141" s="33">
        <f t="shared" si="88"/>
        <v>35248</v>
      </c>
      <c r="G141" s="57">
        <v>29176</v>
      </c>
      <c r="H141" s="33">
        <v>6072</v>
      </c>
      <c r="I141" s="57">
        <v>35248</v>
      </c>
      <c r="J141" s="35">
        <v>35248</v>
      </c>
      <c r="K141" s="57">
        <v>0</v>
      </c>
      <c r="L141" s="57">
        <v>0</v>
      </c>
      <c r="M141" s="35">
        <v>30117.22</v>
      </c>
      <c r="N141" s="13">
        <f t="shared" si="93"/>
        <v>5130.7799999999988</v>
      </c>
      <c r="O141" s="13">
        <f t="shared" si="95"/>
        <v>5130.7799999999988</v>
      </c>
      <c r="P141" s="13">
        <f t="shared" si="94"/>
        <v>0</v>
      </c>
      <c r="Q141" s="35">
        <v>30117.22</v>
      </c>
      <c r="R141" s="13">
        <v>0</v>
      </c>
      <c r="S141" s="14">
        <f t="shared" si="96"/>
        <v>85.44376985928281</v>
      </c>
      <c r="T141" s="14">
        <f t="shared" si="97"/>
        <v>85.44376985928281</v>
      </c>
    </row>
    <row r="142" spans="1:1031" ht="13.5" customHeight="1">
      <c r="B142" s="64">
        <v>6</v>
      </c>
      <c r="C142" s="38" t="s">
        <v>162</v>
      </c>
      <c r="D142" s="57">
        <f t="shared" ref="D142:E142" si="98">+D143+D146+D154+D157</f>
        <v>794042</v>
      </c>
      <c r="E142" s="57">
        <f t="shared" si="98"/>
        <v>0</v>
      </c>
      <c r="F142" s="57">
        <f t="shared" ref="F142:R142" si="99">+F143+F146+F152+F154+F157</f>
        <v>79622</v>
      </c>
      <c r="G142" s="13">
        <f t="shared" si="99"/>
        <v>59827</v>
      </c>
      <c r="H142" s="57">
        <f t="shared" si="99"/>
        <v>19795</v>
      </c>
      <c r="I142" s="57">
        <f t="shared" si="99"/>
        <v>873664</v>
      </c>
      <c r="J142" s="57">
        <f t="shared" si="99"/>
        <v>873664</v>
      </c>
      <c r="K142" s="57">
        <f t="shared" si="99"/>
        <v>0</v>
      </c>
      <c r="L142" s="57">
        <f t="shared" si="99"/>
        <v>0</v>
      </c>
      <c r="M142" s="57">
        <f t="shared" si="99"/>
        <v>264344.03000000003</v>
      </c>
      <c r="N142" s="57">
        <f t="shared" si="99"/>
        <v>609319.97</v>
      </c>
      <c r="O142" s="57">
        <f t="shared" si="99"/>
        <v>609319.97</v>
      </c>
      <c r="P142" s="57">
        <f t="shared" si="99"/>
        <v>0</v>
      </c>
      <c r="Q142" s="57">
        <f t="shared" si="99"/>
        <v>232855.52999999997</v>
      </c>
      <c r="R142" s="57">
        <f t="shared" si="99"/>
        <v>31488.5</v>
      </c>
      <c r="S142" s="14">
        <f t="shared" si="96"/>
        <v>30.256944317266139</v>
      </c>
      <c r="T142" s="14">
        <f t="shared" si="97"/>
        <v>30.256944317266139</v>
      </c>
    </row>
    <row r="143" spans="1:1031" s="3" customFormat="1" ht="13.5" customHeight="1">
      <c r="B143" s="64">
        <v>610</v>
      </c>
      <c r="C143" s="38" t="s">
        <v>163</v>
      </c>
      <c r="D143" s="57">
        <f>SUM(D144:D145)</f>
        <v>528344</v>
      </c>
      <c r="E143" s="57">
        <f t="shared" ref="E143:R143" si="100">SUM(E144:E145)</f>
        <v>0</v>
      </c>
      <c r="F143" s="65">
        <f t="shared" si="100"/>
        <v>-140051</v>
      </c>
      <c r="G143" s="65">
        <f t="shared" si="100"/>
        <v>-140051</v>
      </c>
      <c r="H143" s="57">
        <f t="shared" si="100"/>
        <v>0</v>
      </c>
      <c r="I143" s="57">
        <f>SUM(I144:I145)</f>
        <v>388293</v>
      </c>
      <c r="J143" s="57">
        <f>SUM(J144:J145)</f>
        <v>388293</v>
      </c>
      <c r="K143" s="57">
        <f t="shared" si="100"/>
        <v>0</v>
      </c>
      <c r="L143" s="57">
        <f t="shared" si="100"/>
        <v>0</v>
      </c>
      <c r="M143" s="57">
        <f t="shared" si="100"/>
        <v>132975.62</v>
      </c>
      <c r="N143" s="57">
        <f t="shared" si="100"/>
        <v>255317.38</v>
      </c>
      <c r="O143" s="57">
        <f t="shared" si="100"/>
        <v>255317.38</v>
      </c>
      <c r="P143" s="57">
        <f t="shared" si="100"/>
        <v>0</v>
      </c>
      <c r="Q143" s="57">
        <f t="shared" si="100"/>
        <v>132975.62</v>
      </c>
      <c r="R143" s="57">
        <f t="shared" si="100"/>
        <v>0</v>
      </c>
      <c r="S143" s="14">
        <f t="shared" si="96"/>
        <v>34.246205829103275</v>
      </c>
      <c r="T143" s="14">
        <f t="shared" si="97"/>
        <v>34.246205829103275</v>
      </c>
    </row>
    <row r="144" spans="1:1031" ht="13.5" customHeight="1">
      <c r="B144" s="66">
        <v>613</v>
      </c>
      <c r="C144" s="29" t="s">
        <v>164</v>
      </c>
      <c r="D144" s="62">
        <v>528344</v>
      </c>
      <c r="E144" s="23">
        <v>0</v>
      </c>
      <c r="F144" s="23">
        <f>+G144+H144</f>
        <v>-297753</v>
      </c>
      <c r="G144" s="23">
        <v>-297753</v>
      </c>
      <c r="H144" s="23">
        <v>0</v>
      </c>
      <c r="I144" s="62">
        <v>230591</v>
      </c>
      <c r="J144" s="26">
        <v>230591</v>
      </c>
      <c r="K144" s="23">
        <v>0</v>
      </c>
      <c r="L144" s="58">
        <v>0</v>
      </c>
      <c r="M144" s="26">
        <v>62175.62</v>
      </c>
      <c r="N144" s="24">
        <f t="shared" ref="N144:N145" si="101">J144-M144</f>
        <v>168415.38</v>
      </c>
      <c r="O144" s="24">
        <f t="shared" ref="O144:O145" si="102">+N144+P144</f>
        <v>168415.38</v>
      </c>
      <c r="P144" s="24">
        <f>+I144-J144</f>
        <v>0</v>
      </c>
      <c r="Q144" s="23">
        <v>62175.62</v>
      </c>
      <c r="R144" s="23">
        <v>0</v>
      </c>
      <c r="S144" s="27">
        <f t="shared" si="96"/>
        <v>26.963593548750818</v>
      </c>
      <c r="T144" s="27">
        <f t="shared" si="97"/>
        <v>26.963593548750818</v>
      </c>
    </row>
    <row r="145" spans="2:21" ht="13.5" customHeight="1">
      <c r="B145" s="66">
        <v>614</v>
      </c>
      <c r="C145" s="29" t="s">
        <v>165</v>
      </c>
      <c r="D145" s="62">
        <v>0</v>
      </c>
      <c r="E145" s="62">
        <v>0</v>
      </c>
      <c r="F145" s="23">
        <f>+G145+H145</f>
        <v>157702</v>
      </c>
      <c r="G145" s="23">
        <v>157702</v>
      </c>
      <c r="H145" s="23">
        <v>0</v>
      </c>
      <c r="I145" s="62">
        <v>157702</v>
      </c>
      <c r="J145" s="26">
        <v>157702</v>
      </c>
      <c r="K145" s="23">
        <v>0</v>
      </c>
      <c r="L145" s="58">
        <v>0</v>
      </c>
      <c r="M145" s="26">
        <v>70800</v>
      </c>
      <c r="N145" s="24">
        <f t="shared" si="101"/>
        <v>86902</v>
      </c>
      <c r="O145" s="24">
        <f t="shared" si="102"/>
        <v>86902</v>
      </c>
      <c r="P145" s="24">
        <f>+I145-J145</f>
        <v>0</v>
      </c>
      <c r="Q145" s="26">
        <v>70800</v>
      </c>
      <c r="R145" s="23">
        <v>0</v>
      </c>
      <c r="S145" s="27">
        <f t="shared" si="96"/>
        <v>44.894801587804842</v>
      </c>
      <c r="T145" s="27">
        <f t="shared" si="97"/>
        <v>44.894801587804842</v>
      </c>
    </row>
    <row r="146" spans="2:21" s="4" customFormat="1" ht="13.5" customHeight="1">
      <c r="B146" s="67">
        <v>620</v>
      </c>
      <c r="C146" s="20" t="s">
        <v>166</v>
      </c>
      <c r="D146" s="57">
        <f t="shared" ref="D146:R146" si="103">SUM(D147:D151)</f>
        <v>252718</v>
      </c>
      <c r="E146" s="57">
        <f t="shared" si="103"/>
        <v>0</v>
      </c>
      <c r="F146" s="33">
        <f t="shared" ref="F146" si="104">+G146+H146</f>
        <v>-46898</v>
      </c>
      <c r="G146" s="13">
        <f>SUM(G147:G151)</f>
        <v>-66693</v>
      </c>
      <c r="H146" s="57">
        <v>19795</v>
      </c>
      <c r="I146" s="57">
        <f t="shared" ref="I146" si="105">SUM(I147:I151)</f>
        <v>205820</v>
      </c>
      <c r="J146" s="57">
        <f t="shared" si="103"/>
        <v>205820</v>
      </c>
      <c r="K146" s="57">
        <f t="shared" si="103"/>
        <v>0</v>
      </c>
      <c r="L146" s="57">
        <f t="shared" si="103"/>
        <v>0</v>
      </c>
      <c r="M146" s="57">
        <f>SUM(M147:M151)</f>
        <v>111989.75</v>
      </c>
      <c r="N146" s="57">
        <f t="shared" si="103"/>
        <v>93830.25</v>
      </c>
      <c r="O146" s="57">
        <f t="shared" si="103"/>
        <v>93830.25</v>
      </c>
      <c r="P146" s="57">
        <f t="shared" si="103"/>
        <v>0</v>
      </c>
      <c r="Q146" s="57">
        <f t="shared" si="103"/>
        <v>85501.25</v>
      </c>
      <c r="R146" s="57">
        <f t="shared" si="103"/>
        <v>26488.5</v>
      </c>
      <c r="S146" s="14">
        <f t="shared" si="96"/>
        <v>54.411500340103004</v>
      </c>
      <c r="T146" s="14">
        <f t="shared" si="97"/>
        <v>54.411500340103004</v>
      </c>
      <c r="U146" s="44"/>
    </row>
    <row r="147" spans="2:21" s="4" customFormat="1" ht="13.5" customHeight="1">
      <c r="B147" s="66">
        <v>621</v>
      </c>
      <c r="C147" s="29" t="s">
        <v>167</v>
      </c>
      <c r="D147" s="62">
        <v>10000</v>
      </c>
      <c r="E147" s="62">
        <v>0</v>
      </c>
      <c r="F147" s="23">
        <f>+G147+H147</f>
        <v>0</v>
      </c>
      <c r="G147" s="23">
        <v>0</v>
      </c>
      <c r="H147" s="23">
        <v>0</v>
      </c>
      <c r="I147" s="62">
        <v>10000</v>
      </c>
      <c r="J147" s="26">
        <v>10000</v>
      </c>
      <c r="K147" s="23">
        <v>0</v>
      </c>
      <c r="L147" s="58">
        <v>0</v>
      </c>
      <c r="M147" s="24">
        <v>0</v>
      </c>
      <c r="N147" s="24">
        <f t="shared" ref="N147:N153" si="106">J147-M147</f>
        <v>10000</v>
      </c>
      <c r="O147" s="24">
        <f>+N147+P147</f>
        <v>10000</v>
      </c>
      <c r="P147" s="24">
        <f>+I147-J147</f>
        <v>0</v>
      </c>
      <c r="Q147" s="23">
        <v>0</v>
      </c>
      <c r="R147" s="24">
        <v>0</v>
      </c>
      <c r="S147" s="27">
        <f t="shared" si="96"/>
        <v>0</v>
      </c>
      <c r="T147" s="27">
        <f t="shared" si="97"/>
        <v>0</v>
      </c>
    </row>
    <row r="148" spans="2:21" s="4" customFormat="1" ht="13.5" customHeight="1">
      <c r="B148" s="66">
        <v>622</v>
      </c>
      <c r="C148" s="29" t="s">
        <v>168</v>
      </c>
      <c r="D148" s="62">
        <v>30000</v>
      </c>
      <c r="E148" s="62">
        <v>0</v>
      </c>
      <c r="F148" s="23">
        <f>+G148+H148</f>
        <v>0</v>
      </c>
      <c r="G148" s="23">
        <v>0</v>
      </c>
      <c r="H148" s="23">
        <v>0</v>
      </c>
      <c r="I148" s="62">
        <v>30000</v>
      </c>
      <c r="J148" s="26">
        <v>30000</v>
      </c>
      <c r="K148" s="23">
        <v>0</v>
      </c>
      <c r="L148" s="58">
        <v>0</v>
      </c>
      <c r="M148" s="24">
        <v>0</v>
      </c>
      <c r="N148" s="24">
        <f t="shared" si="106"/>
        <v>30000</v>
      </c>
      <c r="O148" s="24">
        <f t="shared" ref="O148:O153" si="107">+N148+P148</f>
        <v>30000</v>
      </c>
      <c r="P148" s="24">
        <f>+I148-J148</f>
        <v>0</v>
      </c>
      <c r="Q148" s="23">
        <v>0</v>
      </c>
      <c r="R148" s="24">
        <v>0</v>
      </c>
      <c r="S148" s="27">
        <f t="shared" si="96"/>
        <v>0</v>
      </c>
      <c r="T148" s="27">
        <f t="shared" si="97"/>
        <v>0</v>
      </c>
    </row>
    <row r="149" spans="2:21" s="4" customFormat="1" ht="13.5" customHeight="1">
      <c r="B149" s="66">
        <v>623</v>
      </c>
      <c r="C149" s="29" t="s">
        <v>169</v>
      </c>
      <c r="D149" s="62">
        <v>10000</v>
      </c>
      <c r="E149" s="62">
        <v>0</v>
      </c>
      <c r="F149" s="23">
        <f>+G149+H149</f>
        <v>0</v>
      </c>
      <c r="G149" s="23">
        <v>0</v>
      </c>
      <c r="H149" s="23">
        <v>0</v>
      </c>
      <c r="I149" s="62">
        <v>10000</v>
      </c>
      <c r="J149" s="26">
        <v>10000</v>
      </c>
      <c r="K149" s="23">
        <v>0</v>
      </c>
      <c r="L149" s="58">
        <v>0</v>
      </c>
      <c r="M149" s="26">
        <v>3560</v>
      </c>
      <c r="N149" s="24">
        <f t="shared" si="106"/>
        <v>6440</v>
      </c>
      <c r="O149" s="24">
        <f t="shared" si="107"/>
        <v>6440</v>
      </c>
      <c r="P149" s="24">
        <f>+I149-J149</f>
        <v>0</v>
      </c>
      <c r="Q149" s="23">
        <v>0</v>
      </c>
      <c r="R149" s="26">
        <v>3560</v>
      </c>
      <c r="S149" s="27">
        <f t="shared" si="96"/>
        <v>35.6</v>
      </c>
      <c r="T149" s="27">
        <f t="shared" si="97"/>
        <v>35.6</v>
      </c>
    </row>
    <row r="150" spans="2:21" ht="13.5" customHeight="1">
      <c r="B150" s="66">
        <v>624</v>
      </c>
      <c r="C150" s="29" t="s">
        <v>170</v>
      </c>
      <c r="D150" s="62">
        <v>133109</v>
      </c>
      <c r="E150" s="62">
        <v>0</v>
      </c>
      <c r="F150" s="23">
        <f>+G150+H150</f>
        <v>17302</v>
      </c>
      <c r="G150" s="23">
        <v>-2493</v>
      </c>
      <c r="H150" s="23">
        <v>19795</v>
      </c>
      <c r="I150" s="62">
        <v>150411</v>
      </c>
      <c r="J150" s="26">
        <v>150411</v>
      </c>
      <c r="K150" s="23">
        <v>0</v>
      </c>
      <c r="L150" s="58">
        <v>0</v>
      </c>
      <c r="M150" s="26">
        <v>108429.75</v>
      </c>
      <c r="N150" s="24">
        <f t="shared" si="106"/>
        <v>41981.25</v>
      </c>
      <c r="O150" s="24">
        <f t="shared" si="107"/>
        <v>41981.25</v>
      </c>
      <c r="P150" s="24">
        <f>+I150-J150</f>
        <v>0</v>
      </c>
      <c r="Q150" s="26">
        <v>85501.25</v>
      </c>
      <c r="R150" s="26">
        <v>22928.5</v>
      </c>
      <c r="S150" s="27">
        <f t="shared" si="96"/>
        <v>72.088976205197767</v>
      </c>
      <c r="T150" s="27">
        <f t="shared" si="97"/>
        <v>72.088976205197767</v>
      </c>
    </row>
    <row r="151" spans="2:21" ht="13.5" customHeight="1">
      <c r="B151" s="66">
        <v>629</v>
      </c>
      <c r="C151" s="29" t="s">
        <v>171</v>
      </c>
      <c r="D151" s="62">
        <v>69609</v>
      </c>
      <c r="E151" s="62">
        <v>0</v>
      </c>
      <c r="F151" s="23">
        <f>+G151+H151</f>
        <v>-64200</v>
      </c>
      <c r="G151" s="23">
        <v>-64200</v>
      </c>
      <c r="H151" s="23">
        <v>0</v>
      </c>
      <c r="I151" s="62">
        <v>5409</v>
      </c>
      <c r="J151" s="26">
        <v>5409</v>
      </c>
      <c r="K151" s="23">
        <v>0</v>
      </c>
      <c r="L151" s="58">
        <v>0</v>
      </c>
      <c r="M151" s="23">
        <v>0</v>
      </c>
      <c r="N151" s="24">
        <f t="shared" si="106"/>
        <v>5409</v>
      </c>
      <c r="O151" s="24">
        <f t="shared" si="107"/>
        <v>5409</v>
      </c>
      <c r="P151" s="24">
        <f>+I151-J151</f>
        <v>0</v>
      </c>
      <c r="Q151" s="23">
        <v>0</v>
      </c>
      <c r="R151" s="24">
        <v>0</v>
      </c>
      <c r="S151" s="27">
        <f t="shared" si="96"/>
        <v>0</v>
      </c>
      <c r="T151" s="27">
        <f t="shared" si="97"/>
        <v>0</v>
      </c>
    </row>
    <row r="152" spans="2:21" ht="13.5" customHeight="1">
      <c r="B152" s="67">
        <v>630</v>
      </c>
      <c r="C152" s="20" t="s">
        <v>172</v>
      </c>
      <c r="D152" s="57">
        <f>+D153</f>
        <v>0</v>
      </c>
      <c r="E152" s="57">
        <f t="shared" ref="E152:R152" si="108">+E153</f>
        <v>0</v>
      </c>
      <c r="F152" s="57">
        <f t="shared" si="108"/>
        <v>5000</v>
      </c>
      <c r="G152" s="57">
        <f t="shared" si="108"/>
        <v>5000</v>
      </c>
      <c r="H152" s="57">
        <f t="shared" si="108"/>
        <v>0</v>
      </c>
      <c r="I152" s="57">
        <f t="shared" si="108"/>
        <v>5000</v>
      </c>
      <c r="J152" s="57">
        <f t="shared" si="108"/>
        <v>5000</v>
      </c>
      <c r="K152" s="57">
        <f t="shared" si="108"/>
        <v>0</v>
      </c>
      <c r="L152" s="57">
        <f t="shared" si="108"/>
        <v>0</v>
      </c>
      <c r="M152" s="57">
        <f t="shared" si="108"/>
        <v>5000</v>
      </c>
      <c r="N152" s="57">
        <f t="shared" si="108"/>
        <v>0</v>
      </c>
      <c r="O152" s="57">
        <f t="shared" si="108"/>
        <v>0</v>
      </c>
      <c r="P152" s="57">
        <f t="shared" si="108"/>
        <v>0</v>
      </c>
      <c r="Q152" s="57">
        <f t="shared" si="108"/>
        <v>0</v>
      </c>
      <c r="R152" s="57">
        <f t="shared" si="108"/>
        <v>5000</v>
      </c>
      <c r="S152" s="14">
        <f t="shared" si="96"/>
        <v>100</v>
      </c>
      <c r="T152" s="14">
        <f t="shared" si="97"/>
        <v>100</v>
      </c>
    </row>
    <row r="153" spans="2:21" ht="13.5" customHeight="1">
      <c r="B153" s="66">
        <v>639</v>
      </c>
      <c r="C153" s="29" t="s">
        <v>173</v>
      </c>
      <c r="D153" s="62">
        <v>0</v>
      </c>
      <c r="E153" s="62">
        <v>0</v>
      </c>
      <c r="F153" s="23">
        <f>+G153+H153</f>
        <v>5000</v>
      </c>
      <c r="G153" s="23">
        <v>5000</v>
      </c>
      <c r="H153" s="23">
        <v>0</v>
      </c>
      <c r="I153" s="62">
        <v>5000</v>
      </c>
      <c r="J153" s="26">
        <v>5000</v>
      </c>
      <c r="K153" s="23">
        <v>0</v>
      </c>
      <c r="L153" s="58">
        <v>0</v>
      </c>
      <c r="M153" s="26">
        <v>5000</v>
      </c>
      <c r="N153" s="24">
        <f t="shared" si="106"/>
        <v>0</v>
      </c>
      <c r="O153" s="24">
        <f t="shared" si="107"/>
        <v>0</v>
      </c>
      <c r="P153" s="24">
        <f>+I153-J153</f>
        <v>0</v>
      </c>
      <c r="Q153" s="23">
        <v>0</v>
      </c>
      <c r="R153" s="26">
        <v>5000</v>
      </c>
      <c r="S153" s="27">
        <f t="shared" si="96"/>
        <v>100</v>
      </c>
      <c r="T153" s="27">
        <f t="shared" si="97"/>
        <v>100</v>
      </c>
    </row>
    <row r="154" spans="2:21" s="3" customFormat="1" ht="13.5" customHeight="1">
      <c r="B154" s="67">
        <v>660</v>
      </c>
      <c r="C154" s="20" t="s">
        <v>174</v>
      </c>
      <c r="D154" s="57">
        <f t="shared" ref="D154:R154" si="109">SUM(D155:D156)</f>
        <v>12980</v>
      </c>
      <c r="E154" s="57">
        <f t="shared" si="109"/>
        <v>0</v>
      </c>
      <c r="F154" s="57">
        <f t="shared" si="109"/>
        <v>0</v>
      </c>
      <c r="G154" s="57">
        <f t="shared" si="109"/>
        <v>0</v>
      </c>
      <c r="H154" s="57">
        <f t="shared" si="109"/>
        <v>0</v>
      </c>
      <c r="I154" s="57">
        <f t="shared" si="109"/>
        <v>12980</v>
      </c>
      <c r="J154" s="57">
        <f t="shared" si="109"/>
        <v>12980</v>
      </c>
      <c r="K154" s="57">
        <f t="shared" si="109"/>
        <v>0</v>
      </c>
      <c r="L154" s="57">
        <f t="shared" si="109"/>
        <v>0</v>
      </c>
      <c r="M154" s="57">
        <f>SUM(M155:M156)</f>
        <v>12950.33</v>
      </c>
      <c r="N154" s="57">
        <f t="shared" si="109"/>
        <v>29.670000000000073</v>
      </c>
      <c r="O154" s="57">
        <f t="shared" si="109"/>
        <v>29.670000000000073</v>
      </c>
      <c r="P154" s="57">
        <f t="shared" si="109"/>
        <v>0</v>
      </c>
      <c r="Q154" s="57">
        <f t="shared" si="109"/>
        <v>12950.33</v>
      </c>
      <c r="R154" s="57">
        <f t="shared" si="109"/>
        <v>0</v>
      </c>
      <c r="S154" s="14">
        <f t="shared" si="96"/>
        <v>99.771417565485365</v>
      </c>
      <c r="T154" s="14">
        <f t="shared" si="97"/>
        <v>99.771417565485365</v>
      </c>
    </row>
    <row r="155" spans="2:21" ht="13.5" customHeight="1">
      <c r="B155" s="66">
        <v>662</v>
      </c>
      <c r="C155" s="29" t="s">
        <v>175</v>
      </c>
      <c r="D155" s="62">
        <v>4000</v>
      </c>
      <c r="E155" s="62">
        <v>0</v>
      </c>
      <c r="F155" s="23">
        <f>+G155+H155</f>
        <v>0</v>
      </c>
      <c r="G155" s="23">
        <v>0</v>
      </c>
      <c r="H155" s="23">
        <v>0</v>
      </c>
      <c r="I155" s="62">
        <v>4000</v>
      </c>
      <c r="J155" s="26">
        <v>4000</v>
      </c>
      <c r="K155" s="23">
        <v>0</v>
      </c>
      <c r="L155" s="58">
        <v>0</v>
      </c>
      <c r="M155" s="26">
        <v>4000</v>
      </c>
      <c r="N155" s="24">
        <f>J155-M155</f>
        <v>0</v>
      </c>
      <c r="O155" s="24">
        <f t="shared" ref="O155:O156" si="110">+N155+P155</f>
        <v>0</v>
      </c>
      <c r="P155" s="24">
        <f>+I155-J155</f>
        <v>0</v>
      </c>
      <c r="Q155" s="26">
        <v>4000</v>
      </c>
      <c r="R155" s="23">
        <v>0</v>
      </c>
      <c r="S155" s="27">
        <f t="shared" si="96"/>
        <v>100</v>
      </c>
      <c r="T155" s="27">
        <f t="shared" si="97"/>
        <v>100</v>
      </c>
    </row>
    <row r="156" spans="2:21" ht="13.5" customHeight="1">
      <c r="B156" s="66">
        <v>663</v>
      </c>
      <c r="C156" s="29" t="s">
        <v>176</v>
      </c>
      <c r="D156" s="62">
        <v>8980</v>
      </c>
      <c r="E156" s="62">
        <v>0</v>
      </c>
      <c r="F156" s="23">
        <f>+G156+H156</f>
        <v>0</v>
      </c>
      <c r="G156" s="23">
        <v>0</v>
      </c>
      <c r="H156" s="23">
        <v>0</v>
      </c>
      <c r="I156" s="62">
        <v>8980</v>
      </c>
      <c r="J156" s="26">
        <v>8980</v>
      </c>
      <c r="K156" s="23">
        <v>0</v>
      </c>
      <c r="L156" s="58">
        <v>0</v>
      </c>
      <c r="M156" s="26">
        <v>8950.33</v>
      </c>
      <c r="N156" s="24">
        <f>J156-M156</f>
        <v>29.670000000000073</v>
      </c>
      <c r="O156" s="24">
        <f t="shared" si="110"/>
        <v>29.670000000000073</v>
      </c>
      <c r="P156" s="24">
        <f>+I156-J156</f>
        <v>0</v>
      </c>
      <c r="Q156" s="26">
        <v>8950.33</v>
      </c>
      <c r="R156" s="24">
        <v>0</v>
      </c>
      <c r="S156" s="27">
        <f t="shared" si="96"/>
        <v>99.669599109131397</v>
      </c>
      <c r="T156" s="27">
        <f t="shared" si="97"/>
        <v>99.669599109131397</v>
      </c>
    </row>
    <row r="157" spans="2:21" ht="13.5" customHeight="1">
      <c r="B157" s="68">
        <v>690</v>
      </c>
      <c r="C157" s="69" t="s">
        <v>177</v>
      </c>
      <c r="D157" s="57">
        <f t="shared" ref="D157:R157" si="111">+D158</f>
        <v>0</v>
      </c>
      <c r="E157" s="57">
        <f t="shared" si="111"/>
        <v>0</v>
      </c>
      <c r="F157" s="57">
        <f t="shared" si="111"/>
        <v>261571</v>
      </c>
      <c r="G157" s="57">
        <f t="shared" si="111"/>
        <v>261571</v>
      </c>
      <c r="H157" s="57">
        <f t="shared" si="111"/>
        <v>0</v>
      </c>
      <c r="I157" s="57">
        <f t="shared" si="111"/>
        <v>261571</v>
      </c>
      <c r="J157" s="57">
        <f t="shared" si="111"/>
        <v>261571</v>
      </c>
      <c r="K157" s="57">
        <f t="shared" si="111"/>
        <v>0</v>
      </c>
      <c r="L157" s="57">
        <f t="shared" si="111"/>
        <v>0</v>
      </c>
      <c r="M157" s="57">
        <f t="shared" si="111"/>
        <v>1428.33</v>
      </c>
      <c r="N157" s="57">
        <f t="shared" si="111"/>
        <v>260142.67</v>
      </c>
      <c r="O157" s="57">
        <f t="shared" si="111"/>
        <v>260142.67</v>
      </c>
      <c r="P157" s="57">
        <f t="shared" si="111"/>
        <v>0</v>
      </c>
      <c r="Q157" s="57">
        <f t="shared" si="111"/>
        <v>1428.33</v>
      </c>
      <c r="R157" s="70">
        <f t="shared" si="111"/>
        <v>0</v>
      </c>
      <c r="S157" s="14">
        <f t="shared" si="96"/>
        <v>0.54605824040126771</v>
      </c>
      <c r="T157" s="14">
        <f t="shared" si="97"/>
        <v>0.54605824040126771</v>
      </c>
    </row>
    <row r="158" spans="2:21" ht="13.5" customHeight="1">
      <c r="B158" s="71">
        <v>692</v>
      </c>
      <c r="C158" s="22" t="s">
        <v>163</v>
      </c>
      <c r="D158" s="62">
        <v>0</v>
      </c>
      <c r="E158" s="62">
        <v>0</v>
      </c>
      <c r="F158" s="23">
        <f>+G158+H158</f>
        <v>261571</v>
      </c>
      <c r="G158" s="23">
        <v>261571</v>
      </c>
      <c r="H158" s="23">
        <v>0</v>
      </c>
      <c r="I158" s="62">
        <v>261571</v>
      </c>
      <c r="J158" s="26">
        <v>261571</v>
      </c>
      <c r="K158" s="23">
        <v>0</v>
      </c>
      <c r="L158" s="58">
        <v>0</v>
      </c>
      <c r="M158" s="26">
        <v>1428.33</v>
      </c>
      <c r="N158" s="24">
        <f>J158-M158</f>
        <v>260142.67</v>
      </c>
      <c r="O158" s="24">
        <f>+N158+P158</f>
        <v>260142.67</v>
      </c>
      <c r="P158" s="24">
        <f>+I158-J158</f>
        <v>0</v>
      </c>
      <c r="Q158" s="26">
        <v>1428.33</v>
      </c>
      <c r="R158" s="24">
        <v>0</v>
      </c>
      <c r="S158" s="27">
        <f t="shared" si="96"/>
        <v>0.54605824040126771</v>
      </c>
      <c r="T158" s="27">
        <f t="shared" si="97"/>
        <v>0.54605824040126771</v>
      </c>
    </row>
    <row r="159" spans="2:21" ht="13.5" customHeight="1">
      <c r="B159" s="64">
        <v>9</v>
      </c>
      <c r="C159" s="38" t="s">
        <v>178</v>
      </c>
      <c r="D159" s="13">
        <f t="shared" ref="D159:R159" si="112">+D160</f>
        <v>2500</v>
      </c>
      <c r="E159" s="13">
        <f t="shared" si="112"/>
        <v>0</v>
      </c>
      <c r="F159" s="13">
        <f t="shared" si="112"/>
        <v>0</v>
      </c>
      <c r="G159" s="13">
        <f>+G160</f>
        <v>0</v>
      </c>
      <c r="H159" s="13">
        <f t="shared" si="112"/>
        <v>0</v>
      </c>
      <c r="I159" s="13">
        <f t="shared" si="112"/>
        <v>2500</v>
      </c>
      <c r="J159" s="13">
        <f t="shared" si="112"/>
        <v>2500</v>
      </c>
      <c r="K159" s="13">
        <f t="shared" si="112"/>
        <v>0</v>
      </c>
      <c r="L159" s="13">
        <f t="shared" si="112"/>
        <v>0</v>
      </c>
      <c r="M159" s="13">
        <f t="shared" si="112"/>
        <v>0</v>
      </c>
      <c r="N159" s="13">
        <f t="shared" si="112"/>
        <v>2500</v>
      </c>
      <c r="O159" s="13">
        <f t="shared" si="112"/>
        <v>2500</v>
      </c>
      <c r="P159" s="13">
        <f t="shared" si="112"/>
        <v>0</v>
      </c>
      <c r="Q159" s="13">
        <f t="shared" si="112"/>
        <v>0</v>
      </c>
      <c r="R159" s="13">
        <f t="shared" si="112"/>
        <v>0</v>
      </c>
      <c r="S159" s="14">
        <f t="shared" si="96"/>
        <v>0</v>
      </c>
      <c r="T159" s="14">
        <f t="shared" si="97"/>
        <v>0</v>
      </c>
    </row>
    <row r="160" spans="2:21" s="4" customFormat="1" ht="13.5" customHeight="1">
      <c r="B160" s="71">
        <v>930</v>
      </c>
      <c r="C160" s="38" t="s">
        <v>179</v>
      </c>
      <c r="D160" s="24">
        <v>2500</v>
      </c>
      <c r="E160" s="24">
        <v>0</v>
      </c>
      <c r="F160" s="23">
        <f>+G160+H160</f>
        <v>0</v>
      </c>
      <c r="G160" s="23">
        <v>0</v>
      </c>
      <c r="H160" s="23">
        <v>0</v>
      </c>
      <c r="I160" s="24">
        <v>2500</v>
      </c>
      <c r="J160" s="24">
        <v>2500</v>
      </c>
      <c r="K160" s="23">
        <v>0</v>
      </c>
      <c r="L160" s="24">
        <v>0</v>
      </c>
      <c r="M160" s="24">
        <v>0</v>
      </c>
      <c r="N160" s="24">
        <f>J160-M160</f>
        <v>2500</v>
      </c>
      <c r="O160" s="24">
        <f t="shared" ref="O160" si="113">+N160+P160</f>
        <v>2500</v>
      </c>
      <c r="P160" s="24">
        <f>+I160-J160</f>
        <v>0</v>
      </c>
      <c r="Q160" s="23">
        <v>0</v>
      </c>
      <c r="R160" s="24">
        <v>0</v>
      </c>
      <c r="S160" s="27">
        <f t="shared" si="96"/>
        <v>0</v>
      </c>
      <c r="T160" s="27">
        <f t="shared" si="97"/>
        <v>0</v>
      </c>
    </row>
    <row r="161" spans="1:1031" s="4" customFormat="1" ht="13.5" customHeight="1">
      <c r="B161" s="66"/>
      <c r="C161" s="29"/>
      <c r="D161" s="72"/>
      <c r="E161" s="72"/>
      <c r="F161" s="23" t="s">
        <v>180</v>
      </c>
      <c r="G161" s="72"/>
      <c r="H161" s="72"/>
      <c r="I161" s="72"/>
      <c r="J161" s="73"/>
      <c r="K161" s="73"/>
      <c r="L161" s="73"/>
      <c r="M161" s="73"/>
      <c r="N161" s="73"/>
      <c r="O161" s="73"/>
      <c r="P161" s="73"/>
      <c r="Q161" s="74"/>
      <c r="R161" s="73"/>
      <c r="S161" s="14"/>
      <c r="T161" s="14"/>
    </row>
    <row r="162" spans="1:1031" ht="13.5" customHeight="1">
      <c r="B162" s="75" t="s">
        <v>180</v>
      </c>
      <c r="C162" s="76" t="s">
        <v>181</v>
      </c>
      <c r="D162" s="17">
        <f t="shared" ref="D162:R162" si="114">+D163+D174+D191</f>
        <v>0</v>
      </c>
      <c r="E162" s="17">
        <f t="shared" si="114"/>
        <v>0</v>
      </c>
      <c r="F162" s="17">
        <f t="shared" si="114"/>
        <v>1283599</v>
      </c>
      <c r="G162" s="17">
        <f t="shared" si="114"/>
        <v>33868</v>
      </c>
      <c r="H162" s="17">
        <f t="shared" si="114"/>
        <v>1249731</v>
      </c>
      <c r="I162" s="17">
        <f t="shared" si="114"/>
        <v>1283599</v>
      </c>
      <c r="J162" s="17">
        <f t="shared" si="114"/>
        <v>1283599</v>
      </c>
      <c r="K162" s="17">
        <f t="shared" si="114"/>
        <v>0</v>
      </c>
      <c r="L162" s="17">
        <f t="shared" si="114"/>
        <v>278224.7</v>
      </c>
      <c r="M162" s="17">
        <f t="shared" si="114"/>
        <v>594323.92999999993</v>
      </c>
      <c r="N162" s="17">
        <f t="shared" si="114"/>
        <v>689275.07000000007</v>
      </c>
      <c r="O162" s="17">
        <f t="shared" si="114"/>
        <v>689275.07000000007</v>
      </c>
      <c r="P162" s="17">
        <f t="shared" si="114"/>
        <v>0</v>
      </c>
      <c r="Q162" s="17">
        <f t="shared" si="114"/>
        <v>318684.84999999998</v>
      </c>
      <c r="R162" s="17">
        <f t="shared" si="114"/>
        <v>275639.08</v>
      </c>
      <c r="S162" s="77">
        <f t="shared" ref="S162:S172" si="115">+M162/J162*100</f>
        <v>46.301370599385002</v>
      </c>
      <c r="T162" s="77">
        <f t="shared" ref="T162:T199" si="116">+M162/I162*100</f>
        <v>46.301370599385002</v>
      </c>
    </row>
    <row r="163" spans="1:1031" s="4" customFormat="1" ht="13.5" customHeight="1">
      <c r="B163" s="64">
        <v>1</v>
      </c>
      <c r="C163" s="78" t="s">
        <v>182</v>
      </c>
      <c r="D163" s="13">
        <f>+D168+D172+D164+D166+D170</f>
        <v>0</v>
      </c>
      <c r="E163" s="13">
        <f t="shared" ref="E163:R163" si="117">+E168+E172+E164+E166+E170</f>
        <v>0</v>
      </c>
      <c r="F163" s="13">
        <f>+F168+F172+F164+F166+F170</f>
        <v>186965</v>
      </c>
      <c r="G163" s="13">
        <f>+G168+G172+G164+G166+G170</f>
        <v>-125525</v>
      </c>
      <c r="H163" s="13">
        <f t="shared" si="117"/>
        <v>312490</v>
      </c>
      <c r="I163" s="13">
        <f>+I168+I172+I164+I166+I170</f>
        <v>186965</v>
      </c>
      <c r="J163" s="13">
        <f t="shared" si="117"/>
        <v>186965</v>
      </c>
      <c r="K163" s="13">
        <f t="shared" si="117"/>
        <v>0</v>
      </c>
      <c r="L163" s="13">
        <f t="shared" si="117"/>
        <v>92866.07</v>
      </c>
      <c r="M163" s="13">
        <f>+M168+M172+M164+M166+M170</f>
        <v>153932.04999999999</v>
      </c>
      <c r="N163" s="13">
        <f>+N168+N172+N164+N166+N170</f>
        <v>33032.950000000004</v>
      </c>
      <c r="O163" s="13">
        <f t="shared" si="117"/>
        <v>33032.950000000004</v>
      </c>
      <c r="P163" s="13">
        <f t="shared" si="117"/>
        <v>0</v>
      </c>
      <c r="Q163" s="13">
        <f t="shared" si="117"/>
        <v>75016.55</v>
      </c>
      <c r="R163" s="13">
        <f t="shared" si="117"/>
        <v>78915.5</v>
      </c>
      <c r="S163" s="79">
        <f t="shared" si="115"/>
        <v>82.332014013317988</v>
      </c>
      <c r="T163" s="79">
        <f t="shared" si="116"/>
        <v>82.332014013317988</v>
      </c>
    </row>
    <row r="164" spans="1:1031" s="4" customFormat="1" ht="13.5" customHeight="1">
      <c r="B164" s="64">
        <v>140</v>
      </c>
      <c r="C164" s="78" t="s">
        <v>84</v>
      </c>
      <c r="D164" s="13">
        <f>+D165</f>
        <v>0</v>
      </c>
      <c r="E164" s="13">
        <f t="shared" ref="E164:H164" si="118">+E165</f>
        <v>0</v>
      </c>
      <c r="F164" s="13">
        <f>+F165</f>
        <v>31438</v>
      </c>
      <c r="G164" s="13">
        <f>+G165</f>
        <v>11000</v>
      </c>
      <c r="H164" s="13">
        <f t="shared" si="118"/>
        <v>20438</v>
      </c>
      <c r="I164" s="13">
        <f>+I165</f>
        <v>31438</v>
      </c>
      <c r="J164" s="13">
        <f t="shared" ref="J164:Q164" si="119">+J165</f>
        <v>31438</v>
      </c>
      <c r="K164" s="13">
        <f t="shared" si="119"/>
        <v>0</v>
      </c>
      <c r="L164" s="13">
        <f>+L165</f>
        <v>22174</v>
      </c>
      <c r="M164" s="13">
        <f>+M165</f>
        <v>28606</v>
      </c>
      <c r="N164" s="13">
        <f>J164-M164</f>
        <v>2832</v>
      </c>
      <c r="O164" s="13">
        <f>+O165</f>
        <v>2832</v>
      </c>
      <c r="P164" s="13">
        <f t="shared" si="119"/>
        <v>0</v>
      </c>
      <c r="Q164" s="13">
        <f t="shared" si="119"/>
        <v>12454</v>
      </c>
      <c r="R164" s="13">
        <f>+R165</f>
        <v>16152</v>
      </c>
      <c r="S164" s="79">
        <f t="shared" si="115"/>
        <v>90.991793371079581</v>
      </c>
      <c r="T164" s="79">
        <f t="shared" si="116"/>
        <v>90.991793371079581</v>
      </c>
    </row>
    <row r="165" spans="1:1031" s="4" customFormat="1" ht="13.5" customHeight="1">
      <c r="B165" s="71">
        <v>141</v>
      </c>
      <c r="C165" s="80" t="s">
        <v>85</v>
      </c>
      <c r="D165" s="24">
        <v>0</v>
      </c>
      <c r="E165" s="24">
        <v>0</v>
      </c>
      <c r="F165" s="23">
        <f>+G165+H165</f>
        <v>31438</v>
      </c>
      <c r="G165" s="23">
        <v>11000</v>
      </c>
      <c r="H165" s="23">
        <v>20438</v>
      </c>
      <c r="I165" s="24">
        <v>31438</v>
      </c>
      <c r="J165" s="23">
        <v>31438</v>
      </c>
      <c r="K165" s="23">
        <v>0</v>
      </c>
      <c r="L165" s="25">
        <v>22174</v>
      </c>
      <c r="M165" s="26">
        <v>28606</v>
      </c>
      <c r="N165" s="24">
        <f>J165-M165</f>
        <v>2832</v>
      </c>
      <c r="O165" s="24">
        <f t="shared" ref="O165" si="120">+N165+P165</f>
        <v>2832</v>
      </c>
      <c r="P165" s="24">
        <f>+I165-J165</f>
        <v>0</v>
      </c>
      <c r="Q165" s="26">
        <v>12454</v>
      </c>
      <c r="R165" s="26">
        <v>16152</v>
      </c>
      <c r="S165" s="27">
        <f t="shared" si="115"/>
        <v>90.991793371079581</v>
      </c>
      <c r="T165" s="27">
        <f t="shared" si="116"/>
        <v>90.991793371079581</v>
      </c>
    </row>
    <row r="166" spans="1:1031" s="4" customFormat="1" ht="13.5" customHeight="1">
      <c r="B166" s="64">
        <v>150</v>
      </c>
      <c r="C166" s="78" t="s">
        <v>88</v>
      </c>
      <c r="D166" s="13">
        <f>+D167</f>
        <v>0</v>
      </c>
      <c r="E166" s="13">
        <f t="shared" ref="E166:R166" si="121">+E167</f>
        <v>0</v>
      </c>
      <c r="F166" s="13">
        <f t="shared" si="121"/>
        <v>60996</v>
      </c>
      <c r="G166" s="13">
        <f>+G167</f>
        <v>50294</v>
      </c>
      <c r="H166" s="13">
        <v>10702</v>
      </c>
      <c r="I166" s="13">
        <f>+I167</f>
        <v>60996</v>
      </c>
      <c r="J166" s="13">
        <f>+J167</f>
        <v>60996</v>
      </c>
      <c r="K166" s="13">
        <f>+K167</f>
        <v>0</v>
      </c>
      <c r="L166" s="13">
        <f t="shared" si="121"/>
        <v>52260.07</v>
      </c>
      <c r="M166" s="13">
        <f t="shared" si="121"/>
        <v>54127.49</v>
      </c>
      <c r="N166" s="13">
        <f>+N167</f>
        <v>6868.510000000002</v>
      </c>
      <c r="O166" s="13">
        <f t="shared" si="121"/>
        <v>6868.510000000002</v>
      </c>
      <c r="P166" s="13">
        <f t="shared" si="121"/>
        <v>0</v>
      </c>
      <c r="Q166" s="13">
        <f t="shared" si="121"/>
        <v>9366.49</v>
      </c>
      <c r="R166" s="13">
        <f t="shared" si="121"/>
        <v>44761</v>
      </c>
      <c r="S166" s="79">
        <f t="shared" si="115"/>
        <v>88.739409141583053</v>
      </c>
      <c r="T166" s="79">
        <f t="shared" si="116"/>
        <v>88.739409141583053</v>
      </c>
    </row>
    <row r="167" spans="1:1031" s="4" customFormat="1" ht="13.5" customHeight="1">
      <c r="B167" s="71">
        <v>151</v>
      </c>
      <c r="C167" s="80" t="s">
        <v>85</v>
      </c>
      <c r="D167" s="24">
        <v>0</v>
      </c>
      <c r="E167" s="24">
        <v>0</v>
      </c>
      <c r="F167" s="23">
        <f>+G167+H167</f>
        <v>60996</v>
      </c>
      <c r="G167" s="23">
        <v>50294</v>
      </c>
      <c r="H167" s="23">
        <v>10702</v>
      </c>
      <c r="I167" s="24">
        <v>60996</v>
      </c>
      <c r="J167" s="23">
        <v>60996</v>
      </c>
      <c r="K167" s="23">
        <v>0</v>
      </c>
      <c r="L167" s="25">
        <v>52260.07</v>
      </c>
      <c r="M167" s="26">
        <v>54127.49</v>
      </c>
      <c r="N167" s="24">
        <f>J167-M167</f>
        <v>6868.510000000002</v>
      </c>
      <c r="O167" s="24">
        <f t="shared" ref="O167" si="122">+N167+P167</f>
        <v>6868.510000000002</v>
      </c>
      <c r="P167" s="24">
        <f>+I167-J167</f>
        <v>0</v>
      </c>
      <c r="Q167" s="26">
        <v>9366.49</v>
      </c>
      <c r="R167" s="26">
        <v>44761</v>
      </c>
      <c r="S167" s="27">
        <f t="shared" si="115"/>
        <v>88.739409141583053</v>
      </c>
      <c r="T167" s="27">
        <f t="shared" si="116"/>
        <v>88.739409141583053</v>
      </c>
    </row>
    <row r="168" spans="1:1031" s="63" customFormat="1" ht="13.5" customHeight="1">
      <c r="A168" s="3"/>
      <c r="B168" s="67">
        <v>160</v>
      </c>
      <c r="C168" s="20" t="s">
        <v>92</v>
      </c>
      <c r="D168" s="13">
        <f>D169</f>
        <v>0</v>
      </c>
      <c r="E168" s="13">
        <f t="shared" ref="E168:R168" si="123">E169</f>
        <v>0</v>
      </c>
      <c r="F168" s="13">
        <f t="shared" si="123"/>
        <v>91008</v>
      </c>
      <c r="G168" s="13">
        <f t="shared" si="123"/>
        <v>-9492</v>
      </c>
      <c r="H168" s="13">
        <f t="shared" si="123"/>
        <v>100500</v>
      </c>
      <c r="I168" s="13">
        <f>I169</f>
        <v>91008</v>
      </c>
      <c r="J168" s="13">
        <f t="shared" si="123"/>
        <v>91008</v>
      </c>
      <c r="K168" s="13">
        <f t="shared" si="123"/>
        <v>0</v>
      </c>
      <c r="L168" s="13">
        <f t="shared" si="123"/>
        <v>15742</v>
      </c>
      <c r="M168" s="13">
        <f t="shared" si="123"/>
        <v>68508.56</v>
      </c>
      <c r="N168" s="13">
        <f>N169</f>
        <v>22499.440000000002</v>
      </c>
      <c r="O168" s="13">
        <f t="shared" si="123"/>
        <v>22499.440000000002</v>
      </c>
      <c r="P168" s="13">
        <f t="shared" si="123"/>
        <v>0</v>
      </c>
      <c r="Q168" s="13">
        <f t="shared" si="123"/>
        <v>53196.06</v>
      </c>
      <c r="R168" s="13">
        <f t="shared" si="123"/>
        <v>15312.5</v>
      </c>
      <c r="S168" s="79">
        <f t="shared" si="115"/>
        <v>75.277514064697598</v>
      </c>
      <c r="T168" s="79">
        <f t="shared" si="116"/>
        <v>75.277514064697598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  <c r="IU168" s="3"/>
      <c r="IV168" s="3"/>
      <c r="IW168" s="3"/>
      <c r="IX168" s="3"/>
      <c r="IY168" s="3"/>
      <c r="IZ168" s="3"/>
      <c r="JA168" s="3"/>
      <c r="JB168" s="3"/>
      <c r="JC168" s="3"/>
      <c r="JD168" s="3"/>
      <c r="JE168" s="3"/>
      <c r="JF168" s="3"/>
      <c r="JG168" s="3"/>
      <c r="JH168" s="3"/>
      <c r="JI168" s="3"/>
      <c r="JJ168" s="3"/>
      <c r="JK168" s="3"/>
      <c r="JL168" s="3"/>
      <c r="JM168" s="3"/>
      <c r="JN168" s="3"/>
      <c r="JO168" s="3"/>
      <c r="JP168" s="3"/>
      <c r="JQ168" s="3"/>
      <c r="JR168" s="3"/>
      <c r="JS168" s="3"/>
      <c r="JT168" s="3"/>
      <c r="JU168" s="3"/>
      <c r="JV168" s="3"/>
      <c r="JW168" s="3"/>
      <c r="JX168" s="3"/>
      <c r="JY168" s="3"/>
      <c r="JZ168" s="3"/>
      <c r="KA168" s="3"/>
      <c r="KB168" s="3"/>
      <c r="KC168" s="3"/>
      <c r="KD168" s="3"/>
      <c r="KE168" s="3"/>
      <c r="KF168" s="3"/>
      <c r="KG168" s="3"/>
      <c r="KH168" s="3"/>
      <c r="KI168" s="3"/>
      <c r="KJ168" s="3"/>
      <c r="KK168" s="3"/>
      <c r="KL168" s="3"/>
      <c r="KM168" s="3"/>
      <c r="KN168" s="3"/>
      <c r="KO168" s="3"/>
      <c r="KP168" s="3"/>
      <c r="KQ168" s="3"/>
      <c r="KR168" s="3"/>
      <c r="KS168" s="3"/>
      <c r="KT168" s="3"/>
      <c r="KU168" s="3"/>
      <c r="KV168" s="3"/>
      <c r="KW168" s="3"/>
      <c r="KX168" s="3"/>
      <c r="KY168" s="3"/>
      <c r="KZ168" s="3"/>
      <c r="LA168" s="3"/>
      <c r="LB168" s="3"/>
      <c r="LC168" s="3"/>
      <c r="LD168" s="3"/>
      <c r="LE168" s="3"/>
      <c r="LF168" s="3"/>
      <c r="LG168" s="3"/>
      <c r="LH168" s="3"/>
      <c r="LI168" s="3"/>
      <c r="LJ168" s="3"/>
      <c r="LK168" s="3"/>
      <c r="LL168" s="3"/>
      <c r="LM168" s="3"/>
      <c r="LN168" s="3"/>
      <c r="LO168" s="3"/>
      <c r="LP168" s="3"/>
      <c r="LQ168" s="3"/>
      <c r="LR168" s="3"/>
      <c r="LS168" s="3"/>
      <c r="LT168" s="3"/>
      <c r="LU168" s="3"/>
      <c r="LV168" s="3"/>
      <c r="LW168" s="3"/>
      <c r="LX168" s="3"/>
      <c r="LY168" s="3"/>
      <c r="LZ168" s="3"/>
      <c r="MA168" s="3"/>
      <c r="MB168" s="3"/>
      <c r="MC168" s="3"/>
      <c r="MD168" s="3"/>
      <c r="ME168" s="3"/>
      <c r="MF168" s="3"/>
      <c r="MG168" s="3"/>
      <c r="MH168" s="3"/>
      <c r="MI168" s="3"/>
      <c r="MJ168" s="3"/>
      <c r="MK168" s="3"/>
      <c r="ML168" s="3"/>
      <c r="MM168" s="3"/>
      <c r="MN168" s="3"/>
      <c r="MO168" s="3"/>
      <c r="MP168" s="3"/>
      <c r="MQ168" s="3"/>
      <c r="MR168" s="3"/>
      <c r="MS168" s="3"/>
      <c r="MT168" s="3"/>
      <c r="MU168" s="3"/>
      <c r="MV168" s="3"/>
      <c r="MW168" s="3"/>
      <c r="MX168" s="3"/>
      <c r="MY168" s="3"/>
      <c r="MZ168" s="3"/>
      <c r="NA168" s="3"/>
      <c r="NB168" s="3"/>
      <c r="NC168" s="3"/>
      <c r="ND168" s="3"/>
      <c r="NE168" s="3"/>
      <c r="NF168" s="3"/>
      <c r="NG168" s="3"/>
      <c r="NH168" s="3"/>
      <c r="NI168" s="3"/>
      <c r="NJ168" s="3"/>
      <c r="NK168" s="3"/>
      <c r="NL168" s="3"/>
      <c r="NM168" s="3"/>
      <c r="NN168" s="3"/>
      <c r="NO168" s="3"/>
      <c r="NP168" s="3"/>
      <c r="NQ168" s="3"/>
      <c r="NR168" s="3"/>
      <c r="NS168" s="3"/>
      <c r="NT168" s="3"/>
      <c r="NU168" s="3"/>
      <c r="NV168" s="3"/>
      <c r="NW168" s="3"/>
      <c r="NX168" s="3"/>
      <c r="NY168" s="3"/>
      <c r="NZ168" s="3"/>
      <c r="OA168" s="3"/>
      <c r="OB168" s="3"/>
      <c r="OC168" s="3"/>
      <c r="OD168" s="3"/>
      <c r="OE168" s="3"/>
      <c r="OF168" s="3"/>
      <c r="OG168" s="3"/>
      <c r="OH168" s="3"/>
      <c r="OI168" s="3"/>
      <c r="OJ168" s="3"/>
      <c r="OK168" s="3"/>
      <c r="OL168" s="3"/>
      <c r="OM168" s="3"/>
      <c r="ON168" s="3"/>
      <c r="OO168" s="3"/>
      <c r="OP168" s="3"/>
      <c r="OQ168" s="3"/>
      <c r="OR168" s="3"/>
      <c r="OS168" s="3"/>
      <c r="OT168" s="3"/>
      <c r="OU168" s="3"/>
      <c r="OV168" s="3"/>
      <c r="OW168" s="3"/>
      <c r="OX168" s="3"/>
      <c r="OY168" s="3"/>
      <c r="OZ168" s="3"/>
      <c r="PA168" s="3"/>
      <c r="PB168" s="3"/>
      <c r="PC168" s="3"/>
      <c r="PD168" s="3"/>
      <c r="PE168" s="3"/>
      <c r="PF168" s="3"/>
      <c r="PG168" s="3"/>
      <c r="PH168" s="3"/>
      <c r="PI168" s="3"/>
      <c r="PJ168" s="3"/>
      <c r="PK168" s="3"/>
      <c r="PL168" s="3"/>
      <c r="PM168" s="3"/>
      <c r="PN168" s="3"/>
      <c r="PO168" s="3"/>
      <c r="PP168" s="3"/>
      <c r="PQ168" s="3"/>
      <c r="PR168" s="3"/>
      <c r="PS168" s="3"/>
      <c r="PT168" s="3"/>
      <c r="PU168" s="3"/>
      <c r="PV168" s="3"/>
      <c r="PW168" s="3"/>
      <c r="PX168" s="3"/>
      <c r="PY168" s="3"/>
      <c r="PZ168" s="3"/>
      <c r="QA168" s="3"/>
      <c r="QB168" s="3"/>
      <c r="QC168" s="3"/>
      <c r="QD168" s="3"/>
      <c r="QE168" s="3"/>
      <c r="QF168" s="3"/>
      <c r="QG168" s="3"/>
      <c r="QH168" s="3"/>
      <c r="QI168" s="3"/>
      <c r="QJ168" s="3"/>
      <c r="QK168" s="3"/>
      <c r="QL168" s="3"/>
      <c r="QM168" s="3"/>
      <c r="QN168" s="3"/>
      <c r="QO168" s="3"/>
      <c r="QP168" s="3"/>
      <c r="QQ168" s="3"/>
      <c r="QR168" s="3"/>
      <c r="QS168" s="3"/>
      <c r="QT168" s="3"/>
      <c r="QU168" s="3"/>
      <c r="QV168" s="3"/>
      <c r="QW168" s="3"/>
      <c r="QX168" s="3"/>
      <c r="QY168" s="3"/>
      <c r="QZ168" s="3"/>
      <c r="RA168" s="3"/>
      <c r="RB168" s="3"/>
      <c r="RC168" s="3"/>
      <c r="RD168" s="3"/>
      <c r="RE168" s="3"/>
      <c r="RF168" s="3"/>
      <c r="RG168" s="3"/>
      <c r="RH168" s="3"/>
      <c r="RI168" s="3"/>
      <c r="RJ168" s="3"/>
      <c r="RK168" s="3"/>
      <c r="RL168" s="3"/>
      <c r="RM168" s="3"/>
      <c r="RN168" s="3"/>
      <c r="RO168" s="3"/>
      <c r="RP168" s="3"/>
      <c r="RQ168" s="3"/>
      <c r="RR168" s="3"/>
      <c r="RS168" s="3"/>
      <c r="RT168" s="3"/>
      <c r="RU168" s="3"/>
      <c r="RV168" s="3"/>
      <c r="RW168" s="3"/>
      <c r="RX168" s="3"/>
      <c r="RY168" s="3"/>
      <c r="RZ168" s="3"/>
      <c r="SA168" s="3"/>
      <c r="SB168" s="3"/>
      <c r="SC168" s="3"/>
      <c r="SD168" s="3"/>
      <c r="SE168" s="3"/>
      <c r="SF168" s="3"/>
      <c r="SG168" s="3"/>
      <c r="SH168" s="3"/>
      <c r="SI168" s="3"/>
      <c r="SJ168" s="3"/>
      <c r="SK168" s="3"/>
      <c r="SL168" s="3"/>
      <c r="SM168" s="3"/>
      <c r="SN168" s="3"/>
      <c r="SO168" s="3"/>
      <c r="SP168" s="3"/>
      <c r="SQ168" s="3"/>
      <c r="SR168" s="3"/>
      <c r="SS168" s="3"/>
      <c r="ST168" s="3"/>
      <c r="SU168" s="3"/>
      <c r="SV168" s="3"/>
      <c r="SW168" s="3"/>
      <c r="SX168" s="3"/>
      <c r="SY168" s="3"/>
      <c r="SZ168" s="3"/>
      <c r="TA168" s="3"/>
      <c r="TB168" s="3"/>
      <c r="TC168" s="3"/>
      <c r="TD168" s="3"/>
      <c r="TE168" s="3"/>
      <c r="TF168" s="3"/>
      <c r="TG168" s="3"/>
      <c r="TH168" s="3"/>
      <c r="TI168" s="3"/>
      <c r="TJ168" s="3"/>
      <c r="TK168" s="3"/>
      <c r="TL168" s="3"/>
      <c r="TM168" s="3"/>
      <c r="TN168" s="3"/>
      <c r="TO168" s="3"/>
      <c r="TP168" s="3"/>
      <c r="TQ168" s="3"/>
      <c r="TR168" s="3"/>
      <c r="TS168" s="3"/>
      <c r="TT168" s="3"/>
      <c r="TU168" s="3"/>
      <c r="TV168" s="3"/>
      <c r="TW168" s="3"/>
      <c r="TX168" s="3"/>
      <c r="TY168" s="3"/>
      <c r="TZ168" s="3"/>
      <c r="UA168" s="3"/>
      <c r="UB168" s="3"/>
      <c r="UC168" s="3"/>
      <c r="UD168" s="3"/>
      <c r="UE168" s="3"/>
      <c r="UF168" s="3"/>
      <c r="UG168" s="3"/>
      <c r="UH168" s="3"/>
      <c r="UI168" s="3"/>
      <c r="UJ168" s="3"/>
      <c r="UK168" s="3"/>
      <c r="UL168" s="3"/>
      <c r="UM168" s="3"/>
      <c r="UN168" s="3"/>
      <c r="UO168" s="3"/>
      <c r="UP168" s="3"/>
      <c r="UQ168" s="3"/>
      <c r="UR168" s="3"/>
      <c r="US168" s="3"/>
      <c r="UT168" s="3"/>
      <c r="UU168" s="3"/>
      <c r="UV168" s="3"/>
      <c r="UW168" s="3"/>
      <c r="UX168" s="3"/>
      <c r="UY168" s="3"/>
      <c r="UZ168" s="3"/>
      <c r="VA168" s="3"/>
      <c r="VB168" s="3"/>
      <c r="VC168" s="3"/>
      <c r="VD168" s="3"/>
      <c r="VE168" s="3"/>
      <c r="VF168" s="3"/>
      <c r="VG168" s="3"/>
      <c r="VH168" s="3"/>
      <c r="VI168" s="3"/>
      <c r="VJ168" s="3"/>
      <c r="VK168" s="3"/>
      <c r="VL168" s="3"/>
      <c r="VM168" s="3"/>
      <c r="VN168" s="3"/>
      <c r="VO168" s="3"/>
      <c r="VP168" s="3"/>
      <c r="VQ168" s="3"/>
      <c r="VR168" s="3"/>
      <c r="VS168" s="3"/>
      <c r="VT168" s="3"/>
      <c r="VU168" s="3"/>
      <c r="VV168" s="3"/>
      <c r="VW168" s="3"/>
      <c r="VX168" s="3"/>
      <c r="VY168" s="3"/>
      <c r="VZ168" s="3"/>
      <c r="WA168" s="3"/>
      <c r="WB168" s="3"/>
      <c r="WC168" s="3"/>
      <c r="WD168" s="3"/>
      <c r="WE168" s="3"/>
      <c r="WF168" s="3"/>
      <c r="WG168" s="3"/>
      <c r="WH168" s="3"/>
      <c r="WI168" s="3"/>
      <c r="WJ168" s="3"/>
      <c r="WK168" s="3"/>
      <c r="WL168" s="3"/>
      <c r="WM168" s="3"/>
      <c r="WN168" s="3"/>
      <c r="WO168" s="3"/>
      <c r="WP168" s="3"/>
      <c r="WQ168" s="3"/>
      <c r="WR168" s="3"/>
      <c r="WS168" s="3"/>
      <c r="WT168" s="3"/>
      <c r="WU168" s="3"/>
      <c r="WV168" s="3"/>
      <c r="WW168" s="3"/>
      <c r="WX168" s="3"/>
      <c r="WY168" s="3"/>
      <c r="WZ168" s="3"/>
      <c r="XA168" s="3"/>
      <c r="XB168" s="3"/>
      <c r="XC168" s="3"/>
      <c r="XD168" s="3"/>
      <c r="XE168" s="3"/>
      <c r="XF168" s="3"/>
      <c r="XG168" s="3"/>
      <c r="XH168" s="3"/>
      <c r="XI168" s="3"/>
      <c r="XJ168" s="3"/>
      <c r="XK168" s="3"/>
      <c r="XL168" s="3"/>
      <c r="XM168" s="3"/>
      <c r="XN168" s="3"/>
      <c r="XO168" s="3"/>
      <c r="XP168" s="3"/>
      <c r="XQ168" s="3"/>
      <c r="XR168" s="3"/>
      <c r="XS168" s="3"/>
      <c r="XT168" s="3"/>
      <c r="XU168" s="3"/>
      <c r="XV168" s="3"/>
      <c r="XW168" s="3"/>
      <c r="XX168" s="3"/>
      <c r="XY168" s="3"/>
      <c r="XZ168" s="3"/>
      <c r="YA168" s="3"/>
      <c r="YB168" s="3"/>
      <c r="YC168" s="3"/>
      <c r="YD168" s="3"/>
      <c r="YE168" s="3"/>
      <c r="YF168" s="3"/>
      <c r="YG168" s="3"/>
      <c r="YH168" s="3"/>
      <c r="YI168" s="3"/>
      <c r="YJ168" s="3"/>
      <c r="YK168" s="3"/>
      <c r="YL168" s="3"/>
      <c r="YM168" s="3"/>
      <c r="YN168" s="3"/>
      <c r="YO168" s="3"/>
      <c r="YP168" s="3"/>
      <c r="YQ168" s="3"/>
      <c r="YR168" s="3"/>
      <c r="YS168" s="3"/>
      <c r="YT168" s="3"/>
      <c r="YU168" s="3"/>
      <c r="YV168" s="3"/>
      <c r="YW168" s="3"/>
      <c r="YX168" s="3"/>
      <c r="YY168" s="3"/>
      <c r="YZ168" s="3"/>
      <c r="ZA168" s="3"/>
      <c r="ZB168" s="3"/>
      <c r="ZC168" s="3"/>
      <c r="ZD168" s="3"/>
      <c r="ZE168" s="3"/>
      <c r="ZF168" s="3"/>
      <c r="ZG168" s="3"/>
      <c r="ZH168" s="3"/>
      <c r="ZI168" s="3"/>
      <c r="ZJ168" s="3"/>
      <c r="ZK168" s="3"/>
      <c r="ZL168" s="3"/>
      <c r="ZM168" s="3"/>
      <c r="ZN168" s="3"/>
      <c r="ZO168" s="3"/>
      <c r="ZP168" s="3"/>
      <c r="ZQ168" s="3"/>
      <c r="ZR168" s="3"/>
      <c r="ZS168" s="3"/>
      <c r="ZT168" s="3"/>
      <c r="ZU168" s="3"/>
      <c r="ZV168" s="3"/>
      <c r="ZW168" s="3"/>
      <c r="ZX168" s="3"/>
      <c r="ZY168" s="3"/>
      <c r="ZZ168" s="3"/>
      <c r="AAA168" s="3"/>
      <c r="AAB168" s="3"/>
      <c r="AAC168" s="3"/>
      <c r="AAD168" s="3"/>
      <c r="AAE168" s="3"/>
      <c r="AAF168" s="3"/>
      <c r="AAG168" s="3"/>
      <c r="AAH168" s="3"/>
      <c r="AAI168" s="3"/>
      <c r="AAJ168" s="3"/>
      <c r="AAK168" s="3"/>
      <c r="AAL168" s="3"/>
      <c r="AAM168" s="3"/>
      <c r="AAN168" s="3"/>
      <c r="AAO168" s="3"/>
      <c r="AAP168" s="3"/>
      <c r="AAQ168" s="3"/>
      <c r="AAR168" s="3"/>
      <c r="AAS168" s="3"/>
      <c r="AAT168" s="3"/>
      <c r="AAU168" s="3"/>
      <c r="AAV168" s="3"/>
      <c r="AAW168" s="3"/>
      <c r="AAX168" s="3"/>
      <c r="AAY168" s="3"/>
      <c r="AAZ168" s="3"/>
      <c r="ABA168" s="3"/>
      <c r="ABB168" s="3"/>
      <c r="ABC168" s="3"/>
      <c r="ABD168" s="3"/>
      <c r="ABE168" s="3"/>
      <c r="ABF168" s="3"/>
      <c r="ABG168" s="3"/>
      <c r="ABH168" s="3"/>
      <c r="ABI168" s="3"/>
      <c r="ABJ168" s="3"/>
      <c r="ABK168" s="3"/>
      <c r="ABL168" s="3"/>
      <c r="ABM168" s="3"/>
      <c r="ABN168" s="3"/>
      <c r="ABO168" s="3"/>
      <c r="ABP168" s="3"/>
      <c r="ABQ168" s="3"/>
      <c r="ABR168" s="3"/>
      <c r="ABS168" s="3"/>
      <c r="ABT168" s="3"/>
      <c r="ABU168" s="3"/>
      <c r="ABV168" s="3"/>
      <c r="ABW168" s="3"/>
      <c r="ABX168" s="3"/>
      <c r="ABY168" s="3"/>
      <c r="ABZ168" s="3"/>
      <c r="ACA168" s="3"/>
      <c r="ACB168" s="3"/>
      <c r="ACC168" s="3"/>
      <c r="ACD168" s="3"/>
      <c r="ACE168" s="3"/>
      <c r="ACF168" s="3"/>
      <c r="ACG168" s="3"/>
      <c r="ACH168" s="3"/>
      <c r="ACI168" s="3"/>
      <c r="ACJ168" s="3"/>
      <c r="ACK168" s="3"/>
      <c r="ACL168" s="3"/>
      <c r="ACM168" s="3"/>
      <c r="ACN168" s="3"/>
      <c r="ACO168" s="3"/>
      <c r="ACP168" s="3"/>
      <c r="ACQ168" s="3"/>
      <c r="ACR168" s="3"/>
      <c r="ACS168" s="3"/>
      <c r="ACT168" s="3"/>
      <c r="ACU168" s="3"/>
      <c r="ACV168" s="3"/>
      <c r="ACW168" s="3"/>
      <c r="ACX168" s="3"/>
      <c r="ACY168" s="3"/>
      <c r="ACZ168" s="3"/>
      <c r="ADA168" s="3"/>
      <c r="ADB168" s="3"/>
      <c r="ADC168" s="3"/>
      <c r="ADD168" s="3"/>
      <c r="ADE168" s="3"/>
      <c r="ADF168" s="3"/>
      <c r="ADG168" s="3"/>
      <c r="ADH168" s="3"/>
      <c r="ADI168" s="3"/>
      <c r="ADJ168" s="3"/>
      <c r="ADK168" s="3"/>
      <c r="ADL168" s="3"/>
      <c r="ADM168" s="3"/>
      <c r="ADN168" s="3"/>
      <c r="ADO168" s="3"/>
      <c r="ADP168" s="3"/>
      <c r="ADQ168" s="3"/>
      <c r="ADR168" s="3"/>
      <c r="ADS168" s="3"/>
      <c r="ADT168" s="3"/>
      <c r="ADU168" s="3"/>
      <c r="ADV168" s="3"/>
      <c r="ADW168" s="3"/>
      <c r="ADX168" s="3"/>
      <c r="ADY168" s="3"/>
      <c r="ADZ168" s="3"/>
      <c r="AEA168" s="3"/>
      <c r="AEB168" s="3"/>
      <c r="AEC168" s="3"/>
      <c r="AED168" s="3"/>
      <c r="AEE168" s="3"/>
      <c r="AEF168" s="3"/>
      <c r="AEG168" s="3"/>
      <c r="AEH168" s="3"/>
      <c r="AEI168" s="3"/>
      <c r="AEJ168" s="3"/>
      <c r="AEK168" s="3"/>
      <c r="AEL168" s="3"/>
      <c r="AEM168" s="3"/>
      <c r="AEN168" s="3"/>
      <c r="AEO168" s="3"/>
      <c r="AEP168" s="3"/>
      <c r="AEQ168" s="3"/>
      <c r="AER168" s="3"/>
      <c r="AES168" s="3"/>
      <c r="AET168" s="3"/>
      <c r="AEU168" s="3"/>
      <c r="AEV168" s="3"/>
      <c r="AEW168" s="3"/>
      <c r="AEX168" s="3"/>
      <c r="AEY168" s="3"/>
      <c r="AEZ168" s="3"/>
      <c r="AFA168" s="3"/>
      <c r="AFB168" s="3"/>
      <c r="AFC168" s="3"/>
      <c r="AFD168" s="3"/>
      <c r="AFE168" s="3"/>
      <c r="AFF168" s="3"/>
      <c r="AFG168" s="3"/>
      <c r="AFH168" s="3"/>
      <c r="AFI168" s="3"/>
      <c r="AFJ168" s="3"/>
      <c r="AFK168" s="3"/>
      <c r="AFL168" s="3"/>
      <c r="AFM168" s="3"/>
      <c r="AFN168" s="3"/>
      <c r="AFO168" s="3"/>
      <c r="AFP168" s="3"/>
      <c r="AFQ168" s="3"/>
      <c r="AFR168" s="3"/>
      <c r="AFS168" s="3"/>
      <c r="AFT168" s="3"/>
      <c r="AFU168" s="3"/>
      <c r="AFV168" s="3"/>
      <c r="AFW168" s="3"/>
      <c r="AFX168" s="3"/>
      <c r="AFY168" s="3"/>
      <c r="AFZ168" s="3"/>
      <c r="AGA168" s="3"/>
      <c r="AGB168" s="3"/>
      <c r="AGC168" s="3"/>
      <c r="AGD168" s="3"/>
      <c r="AGE168" s="3"/>
      <c r="AGF168" s="3"/>
      <c r="AGG168" s="3"/>
      <c r="AGH168" s="3"/>
      <c r="AGI168" s="3"/>
      <c r="AGJ168" s="3"/>
      <c r="AGK168" s="3"/>
      <c r="AGL168" s="3"/>
      <c r="AGM168" s="3"/>
      <c r="AGN168" s="3"/>
      <c r="AGO168" s="3"/>
      <c r="AGP168" s="3"/>
      <c r="AGQ168" s="3"/>
      <c r="AGR168" s="3"/>
      <c r="AGS168" s="3"/>
      <c r="AGT168" s="3"/>
      <c r="AGU168" s="3"/>
      <c r="AGV168" s="3"/>
      <c r="AGW168" s="3"/>
      <c r="AGX168" s="3"/>
      <c r="AGY168" s="3"/>
      <c r="AGZ168" s="3"/>
      <c r="AHA168" s="3"/>
      <c r="AHB168" s="3"/>
      <c r="AHC168" s="3"/>
      <c r="AHD168" s="3"/>
      <c r="AHE168" s="3"/>
      <c r="AHF168" s="3"/>
      <c r="AHG168" s="3"/>
      <c r="AHH168" s="3"/>
      <c r="AHI168" s="3"/>
      <c r="AHJ168" s="3"/>
      <c r="AHK168" s="3"/>
      <c r="AHL168" s="3"/>
      <c r="AHM168" s="3"/>
      <c r="AHN168" s="3"/>
      <c r="AHO168" s="3"/>
      <c r="AHP168" s="3"/>
      <c r="AHQ168" s="3"/>
      <c r="AHR168" s="3"/>
      <c r="AHS168" s="3"/>
      <c r="AHT168" s="3"/>
      <c r="AHU168" s="3"/>
      <c r="AHV168" s="3"/>
      <c r="AHW168" s="3"/>
      <c r="AHX168" s="3"/>
      <c r="AHY168" s="3"/>
      <c r="AHZ168" s="3"/>
      <c r="AIA168" s="3"/>
      <c r="AIB168" s="3"/>
      <c r="AIC168" s="3"/>
      <c r="AID168" s="3"/>
      <c r="AIE168" s="3"/>
      <c r="AIF168" s="3"/>
      <c r="AIG168" s="3"/>
      <c r="AIH168" s="3"/>
      <c r="AII168" s="3"/>
      <c r="AIJ168" s="3"/>
      <c r="AIK168" s="3"/>
      <c r="AIL168" s="3"/>
      <c r="AIM168" s="3"/>
      <c r="AIN168" s="3"/>
      <c r="AIO168" s="3"/>
      <c r="AIP168" s="3"/>
      <c r="AIQ168" s="3"/>
      <c r="AIR168" s="3"/>
      <c r="AIS168" s="3"/>
      <c r="AIT168" s="3"/>
      <c r="AIU168" s="3"/>
      <c r="AIV168" s="3"/>
      <c r="AIW168" s="3"/>
      <c r="AIX168" s="3"/>
      <c r="AIY168" s="3"/>
      <c r="AIZ168" s="3"/>
      <c r="AJA168" s="3"/>
      <c r="AJB168" s="3"/>
      <c r="AJC168" s="3"/>
      <c r="AJD168" s="3"/>
      <c r="AJE168" s="3"/>
      <c r="AJF168" s="3"/>
      <c r="AJG168" s="3"/>
      <c r="AJH168" s="3"/>
      <c r="AJI168" s="3"/>
      <c r="AJJ168" s="3"/>
      <c r="AJK168" s="3"/>
      <c r="AJL168" s="3"/>
      <c r="AJM168" s="3"/>
      <c r="AJN168" s="3"/>
      <c r="AJO168" s="3"/>
      <c r="AJP168" s="3"/>
      <c r="AJQ168" s="3"/>
      <c r="AJR168" s="3"/>
      <c r="AJS168" s="3"/>
      <c r="AJT168" s="3"/>
      <c r="AJU168" s="3"/>
      <c r="AJV168" s="3"/>
      <c r="AJW168" s="3"/>
      <c r="AJX168" s="3"/>
      <c r="AJY168" s="3"/>
      <c r="AJZ168" s="3"/>
      <c r="AKA168" s="3"/>
      <c r="AKB168" s="3"/>
      <c r="AKC168" s="3"/>
      <c r="AKD168" s="3"/>
      <c r="AKE168" s="3"/>
      <c r="AKF168" s="3"/>
      <c r="AKG168" s="3"/>
      <c r="AKH168" s="3"/>
      <c r="AKI168" s="3"/>
      <c r="AKJ168" s="3"/>
      <c r="AKK168" s="3"/>
      <c r="AKL168" s="3"/>
      <c r="AKM168" s="3"/>
      <c r="AKN168" s="3"/>
      <c r="AKO168" s="3"/>
      <c r="AKP168" s="3"/>
      <c r="AKQ168" s="3"/>
      <c r="AKR168" s="3"/>
      <c r="AKS168" s="3"/>
      <c r="AKT168" s="3"/>
      <c r="AKU168" s="3"/>
      <c r="AKV168" s="3"/>
      <c r="AKW168" s="3"/>
      <c r="AKX168" s="3"/>
      <c r="AKY168" s="3"/>
      <c r="AKZ168" s="3"/>
      <c r="ALA168" s="3"/>
      <c r="ALB168" s="3"/>
      <c r="ALC168" s="3"/>
      <c r="ALD168" s="3"/>
      <c r="ALE168" s="3"/>
      <c r="ALF168" s="3"/>
      <c r="ALG168" s="3"/>
      <c r="ALH168" s="3"/>
      <c r="ALI168" s="3"/>
      <c r="ALJ168" s="3"/>
      <c r="ALK168" s="3"/>
      <c r="ALL168" s="3"/>
      <c r="ALM168" s="3"/>
      <c r="ALN168" s="3"/>
      <c r="ALO168" s="3"/>
      <c r="ALP168" s="3"/>
      <c r="ALQ168" s="3"/>
      <c r="ALR168" s="3"/>
      <c r="ALS168" s="3"/>
      <c r="ALT168" s="3"/>
      <c r="ALU168" s="3"/>
      <c r="ALV168" s="3"/>
      <c r="ALW168" s="3"/>
      <c r="ALX168" s="3"/>
      <c r="ALY168" s="3"/>
      <c r="ALZ168" s="3"/>
      <c r="AMA168" s="3"/>
      <c r="AMB168" s="3"/>
      <c r="AMC168" s="3"/>
      <c r="AMD168" s="3"/>
      <c r="AME168" s="3"/>
      <c r="AMF168" s="3"/>
      <c r="AMG168" s="3"/>
      <c r="AMH168" s="3"/>
      <c r="AMI168" s="3"/>
      <c r="AMJ168" s="3"/>
      <c r="AMK168" s="3"/>
      <c r="AML168" s="3"/>
      <c r="AMM168" s="3"/>
      <c r="AMN168" s="3"/>
      <c r="AMO168" s="3"/>
      <c r="AMP168" s="3"/>
      <c r="AMQ168" s="3"/>
    </row>
    <row r="169" spans="1:1031" ht="13.5" customHeight="1">
      <c r="B169" s="66">
        <v>169</v>
      </c>
      <c r="C169" s="81" t="s">
        <v>97</v>
      </c>
      <c r="D169" s="24">
        <v>0</v>
      </c>
      <c r="E169" s="24">
        <v>0</v>
      </c>
      <c r="F169" s="23">
        <f>+G169+H169</f>
        <v>91008</v>
      </c>
      <c r="G169" s="23">
        <v>-9492</v>
      </c>
      <c r="H169" s="23">
        <v>100500</v>
      </c>
      <c r="I169" s="24">
        <v>91008</v>
      </c>
      <c r="J169" s="23">
        <v>91008</v>
      </c>
      <c r="K169" s="23">
        <v>0</v>
      </c>
      <c r="L169" s="25">
        <v>15742</v>
      </c>
      <c r="M169" s="26">
        <v>68508.56</v>
      </c>
      <c r="N169" s="24">
        <f>J169-M169</f>
        <v>22499.440000000002</v>
      </c>
      <c r="O169" s="24">
        <f t="shared" ref="O169" si="124">+N169+P169</f>
        <v>22499.440000000002</v>
      </c>
      <c r="P169" s="24">
        <f>+I169-J169</f>
        <v>0</v>
      </c>
      <c r="Q169" s="23">
        <v>53196.06</v>
      </c>
      <c r="R169" s="26">
        <v>15312.5</v>
      </c>
      <c r="S169" s="27">
        <f t="shared" si="115"/>
        <v>75.277514064697598</v>
      </c>
      <c r="T169" s="27">
        <f t="shared" si="116"/>
        <v>75.277514064697598</v>
      </c>
      <c r="U169" s="56"/>
    </row>
    <row r="170" spans="1:1031" ht="13.5" customHeight="1">
      <c r="B170" s="67">
        <v>170</v>
      </c>
      <c r="C170" s="82" t="s">
        <v>98</v>
      </c>
      <c r="D170" s="13">
        <f t="shared" ref="D170:M170" si="125">D171</f>
        <v>0</v>
      </c>
      <c r="E170" s="13">
        <f t="shared" si="125"/>
        <v>0</v>
      </c>
      <c r="F170" s="13">
        <f t="shared" si="125"/>
        <v>0</v>
      </c>
      <c r="G170" s="13">
        <f t="shared" si="125"/>
        <v>-112944</v>
      </c>
      <c r="H170" s="13">
        <f t="shared" si="125"/>
        <v>112944</v>
      </c>
      <c r="I170" s="13">
        <f t="shared" si="125"/>
        <v>0</v>
      </c>
      <c r="J170" s="13">
        <f t="shared" si="125"/>
        <v>0</v>
      </c>
      <c r="K170" s="13">
        <f t="shared" si="125"/>
        <v>0</v>
      </c>
      <c r="L170" s="13">
        <f t="shared" si="125"/>
        <v>0</v>
      </c>
      <c r="M170" s="13">
        <f t="shared" si="125"/>
        <v>0</v>
      </c>
      <c r="N170" s="13">
        <f>N171</f>
        <v>0</v>
      </c>
      <c r="O170" s="13">
        <f t="shared" ref="O170:R170" si="126">O171</f>
        <v>0</v>
      </c>
      <c r="P170" s="13">
        <f t="shared" si="126"/>
        <v>0</v>
      </c>
      <c r="Q170" s="13">
        <f>Q171</f>
        <v>0</v>
      </c>
      <c r="R170" s="79">
        <f t="shared" si="126"/>
        <v>0</v>
      </c>
      <c r="S170" s="14">
        <v>0</v>
      </c>
      <c r="T170" s="14">
        <v>0</v>
      </c>
    </row>
    <row r="171" spans="1:1031" ht="13.5" customHeight="1">
      <c r="B171" s="66">
        <v>171</v>
      </c>
      <c r="C171" s="81" t="s">
        <v>183</v>
      </c>
      <c r="D171" s="24">
        <v>0</v>
      </c>
      <c r="E171" s="24">
        <v>0</v>
      </c>
      <c r="F171" s="23">
        <f>+G171+H171</f>
        <v>0</v>
      </c>
      <c r="G171" s="23">
        <v>-112944</v>
      </c>
      <c r="H171" s="23">
        <v>112944</v>
      </c>
      <c r="I171" s="24">
        <v>0</v>
      </c>
      <c r="J171" s="23">
        <v>0</v>
      </c>
      <c r="K171" s="23">
        <v>0</v>
      </c>
      <c r="L171" s="24">
        <v>0</v>
      </c>
      <c r="M171" s="24">
        <v>0</v>
      </c>
      <c r="N171" s="24">
        <f>J171-M171</f>
        <v>0</v>
      </c>
      <c r="O171" s="24">
        <f t="shared" ref="O171" si="127">+N171+P171</f>
        <v>0</v>
      </c>
      <c r="P171" s="24">
        <f>+I171-J171</f>
        <v>0</v>
      </c>
      <c r="Q171" s="23">
        <v>0</v>
      </c>
      <c r="R171" s="23">
        <v>0</v>
      </c>
      <c r="S171" s="27">
        <v>0</v>
      </c>
      <c r="T171" s="27">
        <v>0</v>
      </c>
    </row>
    <row r="172" spans="1:1031" s="3" customFormat="1" ht="13.5" customHeight="1">
      <c r="B172" s="53">
        <v>180</v>
      </c>
      <c r="C172" s="20" t="s">
        <v>101</v>
      </c>
      <c r="D172" s="13">
        <f>+D173</f>
        <v>0</v>
      </c>
      <c r="E172" s="13">
        <f t="shared" ref="E172:R172" si="128">+E173</f>
        <v>0</v>
      </c>
      <c r="F172" s="13">
        <f t="shared" si="128"/>
        <v>3523</v>
      </c>
      <c r="G172" s="13">
        <f t="shared" si="128"/>
        <v>-64383</v>
      </c>
      <c r="H172" s="13">
        <f t="shared" si="128"/>
        <v>67906</v>
      </c>
      <c r="I172" s="13">
        <f t="shared" si="128"/>
        <v>3523</v>
      </c>
      <c r="J172" s="13">
        <f t="shared" si="128"/>
        <v>3523</v>
      </c>
      <c r="K172" s="13">
        <f t="shared" si="128"/>
        <v>0</v>
      </c>
      <c r="L172" s="13">
        <f t="shared" si="128"/>
        <v>2690</v>
      </c>
      <c r="M172" s="13">
        <f t="shared" si="128"/>
        <v>2690</v>
      </c>
      <c r="N172" s="13">
        <f t="shared" si="128"/>
        <v>833</v>
      </c>
      <c r="O172" s="13">
        <f t="shared" si="128"/>
        <v>833</v>
      </c>
      <c r="P172" s="13">
        <f t="shared" si="128"/>
        <v>0</v>
      </c>
      <c r="Q172" s="13">
        <f t="shared" si="128"/>
        <v>0</v>
      </c>
      <c r="R172" s="13">
        <f t="shared" si="128"/>
        <v>2690</v>
      </c>
      <c r="S172" s="27">
        <f t="shared" si="115"/>
        <v>76.355378938404769</v>
      </c>
      <c r="T172" s="14">
        <f t="shared" si="116"/>
        <v>76.355378938404769</v>
      </c>
    </row>
    <row r="173" spans="1:1031" ht="13.5" customHeight="1">
      <c r="B173" s="66">
        <v>181</v>
      </c>
      <c r="C173" s="81" t="s">
        <v>102</v>
      </c>
      <c r="D173" s="24">
        <v>0</v>
      </c>
      <c r="E173" s="24">
        <v>0</v>
      </c>
      <c r="F173" s="23">
        <f>+G173+H173</f>
        <v>3523</v>
      </c>
      <c r="G173" s="23">
        <v>-64383</v>
      </c>
      <c r="H173" s="23">
        <v>67906</v>
      </c>
      <c r="I173" s="24">
        <v>3523</v>
      </c>
      <c r="J173" s="26">
        <v>3523</v>
      </c>
      <c r="K173" s="23">
        <v>0</v>
      </c>
      <c r="L173" s="24">
        <v>2690</v>
      </c>
      <c r="M173" s="24">
        <v>2690</v>
      </c>
      <c r="N173" s="24">
        <f>J173-M173</f>
        <v>833</v>
      </c>
      <c r="O173" s="24">
        <f t="shared" ref="O173" si="129">+N173+P173</f>
        <v>833</v>
      </c>
      <c r="P173" s="24">
        <f>+I173-J173</f>
        <v>0</v>
      </c>
      <c r="Q173" s="23">
        <v>0</v>
      </c>
      <c r="R173" s="23">
        <v>2690</v>
      </c>
      <c r="S173" s="27">
        <f>+M173/J173*100</f>
        <v>76.355378938404769</v>
      </c>
      <c r="T173" s="27">
        <f t="shared" si="116"/>
        <v>76.355378938404769</v>
      </c>
    </row>
    <row r="174" spans="1:1031" ht="12" customHeight="1">
      <c r="B174" s="64">
        <v>2</v>
      </c>
      <c r="C174" s="83" t="s">
        <v>108</v>
      </c>
      <c r="D174" s="13">
        <f>+D177+D179+D186+D188</f>
        <v>0</v>
      </c>
      <c r="E174" s="13">
        <f t="shared" ref="E174" si="130">+E177+E179+E186+E188</f>
        <v>0</v>
      </c>
      <c r="F174" s="13">
        <f t="shared" ref="F174:R174" si="131">+F175+F177+F179+F186+F188+F190</f>
        <v>267789</v>
      </c>
      <c r="G174" s="13">
        <f t="shared" si="131"/>
        <v>125489</v>
      </c>
      <c r="H174" s="13">
        <f t="shared" si="131"/>
        <v>142300</v>
      </c>
      <c r="I174" s="13">
        <f t="shared" si="131"/>
        <v>267789</v>
      </c>
      <c r="J174" s="13">
        <f t="shared" si="131"/>
        <v>267789</v>
      </c>
      <c r="K174" s="13">
        <f t="shared" si="131"/>
        <v>0</v>
      </c>
      <c r="L174" s="13">
        <f t="shared" si="131"/>
        <v>137873.4</v>
      </c>
      <c r="M174" s="13">
        <f t="shared" si="131"/>
        <v>209912.52</v>
      </c>
      <c r="N174" s="13">
        <f t="shared" si="131"/>
        <v>57876.480000000003</v>
      </c>
      <c r="O174" s="13">
        <f t="shared" si="131"/>
        <v>57876.480000000003</v>
      </c>
      <c r="P174" s="13">
        <f t="shared" si="131"/>
        <v>0</v>
      </c>
      <c r="Q174" s="13">
        <f t="shared" si="131"/>
        <v>103138.06000000001</v>
      </c>
      <c r="R174" s="13">
        <f t="shared" si="131"/>
        <v>106774.46000000002</v>
      </c>
      <c r="S174" s="79">
        <f>+M174/J174*100</f>
        <v>78.387282524674276</v>
      </c>
      <c r="T174" s="79">
        <f t="shared" si="116"/>
        <v>78.387282524674276</v>
      </c>
    </row>
    <row r="175" spans="1:1031" ht="12" customHeight="1">
      <c r="B175" s="47">
        <v>200</v>
      </c>
      <c r="C175" s="38" t="s">
        <v>109</v>
      </c>
      <c r="D175" s="13">
        <f>+D176</f>
        <v>0</v>
      </c>
      <c r="E175" s="13">
        <f>+E176</f>
        <v>0</v>
      </c>
      <c r="F175" s="13">
        <f>+G175+H175</f>
        <v>16000</v>
      </c>
      <c r="G175" s="13">
        <f>+G176</f>
        <v>16000</v>
      </c>
      <c r="H175" s="13">
        <f>+H176</f>
        <v>0</v>
      </c>
      <c r="I175" s="13">
        <f t="shared" ref="I175:M175" si="132">+I176</f>
        <v>16000</v>
      </c>
      <c r="J175" s="13">
        <f t="shared" si="132"/>
        <v>16000</v>
      </c>
      <c r="K175" s="13">
        <f t="shared" si="132"/>
        <v>0</v>
      </c>
      <c r="L175" s="13">
        <f t="shared" si="132"/>
        <v>10707.74</v>
      </c>
      <c r="M175" s="13">
        <f t="shared" si="132"/>
        <v>10707.74</v>
      </c>
      <c r="N175" s="13">
        <f>J175-M175</f>
        <v>5292.26</v>
      </c>
      <c r="O175" s="13">
        <f>+N175+P175</f>
        <v>5292.26</v>
      </c>
      <c r="P175" s="13">
        <f>+I175-J175</f>
        <v>0</v>
      </c>
      <c r="Q175" s="13">
        <f>+Q176</f>
        <v>4886.54</v>
      </c>
      <c r="R175" s="13">
        <f>+R176</f>
        <v>5821.2</v>
      </c>
      <c r="S175" s="14">
        <f>+M175/J175*100</f>
        <v>66.923374999999993</v>
      </c>
      <c r="T175" s="14">
        <f t="shared" si="116"/>
        <v>66.923374999999993</v>
      </c>
    </row>
    <row r="176" spans="1:1031" ht="12" customHeight="1">
      <c r="B176" s="71">
        <v>201</v>
      </c>
      <c r="C176" s="29" t="s">
        <v>110</v>
      </c>
      <c r="D176" s="24">
        <v>0</v>
      </c>
      <c r="E176" s="24">
        <f>+'[1]152'!D191</f>
        <v>0</v>
      </c>
      <c r="F176" s="23">
        <f>+G176+H176</f>
        <v>16000</v>
      </c>
      <c r="G176" s="24">
        <v>16000</v>
      </c>
      <c r="H176" s="24">
        <f>'[2]152'!D191</f>
        <v>0</v>
      </c>
      <c r="I176" s="24">
        <v>16000</v>
      </c>
      <c r="J176" s="24">
        <v>16000</v>
      </c>
      <c r="K176" s="23">
        <v>0</v>
      </c>
      <c r="L176" s="24">
        <v>10707.74</v>
      </c>
      <c r="M176" s="24">
        <v>10707.74</v>
      </c>
      <c r="N176" s="24">
        <f>J176-M176</f>
        <v>5292.26</v>
      </c>
      <c r="O176" s="24">
        <f t="shared" ref="O176" si="133">+N176+P176</f>
        <v>5292.26</v>
      </c>
      <c r="P176" s="24">
        <f>+I176-J176</f>
        <v>0</v>
      </c>
      <c r="Q176" s="24">
        <v>4886.54</v>
      </c>
      <c r="R176" s="24">
        <v>5821.2</v>
      </c>
      <c r="S176" s="27">
        <f t="shared" ref="S176:S199" si="134">+M176/J176*100</f>
        <v>66.923374999999993</v>
      </c>
      <c r="T176" s="27">
        <f t="shared" si="116"/>
        <v>66.923374999999993</v>
      </c>
    </row>
    <row r="177" spans="1:1031" ht="13.5" customHeight="1">
      <c r="B177" s="47">
        <v>240</v>
      </c>
      <c r="C177" s="38" t="s">
        <v>127</v>
      </c>
      <c r="D177" s="13">
        <f t="shared" ref="D177:R177" si="135">SUM(D178:D178)</f>
        <v>0</v>
      </c>
      <c r="E177" s="13">
        <f t="shared" si="135"/>
        <v>0</v>
      </c>
      <c r="F177" s="13">
        <f t="shared" si="135"/>
        <v>38652</v>
      </c>
      <c r="G177" s="13">
        <f t="shared" si="135"/>
        <v>28152</v>
      </c>
      <c r="H177" s="13">
        <f t="shared" si="135"/>
        <v>10500</v>
      </c>
      <c r="I177" s="13">
        <f t="shared" si="135"/>
        <v>38652</v>
      </c>
      <c r="J177" s="13">
        <f t="shared" si="135"/>
        <v>38652</v>
      </c>
      <c r="K177" s="13">
        <f t="shared" si="135"/>
        <v>0</v>
      </c>
      <c r="L177" s="13">
        <f t="shared" si="135"/>
        <v>31178.32</v>
      </c>
      <c r="M177" s="13">
        <f t="shared" si="135"/>
        <v>32734.02</v>
      </c>
      <c r="N177" s="13">
        <f t="shared" si="135"/>
        <v>5917.98</v>
      </c>
      <c r="O177" s="13">
        <f t="shared" si="135"/>
        <v>5917.98</v>
      </c>
      <c r="P177" s="13">
        <f t="shared" si="135"/>
        <v>0</v>
      </c>
      <c r="Q177" s="13">
        <f t="shared" si="135"/>
        <v>25677.25</v>
      </c>
      <c r="R177" s="79">
        <f t="shared" si="135"/>
        <v>7056.77</v>
      </c>
      <c r="S177" s="79">
        <f t="shared" si="134"/>
        <v>84.689071716858123</v>
      </c>
      <c r="T177" s="79">
        <f t="shared" si="116"/>
        <v>84.689071716858123</v>
      </c>
    </row>
    <row r="178" spans="1:1031" ht="13.5" customHeight="1">
      <c r="B178" s="51">
        <v>243</v>
      </c>
      <c r="C178" s="22" t="s">
        <v>130</v>
      </c>
      <c r="D178" s="24">
        <v>0</v>
      </c>
      <c r="E178" s="24">
        <v>0</v>
      </c>
      <c r="F178" s="23">
        <f>+G178+H178</f>
        <v>38652</v>
      </c>
      <c r="G178" s="23">
        <v>28152</v>
      </c>
      <c r="H178" s="23">
        <v>10500</v>
      </c>
      <c r="I178" s="24">
        <v>38652</v>
      </c>
      <c r="J178" s="23">
        <v>38652</v>
      </c>
      <c r="K178" s="23">
        <v>0</v>
      </c>
      <c r="L178" s="25">
        <v>31178.32</v>
      </c>
      <c r="M178" s="26">
        <v>32734.02</v>
      </c>
      <c r="N178" s="24">
        <f>J178-M178</f>
        <v>5917.98</v>
      </c>
      <c r="O178" s="24">
        <f>+N178+P178</f>
        <v>5917.98</v>
      </c>
      <c r="P178" s="24">
        <f>+I178-J178</f>
        <v>0</v>
      </c>
      <c r="Q178" s="23">
        <v>25677.25</v>
      </c>
      <c r="R178" s="26">
        <v>7056.77</v>
      </c>
      <c r="S178" s="27">
        <f t="shared" si="134"/>
        <v>84.689071716858123</v>
      </c>
      <c r="T178" s="84">
        <f t="shared" si="116"/>
        <v>84.689071716858123</v>
      </c>
    </row>
    <row r="179" spans="1:1031" ht="13.5" customHeight="1">
      <c r="B179" s="53">
        <v>250</v>
      </c>
      <c r="C179" s="20" t="s">
        <v>195</v>
      </c>
      <c r="D179" s="13">
        <f t="shared" ref="D179:R179" si="136">SUM(D180:D185)</f>
        <v>0</v>
      </c>
      <c r="E179" s="13">
        <f t="shared" si="136"/>
        <v>0</v>
      </c>
      <c r="F179" s="13">
        <f t="shared" si="136"/>
        <v>140903</v>
      </c>
      <c r="G179" s="13">
        <f t="shared" si="136"/>
        <v>65103</v>
      </c>
      <c r="H179" s="13">
        <f t="shared" si="136"/>
        <v>75800</v>
      </c>
      <c r="I179" s="13">
        <f>SUM(I180:I185)</f>
        <v>140903</v>
      </c>
      <c r="J179" s="13">
        <f t="shared" si="136"/>
        <v>140903</v>
      </c>
      <c r="K179" s="13">
        <f t="shared" si="136"/>
        <v>0</v>
      </c>
      <c r="L179" s="13">
        <f t="shared" si="136"/>
        <v>51056.14</v>
      </c>
      <c r="M179" s="13">
        <f t="shared" si="136"/>
        <v>108638.15</v>
      </c>
      <c r="N179" s="13">
        <f t="shared" si="136"/>
        <v>32264.850000000002</v>
      </c>
      <c r="O179" s="13">
        <f t="shared" si="136"/>
        <v>32264.850000000002</v>
      </c>
      <c r="P179" s="13">
        <f t="shared" si="136"/>
        <v>0</v>
      </c>
      <c r="Q179" s="13">
        <f t="shared" si="136"/>
        <v>62868.040000000008</v>
      </c>
      <c r="R179" s="13">
        <f t="shared" si="136"/>
        <v>45770.11</v>
      </c>
      <c r="S179" s="79">
        <f t="shared" si="134"/>
        <v>77.101374704584003</v>
      </c>
      <c r="T179" s="79">
        <f t="shared" si="116"/>
        <v>77.101374704584003</v>
      </c>
    </row>
    <row r="180" spans="1:1031" ht="13.5" customHeight="1">
      <c r="B180" s="71">
        <v>253</v>
      </c>
      <c r="C180" s="85" t="s">
        <v>134</v>
      </c>
      <c r="D180" s="24">
        <v>0</v>
      </c>
      <c r="E180" s="24">
        <v>0</v>
      </c>
      <c r="F180" s="23">
        <f t="shared" ref="F180:F185" si="137">+G180+H180</f>
        <v>10552</v>
      </c>
      <c r="G180" s="23">
        <v>8552</v>
      </c>
      <c r="H180" s="23">
        <v>2000</v>
      </c>
      <c r="I180" s="24">
        <v>10552</v>
      </c>
      <c r="J180" s="26">
        <v>10552</v>
      </c>
      <c r="K180" s="23">
        <v>0</v>
      </c>
      <c r="L180" s="25">
        <v>4994.8100000000004</v>
      </c>
      <c r="M180" s="26">
        <v>6892.89</v>
      </c>
      <c r="N180" s="24">
        <f t="shared" ref="N180:N185" si="138">J180-M180</f>
        <v>3659.1099999999997</v>
      </c>
      <c r="O180" s="24">
        <f t="shared" ref="O180:O185" si="139">+N180+P180</f>
        <v>3659.1099999999997</v>
      </c>
      <c r="P180" s="24">
        <f t="shared" ref="P180:P185" si="140">+I180-J180</f>
        <v>0</v>
      </c>
      <c r="Q180" s="26">
        <v>1898.08</v>
      </c>
      <c r="R180" s="26">
        <v>4994.8100000000004</v>
      </c>
      <c r="S180" s="27">
        <f t="shared" si="134"/>
        <v>65.323066717210011</v>
      </c>
      <c r="T180" s="84">
        <f t="shared" si="116"/>
        <v>65.323066717210011</v>
      </c>
      <c r="U180" s="56"/>
    </row>
    <row r="181" spans="1:1031" ht="13.5" customHeight="1">
      <c r="B181" s="71">
        <v>254</v>
      </c>
      <c r="C181" s="85" t="s">
        <v>135</v>
      </c>
      <c r="D181" s="24">
        <v>0</v>
      </c>
      <c r="E181" s="24">
        <v>0</v>
      </c>
      <c r="F181" s="23">
        <f t="shared" si="137"/>
        <v>19972</v>
      </c>
      <c r="G181" s="23">
        <v>16972</v>
      </c>
      <c r="H181" s="23">
        <v>3000</v>
      </c>
      <c r="I181" s="24">
        <v>19972</v>
      </c>
      <c r="J181" s="26">
        <v>19972</v>
      </c>
      <c r="K181" s="23">
        <v>0</v>
      </c>
      <c r="L181" s="25">
        <v>2589.37</v>
      </c>
      <c r="M181" s="26">
        <v>4126.8500000000004</v>
      </c>
      <c r="N181" s="24">
        <f t="shared" si="138"/>
        <v>15845.15</v>
      </c>
      <c r="O181" s="24">
        <f>+N181+P181</f>
        <v>15845.15</v>
      </c>
      <c r="P181" s="24">
        <f t="shared" si="140"/>
        <v>0</v>
      </c>
      <c r="Q181" s="26">
        <v>1615.46</v>
      </c>
      <c r="R181" s="23">
        <v>2511.39</v>
      </c>
      <c r="S181" s="27">
        <f t="shared" si="134"/>
        <v>20.663178449829765</v>
      </c>
      <c r="T181" s="84">
        <f t="shared" si="116"/>
        <v>20.663178449829765</v>
      </c>
      <c r="U181" s="56"/>
    </row>
    <row r="182" spans="1:1031" ht="13.5" customHeight="1">
      <c r="B182" s="71">
        <v>255</v>
      </c>
      <c r="C182" s="85" t="s">
        <v>136</v>
      </c>
      <c r="D182" s="24">
        <v>0</v>
      </c>
      <c r="E182" s="24">
        <v>0</v>
      </c>
      <c r="F182" s="23">
        <f t="shared" si="137"/>
        <v>54994</v>
      </c>
      <c r="G182" s="23">
        <v>29194</v>
      </c>
      <c r="H182" s="23">
        <v>25800</v>
      </c>
      <c r="I182" s="24">
        <v>54994</v>
      </c>
      <c r="J182" s="26">
        <v>54994</v>
      </c>
      <c r="K182" s="23">
        <v>0</v>
      </c>
      <c r="L182" s="25">
        <v>18097.96</v>
      </c>
      <c r="M182" s="26">
        <v>51251.97</v>
      </c>
      <c r="N182" s="24">
        <f t="shared" si="138"/>
        <v>3742.0299999999988</v>
      </c>
      <c r="O182" s="24">
        <f>+N182+P182</f>
        <v>3742.0299999999988</v>
      </c>
      <c r="P182" s="24">
        <f t="shared" si="140"/>
        <v>0</v>
      </c>
      <c r="Q182" s="26">
        <v>38525.61</v>
      </c>
      <c r="R182" s="26">
        <v>12726.36</v>
      </c>
      <c r="S182" s="27">
        <f t="shared" si="134"/>
        <v>93.195566789104262</v>
      </c>
      <c r="T182" s="84">
        <f t="shared" si="116"/>
        <v>93.195566789104262</v>
      </c>
      <c r="U182" s="56"/>
    </row>
    <row r="183" spans="1:1031" ht="13.5" customHeight="1">
      <c r="B183" s="71">
        <v>256</v>
      </c>
      <c r="C183" s="85" t="s">
        <v>137</v>
      </c>
      <c r="D183" s="24">
        <v>0</v>
      </c>
      <c r="E183" s="24">
        <v>0</v>
      </c>
      <c r="F183" s="23">
        <f t="shared" si="137"/>
        <v>6568</v>
      </c>
      <c r="G183" s="23">
        <v>-3432</v>
      </c>
      <c r="H183" s="23">
        <v>10000</v>
      </c>
      <c r="I183" s="24">
        <v>6568</v>
      </c>
      <c r="J183" s="26">
        <v>6568</v>
      </c>
      <c r="K183" s="23">
        <v>0</v>
      </c>
      <c r="L183" s="25">
        <v>2119.4299999999998</v>
      </c>
      <c r="M183" s="26">
        <v>4444.9799999999996</v>
      </c>
      <c r="N183" s="24">
        <f t="shared" si="138"/>
        <v>2123.0200000000004</v>
      </c>
      <c r="O183" s="24">
        <f t="shared" si="139"/>
        <v>2123.0200000000004</v>
      </c>
      <c r="P183" s="24">
        <f t="shared" si="140"/>
        <v>0</v>
      </c>
      <c r="Q183" s="26">
        <v>2247.44</v>
      </c>
      <c r="R183" s="26">
        <v>2197.54</v>
      </c>
      <c r="S183" s="27">
        <f t="shared" si="134"/>
        <v>67.676309378806337</v>
      </c>
      <c r="T183" s="84">
        <f t="shared" si="116"/>
        <v>67.676309378806337</v>
      </c>
      <c r="U183" s="56"/>
    </row>
    <row r="184" spans="1:1031" ht="13.5" customHeight="1">
      <c r="B184" s="71">
        <v>257</v>
      </c>
      <c r="C184" s="85" t="s">
        <v>138</v>
      </c>
      <c r="D184" s="24">
        <v>0</v>
      </c>
      <c r="E184" s="24">
        <v>0</v>
      </c>
      <c r="F184" s="23">
        <f t="shared" si="137"/>
        <v>2000</v>
      </c>
      <c r="G184" s="23">
        <v>0</v>
      </c>
      <c r="H184" s="23">
        <v>2000</v>
      </c>
      <c r="I184" s="24">
        <v>2000</v>
      </c>
      <c r="J184" s="26">
        <v>2000</v>
      </c>
      <c r="K184" s="23">
        <v>0</v>
      </c>
      <c r="L184" s="24">
        <v>44.94</v>
      </c>
      <c r="M184" s="24">
        <v>44.94</v>
      </c>
      <c r="N184" s="24">
        <f t="shared" si="138"/>
        <v>1955.06</v>
      </c>
      <c r="O184" s="24">
        <f t="shared" si="139"/>
        <v>1955.06</v>
      </c>
      <c r="P184" s="24">
        <f t="shared" si="140"/>
        <v>0</v>
      </c>
      <c r="Q184" s="23">
        <v>0</v>
      </c>
      <c r="R184" s="23">
        <v>44.94</v>
      </c>
      <c r="S184" s="27">
        <f t="shared" si="134"/>
        <v>2.2469999999999999</v>
      </c>
      <c r="T184" s="84">
        <f t="shared" si="116"/>
        <v>2.2469999999999999</v>
      </c>
      <c r="U184" s="56"/>
    </row>
    <row r="185" spans="1:1031" ht="13.5" customHeight="1">
      <c r="B185" s="71">
        <v>259</v>
      </c>
      <c r="C185" s="81" t="s">
        <v>139</v>
      </c>
      <c r="D185" s="24">
        <v>0</v>
      </c>
      <c r="E185" s="24">
        <v>0</v>
      </c>
      <c r="F185" s="23">
        <f t="shared" si="137"/>
        <v>46817</v>
      </c>
      <c r="G185" s="23">
        <v>13817</v>
      </c>
      <c r="H185" s="23">
        <v>33000</v>
      </c>
      <c r="I185" s="24">
        <v>46817</v>
      </c>
      <c r="J185" s="26">
        <v>46817</v>
      </c>
      <c r="K185" s="23">
        <v>0</v>
      </c>
      <c r="L185" s="25">
        <v>23209.63</v>
      </c>
      <c r="M185" s="26">
        <v>41876.519999999997</v>
      </c>
      <c r="N185" s="24">
        <f t="shared" si="138"/>
        <v>4940.4800000000032</v>
      </c>
      <c r="O185" s="24">
        <f t="shared" si="139"/>
        <v>4940.4800000000032</v>
      </c>
      <c r="P185" s="24">
        <f t="shared" si="140"/>
        <v>0</v>
      </c>
      <c r="Q185" s="26">
        <v>18581.45</v>
      </c>
      <c r="R185" s="26">
        <v>23295.07</v>
      </c>
      <c r="S185" s="27">
        <f t="shared" si="134"/>
        <v>89.447252066557013</v>
      </c>
      <c r="T185" s="84">
        <f t="shared" si="116"/>
        <v>89.447252066557013</v>
      </c>
    </row>
    <row r="186" spans="1:1031" ht="13.5" customHeight="1">
      <c r="B186" s="53">
        <v>260</v>
      </c>
      <c r="C186" s="20" t="s">
        <v>140</v>
      </c>
      <c r="D186" s="13">
        <f>+D187</f>
        <v>0</v>
      </c>
      <c r="E186" s="13">
        <f t="shared" ref="E186:R186" si="141">+E187</f>
        <v>0</v>
      </c>
      <c r="F186" s="13">
        <f t="shared" si="141"/>
        <v>19634</v>
      </c>
      <c r="G186" s="13">
        <f t="shared" si="141"/>
        <v>-366</v>
      </c>
      <c r="H186" s="13">
        <f t="shared" si="141"/>
        <v>20000</v>
      </c>
      <c r="I186" s="13">
        <f t="shared" si="141"/>
        <v>19634</v>
      </c>
      <c r="J186" s="13">
        <f t="shared" si="141"/>
        <v>19634</v>
      </c>
      <c r="K186" s="13">
        <f t="shared" si="141"/>
        <v>0</v>
      </c>
      <c r="L186" s="13">
        <f t="shared" si="141"/>
        <v>8316.07</v>
      </c>
      <c r="M186" s="13">
        <f t="shared" si="141"/>
        <v>8445.75</v>
      </c>
      <c r="N186" s="13">
        <f t="shared" si="141"/>
        <v>11188.25</v>
      </c>
      <c r="O186" s="13">
        <f t="shared" si="141"/>
        <v>11188.25</v>
      </c>
      <c r="P186" s="13">
        <f t="shared" si="141"/>
        <v>0</v>
      </c>
      <c r="Q186" s="13">
        <f t="shared" si="141"/>
        <v>172.26</v>
      </c>
      <c r="R186" s="13">
        <f t="shared" si="141"/>
        <v>8273.49</v>
      </c>
      <c r="S186" s="79">
        <f t="shared" si="134"/>
        <v>43.01594173372721</v>
      </c>
      <c r="T186" s="79">
        <f t="shared" si="116"/>
        <v>43.01594173372721</v>
      </c>
    </row>
    <row r="187" spans="1:1031" ht="13.5" customHeight="1">
      <c r="B187" s="71">
        <v>262</v>
      </c>
      <c r="C187" s="85" t="s">
        <v>142</v>
      </c>
      <c r="D187" s="24">
        <v>0</v>
      </c>
      <c r="E187" s="24">
        <v>0</v>
      </c>
      <c r="F187" s="23">
        <f>+G187+H187</f>
        <v>19634</v>
      </c>
      <c r="G187" s="23">
        <v>-366</v>
      </c>
      <c r="H187" s="23">
        <v>20000</v>
      </c>
      <c r="I187" s="24">
        <v>19634</v>
      </c>
      <c r="J187" s="26">
        <v>19634</v>
      </c>
      <c r="K187" s="23">
        <v>0</v>
      </c>
      <c r="L187" s="25">
        <v>8316.07</v>
      </c>
      <c r="M187" s="26">
        <v>8445.75</v>
      </c>
      <c r="N187" s="24">
        <f>J187-M187</f>
        <v>11188.25</v>
      </c>
      <c r="O187" s="24">
        <f t="shared" ref="O187" si="142">+N187+P187</f>
        <v>11188.25</v>
      </c>
      <c r="P187" s="24">
        <f>+I187-J187</f>
        <v>0</v>
      </c>
      <c r="Q187" s="23">
        <v>172.26</v>
      </c>
      <c r="R187" s="26">
        <v>8273.49</v>
      </c>
      <c r="S187" s="27">
        <f t="shared" si="134"/>
        <v>43.01594173372721</v>
      </c>
      <c r="T187" s="84">
        <f t="shared" si="116"/>
        <v>43.01594173372721</v>
      </c>
    </row>
    <row r="188" spans="1:1031" s="63" customFormat="1" ht="13.5" customHeight="1">
      <c r="A188" s="3"/>
      <c r="B188" s="64">
        <v>270</v>
      </c>
      <c r="C188" s="86" t="s">
        <v>145</v>
      </c>
      <c r="D188" s="13">
        <f>+D189</f>
        <v>0</v>
      </c>
      <c r="E188" s="13">
        <f t="shared" ref="E188:R188" si="143">+E189</f>
        <v>0</v>
      </c>
      <c r="F188" s="13">
        <f t="shared" si="143"/>
        <v>6000</v>
      </c>
      <c r="G188" s="13">
        <f t="shared" si="143"/>
        <v>-30000</v>
      </c>
      <c r="H188" s="13">
        <f t="shared" si="143"/>
        <v>36000</v>
      </c>
      <c r="I188" s="13">
        <f t="shared" si="143"/>
        <v>6000</v>
      </c>
      <c r="J188" s="13">
        <f t="shared" si="143"/>
        <v>6000</v>
      </c>
      <c r="K188" s="13">
        <f t="shared" si="143"/>
        <v>0</v>
      </c>
      <c r="L188" s="13">
        <f t="shared" si="143"/>
        <v>2610.85</v>
      </c>
      <c r="M188" s="13">
        <f t="shared" si="143"/>
        <v>4773.96</v>
      </c>
      <c r="N188" s="13">
        <f t="shared" si="143"/>
        <v>1226.04</v>
      </c>
      <c r="O188" s="13">
        <f t="shared" si="143"/>
        <v>1226.04</v>
      </c>
      <c r="P188" s="13">
        <f t="shared" si="143"/>
        <v>0</v>
      </c>
      <c r="Q188" s="13">
        <f t="shared" si="143"/>
        <v>2163.11</v>
      </c>
      <c r="R188" s="13">
        <f t="shared" si="143"/>
        <v>2610.85</v>
      </c>
      <c r="S188" s="79">
        <f t="shared" si="134"/>
        <v>79.566000000000003</v>
      </c>
      <c r="T188" s="79">
        <f t="shared" si="116"/>
        <v>79.566000000000003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  <c r="IV188" s="3"/>
      <c r="IW188" s="3"/>
      <c r="IX188" s="3"/>
      <c r="IY188" s="3"/>
      <c r="IZ188" s="3"/>
      <c r="JA188" s="3"/>
      <c r="JB188" s="3"/>
      <c r="JC188" s="3"/>
      <c r="JD188" s="3"/>
      <c r="JE188" s="3"/>
      <c r="JF188" s="3"/>
      <c r="JG188" s="3"/>
      <c r="JH188" s="3"/>
      <c r="JI188" s="3"/>
      <c r="JJ188" s="3"/>
      <c r="JK188" s="3"/>
      <c r="JL188" s="3"/>
      <c r="JM188" s="3"/>
      <c r="JN188" s="3"/>
      <c r="JO188" s="3"/>
      <c r="JP188" s="3"/>
      <c r="JQ188" s="3"/>
      <c r="JR188" s="3"/>
      <c r="JS188" s="3"/>
      <c r="JT188" s="3"/>
      <c r="JU188" s="3"/>
      <c r="JV188" s="3"/>
      <c r="JW188" s="3"/>
      <c r="JX188" s="3"/>
      <c r="JY188" s="3"/>
      <c r="JZ188" s="3"/>
      <c r="KA188" s="3"/>
      <c r="KB188" s="3"/>
      <c r="KC188" s="3"/>
      <c r="KD188" s="3"/>
      <c r="KE188" s="3"/>
      <c r="KF188" s="3"/>
      <c r="KG188" s="3"/>
      <c r="KH188" s="3"/>
      <c r="KI188" s="3"/>
      <c r="KJ188" s="3"/>
      <c r="KK188" s="3"/>
      <c r="KL188" s="3"/>
      <c r="KM188" s="3"/>
      <c r="KN188" s="3"/>
      <c r="KO188" s="3"/>
      <c r="KP188" s="3"/>
      <c r="KQ188" s="3"/>
      <c r="KR188" s="3"/>
      <c r="KS188" s="3"/>
      <c r="KT188" s="3"/>
      <c r="KU188" s="3"/>
      <c r="KV188" s="3"/>
      <c r="KW188" s="3"/>
      <c r="KX188" s="3"/>
      <c r="KY188" s="3"/>
      <c r="KZ188" s="3"/>
      <c r="LA188" s="3"/>
      <c r="LB188" s="3"/>
      <c r="LC188" s="3"/>
      <c r="LD188" s="3"/>
      <c r="LE188" s="3"/>
      <c r="LF188" s="3"/>
      <c r="LG188" s="3"/>
      <c r="LH188" s="3"/>
      <c r="LI188" s="3"/>
      <c r="LJ188" s="3"/>
      <c r="LK188" s="3"/>
      <c r="LL188" s="3"/>
      <c r="LM188" s="3"/>
      <c r="LN188" s="3"/>
      <c r="LO188" s="3"/>
      <c r="LP188" s="3"/>
      <c r="LQ188" s="3"/>
      <c r="LR188" s="3"/>
      <c r="LS188" s="3"/>
      <c r="LT188" s="3"/>
      <c r="LU188" s="3"/>
      <c r="LV188" s="3"/>
      <c r="LW188" s="3"/>
      <c r="LX188" s="3"/>
      <c r="LY188" s="3"/>
      <c r="LZ188" s="3"/>
      <c r="MA188" s="3"/>
      <c r="MB188" s="3"/>
      <c r="MC188" s="3"/>
      <c r="MD188" s="3"/>
      <c r="ME188" s="3"/>
      <c r="MF188" s="3"/>
      <c r="MG188" s="3"/>
      <c r="MH188" s="3"/>
      <c r="MI188" s="3"/>
      <c r="MJ188" s="3"/>
      <c r="MK188" s="3"/>
      <c r="ML188" s="3"/>
      <c r="MM188" s="3"/>
      <c r="MN188" s="3"/>
      <c r="MO188" s="3"/>
      <c r="MP188" s="3"/>
      <c r="MQ188" s="3"/>
      <c r="MR188" s="3"/>
      <c r="MS188" s="3"/>
      <c r="MT188" s="3"/>
      <c r="MU188" s="3"/>
      <c r="MV188" s="3"/>
      <c r="MW188" s="3"/>
      <c r="MX188" s="3"/>
      <c r="MY188" s="3"/>
      <c r="MZ188" s="3"/>
      <c r="NA188" s="3"/>
      <c r="NB188" s="3"/>
      <c r="NC188" s="3"/>
      <c r="ND188" s="3"/>
      <c r="NE188" s="3"/>
      <c r="NF188" s="3"/>
      <c r="NG188" s="3"/>
      <c r="NH188" s="3"/>
      <c r="NI188" s="3"/>
      <c r="NJ188" s="3"/>
      <c r="NK188" s="3"/>
      <c r="NL188" s="3"/>
      <c r="NM188" s="3"/>
      <c r="NN188" s="3"/>
      <c r="NO188" s="3"/>
      <c r="NP188" s="3"/>
      <c r="NQ188" s="3"/>
      <c r="NR188" s="3"/>
      <c r="NS188" s="3"/>
      <c r="NT188" s="3"/>
      <c r="NU188" s="3"/>
      <c r="NV188" s="3"/>
      <c r="NW188" s="3"/>
      <c r="NX188" s="3"/>
      <c r="NY188" s="3"/>
      <c r="NZ188" s="3"/>
      <c r="OA188" s="3"/>
      <c r="OB188" s="3"/>
      <c r="OC188" s="3"/>
      <c r="OD188" s="3"/>
      <c r="OE188" s="3"/>
      <c r="OF188" s="3"/>
      <c r="OG188" s="3"/>
      <c r="OH188" s="3"/>
      <c r="OI188" s="3"/>
      <c r="OJ188" s="3"/>
      <c r="OK188" s="3"/>
      <c r="OL188" s="3"/>
      <c r="OM188" s="3"/>
      <c r="ON188" s="3"/>
      <c r="OO188" s="3"/>
      <c r="OP188" s="3"/>
      <c r="OQ188" s="3"/>
      <c r="OR188" s="3"/>
      <c r="OS188" s="3"/>
      <c r="OT188" s="3"/>
      <c r="OU188" s="3"/>
      <c r="OV188" s="3"/>
      <c r="OW188" s="3"/>
      <c r="OX188" s="3"/>
      <c r="OY188" s="3"/>
      <c r="OZ188" s="3"/>
      <c r="PA188" s="3"/>
      <c r="PB188" s="3"/>
      <c r="PC188" s="3"/>
      <c r="PD188" s="3"/>
      <c r="PE188" s="3"/>
      <c r="PF188" s="3"/>
      <c r="PG188" s="3"/>
      <c r="PH188" s="3"/>
      <c r="PI188" s="3"/>
      <c r="PJ188" s="3"/>
      <c r="PK188" s="3"/>
      <c r="PL188" s="3"/>
      <c r="PM188" s="3"/>
      <c r="PN188" s="3"/>
      <c r="PO188" s="3"/>
      <c r="PP188" s="3"/>
      <c r="PQ188" s="3"/>
      <c r="PR188" s="3"/>
      <c r="PS188" s="3"/>
      <c r="PT188" s="3"/>
      <c r="PU188" s="3"/>
      <c r="PV188" s="3"/>
      <c r="PW188" s="3"/>
      <c r="PX188" s="3"/>
      <c r="PY188" s="3"/>
      <c r="PZ188" s="3"/>
      <c r="QA188" s="3"/>
      <c r="QB188" s="3"/>
      <c r="QC188" s="3"/>
      <c r="QD188" s="3"/>
      <c r="QE188" s="3"/>
      <c r="QF188" s="3"/>
      <c r="QG188" s="3"/>
      <c r="QH188" s="3"/>
      <c r="QI188" s="3"/>
      <c r="QJ188" s="3"/>
      <c r="QK188" s="3"/>
      <c r="QL188" s="3"/>
      <c r="QM188" s="3"/>
      <c r="QN188" s="3"/>
      <c r="QO188" s="3"/>
      <c r="QP188" s="3"/>
      <c r="QQ188" s="3"/>
      <c r="QR188" s="3"/>
      <c r="QS188" s="3"/>
      <c r="QT188" s="3"/>
      <c r="QU188" s="3"/>
      <c r="QV188" s="3"/>
      <c r="QW188" s="3"/>
      <c r="QX188" s="3"/>
      <c r="QY188" s="3"/>
      <c r="QZ188" s="3"/>
      <c r="RA188" s="3"/>
      <c r="RB188" s="3"/>
      <c r="RC188" s="3"/>
      <c r="RD188" s="3"/>
      <c r="RE188" s="3"/>
      <c r="RF188" s="3"/>
      <c r="RG188" s="3"/>
      <c r="RH188" s="3"/>
      <c r="RI188" s="3"/>
      <c r="RJ188" s="3"/>
      <c r="RK188" s="3"/>
      <c r="RL188" s="3"/>
      <c r="RM188" s="3"/>
      <c r="RN188" s="3"/>
      <c r="RO188" s="3"/>
      <c r="RP188" s="3"/>
      <c r="RQ188" s="3"/>
      <c r="RR188" s="3"/>
      <c r="RS188" s="3"/>
      <c r="RT188" s="3"/>
      <c r="RU188" s="3"/>
      <c r="RV188" s="3"/>
      <c r="RW188" s="3"/>
      <c r="RX188" s="3"/>
      <c r="RY188" s="3"/>
      <c r="RZ188" s="3"/>
      <c r="SA188" s="3"/>
      <c r="SB188" s="3"/>
      <c r="SC188" s="3"/>
      <c r="SD188" s="3"/>
      <c r="SE188" s="3"/>
      <c r="SF188" s="3"/>
      <c r="SG188" s="3"/>
      <c r="SH188" s="3"/>
      <c r="SI188" s="3"/>
      <c r="SJ188" s="3"/>
      <c r="SK188" s="3"/>
      <c r="SL188" s="3"/>
      <c r="SM188" s="3"/>
      <c r="SN188" s="3"/>
      <c r="SO188" s="3"/>
      <c r="SP188" s="3"/>
      <c r="SQ188" s="3"/>
      <c r="SR188" s="3"/>
      <c r="SS188" s="3"/>
      <c r="ST188" s="3"/>
      <c r="SU188" s="3"/>
      <c r="SV188" s="3"/>
      <c r="SW188" s="3"/>
      <c r="SX188" s="3"/>
      <c r="SY188" s="3"/>
      <c r="SZ188" s="3"/>
      <c r="TA188" s="3"/>
      <c r="TB188" s="3"/>
      <c r="TC188" s="3"/>
      <c r="TD188" s="3"/>
      <c r="TE188" s="3"/>
      <c r="TF188" s="3"/>
      <c r="TG188" s="3"/>
      <c r="TH188" s="3"/>
      <c r="TI188" s="3"/>
      <c r="TJ188" s="3"/>
      <c r="TK188" s="3"/>
      <c r="TL188" s="3"/>
      <c r="TM188" s="3"/>
      <c r="TN188" s="3"/>
      <c r="TO188" s="3"/>
      <c r="TP188" s="3"/>
      <c r="TQ188" s="3"/>
      <c r="TR188" s="3"/>
      <c r="TS188" s="3"/>
      <c r="TT188" s="3"/>
      <c r="TU188" s="3"/>
      <c r="TV188" s="3"/>
      <c r="TW188" s="3"/>
      <c r="TX188" s="3"/>
      <c r="TY188" s="3"/>
      <c r="TZ188" s="3"/>
      <c r="UA188" s="3"/>
      <c r="UB188" s="3"/>
      <c r="UC188" s="3"/>
      <c r="UD188" s="3"/>
      <c r="UE188" s="3"/>
      <c r="UF188" s="3"/>
      <c r="UG188" s="3"/>
      <c r="UH188" s="3"/>
      <c r="UI188" s="3"/>
      <c r="UJ188" s="3"/>
      <c r="UK188" s="3"/>
      <c r="UL188" s="3"/>
      <c r="UM188" s="3"/>
      <c r="UN188" s="3"/>
      <c r="UO188" s="3"/>
      <c r="UP188" s="3"/>
      <c r="UQ188" s="3"/>
      <c r="UR188" s="3"/>
      <c r="US188" s="3"/>
      <c r="UT188" s="3"/>
      <c r="UU188" s="3"/>
      <c r="UV188" s="3"/>
      <c r="UW188" s="3"/>
      <c r="UX188" s="3"/>
      <c r="UY188" s="3"/>
      <c r="UZ188" s="3"/>
      <c r="VA188" s="3"/>
      <c r="VB188" s="3"/>
      <c r="VC188" s="3"/>
      <c r="VD188" s="3"/>
      <c r="VE188" s="3"/>
      <c r="VF188" s="3"/>
      <c r="VG188" s="3"/>
      <c r="VH188" s="3"/>
      <c r="VI188" s="3"/>
      <c r="VJ188" s="3"/>
      <c r="VK188" s="3"/>
      <c r="VL188" s="3"/>
      <c r="VM188" s="3"/>
      <c r="VN188" s="3"/>
      <c r="VO188" s="3"/>
      <c r="VP188" s="3"/>
      <c r="VQ188" s="3"/>
      <c r="VR188" s="3"/>
      <c r="VS188" s="3"/>
      <c r="VT188" s="3"/>
      <c r="VU188" s="3"/>
      <c r="VV188" s="3"/>
      <c r="VW188" s="3"/>
      <c r="VX188" s="3"/>
      <c r="VY188" s="3"/>
      <c r="VZ188" s="3"/>
      <c r="WA188" s="3"/>
      <c r="WB188" s="3"/>
      <c r="WC188" s="3"/>
      <c r="WD188" s="3"/>
      <c r="WE188" s="3"/>
      <c r="WF188" s="3"/>
      <c r="WG188" s="3"/>
      <c r="WH188" s="3"/>
      <c r="WI188" s="3"/>
      <c r="WJ188" s="3"/>
      <c r="WK188" s="3"/>
      <c r="WL188" s="3"/>
      <c r="WM188" s="3"/>
      <c r="WN188" s="3"/>
      <c r="WO188" s="3"/>
      <c r="WP188" s="3"/>
      <c r="WQ188" s="3"/>
      <c r="WR188" s="3"/>
      <c r="WS188" s="3"/>
      <c r="WT188" s="3"/>
      <c r="WU188" s="3"/>
      <c r="WV188" s="3"/>
      <c r="WW188" s="3"/>
      <c r="WX188" s="3"/>
      <c r="WY188" s="3"/>
      <c r="WZ188" s="3"/>
      <c r="XA188" s="3"/>
      <c r="XB188" s="3"/>
      <c r="XC188" s="3"/>
      <c r="XD188" s="3"/>
      <c r="XE188" s="3"/>
      <c r="XF188" s="3"/>
      <c r="XG188" s="3"/>
      <c r="XH188" s="3"/>
      <c r="XI188" s="3"/>
      <c r="XJ188" s="3"/>
      <c r="XK188" s="3"/>
      <c r="XL188" s="3"/>
      <c r="XM188" s="3"/>
      <c r="XN188" s="3"/>
      <c r="XO188" s="3"/>
      <c r="XP188" s="3"/>
      <c r="XQ188" s="3"/>
      <c r="XR188" s="3"/>
      <c r="XS188" s="3"/>
      <c r="XT188" s="3"/>
      <c r="XU188" s="3"/>
      <c r="XV188" s="3"/>
      <c r="XW188" s="3"/>
      <c r="XX188" s="3"/>
      <c r="XY188" s="3"/>
      <c r="XZ188" s="3"/>
      <c r="YA188" s="3"/>
      <c r="YB188" s="3"/>
      <c r="YC188" s="3"/>
      <c r="YD188" s="3"/>
      <c r="YE188" s="3"/>
      <c r="YF188" s="3"/>
      <c r="YG188" s="3"/>
      <c r="YH188" s="3"/>
      <c r="YI188" s="3"/>
      <c r="YJ188" s="3"/>
      <c r="YK188" s="3"/>
      <c r="YL188" s="3"/>
      <c r="YM188" s="3"/>
      <c r="YN188" s="3"/>
      <c r="YO188" s="3"/>
      <c r="YP188" s="3"/>
      <c r="YQ188" s="3"/>
      <c r="YR188" s="3"/>
      <c r="YS188" s="3"/>
      <c r="YT188" s="3"/>
      <c r="YU188" s="3"/>
      <c r="YV188" s="3"/>
      <c r="YW188" s="3"/>
      <c r="YX188" s="3"/>
      <c r="YY188" s="3"/>
      <c r="YZ188" s="3"/>
      <c r="ZA188" s="3"/>
      <c r="ZB188" s="3"/>
      <c r="ZC188" s="3"/>
      <c r="ZD188" s="3"/>
      <c r="ZE188" s="3"/>
      <c r="ZF188" s="3"/>
      <c r="ZG188" s="3"/>
      <c r="ZH188" s="3"/>
      <c r="ZI188" s="3"/>
      <c r="ZJ188" s="3"/>
      <c r="ZK188" s="3"/>
      <c r="ZL188" s="3"/>
      <c r="ZM188" s="3"/>
      <c r="ZN188" s="3"/>
      <c r="ZO188" s="3"/>
      <c r="ZP188" s="3"/>
      <c r="ZQ188" s="3"/>
      <c r="ZR188" s="3"/>
      <c r="ZS188" s="3"/>
      <c r="ZT188" s="3"/>
      <c r="ZU188" s="3"/>
      <c r="ZV188" s="3"/>
      <c r="ZW188" s="3"/>
      <c r="ZX188" s="3"/>
      <c r="ZY188" s="3"/>
      <c r="ZZ188" s="3"/>
      <c r="AAA188" s="3"/>
      <c r="AAB188" s="3"/>
      <c r="AAC188" s="3"/>
      <c r="AAD188" s="3"/>
      <c r="AAE188" s="3"/>
      <c r="AAF188" s="3"/>
      <c r="AAG188" s="3"/>
      <c r="AAH188" s="3"/>
      <c r="AAI188" s="3"/>
      <c r="AAJ188" s="3"/>
      <c r="AAK188" s="3"/>
      <c r="AAL188" s="3"/>
      <c r="AAM188" s="3"/>
      <c r="AAN188" s="3"/>
      <c r="AAO188" s="3"/>
      <c r="AAP188" s="3"/>
      <c r="AAQ188" s="3"/>
      <c r="AAR188" s="3"/>
      <c r="AAS188" s="3"/>
      <c r="AAT188" s="3"/>
      <c r="AAU188" s="3"/>
      <c r="AAV188" s="3"/>
      <c r="AAW188" s="3"/>
      <c r="AAX188" s="3"/>
      <c r="AAY188" s="3"/>
      <c r="AAZ188" s="3"/>
      <c r="ABA188" s="3"/>
      <c r="ABB188" s="3"/>
      <c r="ABC188" s="3"/>
      <c r="ABD188" s="3"/>
      <c r="ABE188" s="3"/>
      <c r="ABF188" s="3"/>
      <c r="ABG188" s="3"/>
      <c r="ABH188" s="3"/>
      <c r="ABI188" s="3"/>
      <c r="ABJ188" s="3"/>
      <c r="ABK188" s="3"/>
      <c r="ABL188" s="3"/>
      <c r="ABM188" s="3"/>
      <c r="ABN188" s="3"/>
      <c r="ABO188" s="3"/>
      <c r="ABP188" s="3"/>
      <c r="ABQ188" s="3"/>
      <c r="ABR188" s="3"/>
      <c r="ABS188" s="3"/>
      <c r="ABT188" s="3"/>
      <c r="ABU188" s="3"/>
      <c r="ABV188" s="3"/>
      <c r="ABW188" s="3"/>
      <c r="ABX188" s="3"/>
      <c r="ABY188" s="3"/>
      <c r="ABZ188" s="3"/>
      <c r="ACA188" s="3"/>
      <c r="ACB188" s="3"/>
      <c r="ACC188" s="3"/>
      <c r="ACD188" s="3"/>
      <c r="ACE188" s="3"/>
      <c r="ACF188" s="3"/>
      <c r="ACG188" s="3"/>
      <c r="ACH188" s="3"/>
      <c r="ACI188" s="3"/>
      <c r="ACJ188" s="3"/>
      <c r="ACK188" s="3"/>
      <c r="ACL188" s="3"/>
      <c r="ACM188" s="3"/>
      <c r="ACN188" s="3"/>
      <c r="ACO188" s="3"/>
      <c r="ACP188" s="3"/>
      <c r="ACQ188" s="3"/>
      <c r="ACR188" s="3"/>
      <c r="ACS188" s="3"/>
      <c r="ACT188" s="3"/>
      <c r="ACU188" s="3"/>
      <c r="ACV188" s="3"/>
      <c r="ACW188" s="3"/>
      <c r="ACX188" s="3"/>
      <c r="ACY188" s="3"/>
      <c r="ACZ188" s="3"/>
      <c r="ADA188" s="3"/>
      <c r="ADB188" s="3"/>
      <c r="ADC188" s="3"/>
      <c r="ADD188" s="3"/>
      <c r="ADE188" s="3"/>
      <c r="ADF188" s="3"/>
      <c r="ADG188" s="3"/>
      <c r="ADH188" s="3"/>
      <c r="ADI188" s="3"/>
      <c r="ADJ188" s="3"/>
      <c r="ADK188" s="3"/>
      <c r="ADL188" s="3"/>
      <c r="ADM188" s="3"/>
      <c r="ADN188" s="3"/>
      <c r="ADO188" s="3"/>
      <c r="ADP188" s="3"/>
      <c r="ADQ188" s="3"/>
      <c r="ADR188" s="3"/>
      <c r="ADS188" s="3"/>
      <c r="ADT188" s="3"/>
      <c r="ADU188" s="3"/>
      <c r="ADV188" s="3"/>
      <c r="ADW188" s="3"/>
      <c r="ADX188" s="3"/>
      <c r="ADY188" s="3"/>
      <c r="ADZ188" s="3"/>
      <c r="AEA188" s="3"/>
      <c r="AEB188" s="3"/>
      <c r="AEC188" s="3"/>
      <c r="AED188" s="3"/>
      <c r="AEE188" s="3"/>
      <c r="AEF188" s="3"/>
      <c r="AEG188" s="3"/>
      <c r="AEH188" s="3"/>
      <c r="AEI188" s="3"/>
      <c r="AEJ188" s="3"/>
      <c r="AEK188" s="3"/>
      <c r="AEL188" s="3"/>
      <c r="AEM188" s="3"/>
      <c r="AEN188" s="3"/>
      <c r="AEO188" s="3"/>
      <c r="AEP188" s="3"/>
      <c r="AEQ188" s="3"/>
      <c r="AER188" s="3"/>
      <c r="AES188" s="3"/>
      <c r="AET188" s="3"/>
      <c r="AEU188" s="3"/>
      <c r="AEV188" s="3"/>
      <c r="AEW188" s="3"/>
      <c r="AEX188" s="3"/>
      <c r="AEY188" s="3"/>
      <c r="AEZ188" s="3"/>
      <c r="AFA188" s="3"/>
      <c r="AFB188" s="3"/>
      <c r="AFC188" s="3"/>
      <c r="AFD188" s="3"/>
      <c r="AFE188" s="3"/>
      <c r="AFF188" s="3"/>
      <c r="AFG188" s="3"/>
      <c r="AFH188" s="3"/>
      <c r="AFI188" s="3"/>
      <c r="AFJ188" s="3"/>
      <c r="AFK188" s="3"/>
      <c r="AFL188" s="3"/>
      <c r="AFM188" s="3"/>
      <c r="AFN188" s="3"/>
      <c r="AFO188" s="3"/>
      <c r="AFP188" s="3"/>
      <c r="AFQ188" s="3"/>
      <c r="AFR188" s="3"/>
      <c r="AFS188" s="3"/>
      <c r="AFT188" s="3"/>
      <c r="AFU188" s="3"/>
      <c r="AFV188" s="3"/>
      <c r="AFW188" s="3"/>
      <c r="AFX188" s="3"/>
      <c r="AFY188" s="3"/>
      <c r="AFZ188" s="3"/>
      <c r="AGA188" s="3"/>
      <c r="AGB188" s="3"/>
      <c r="AGC188" s="3"/>
      <c r="AGD188" s="3"/>
      <c r="AGE188" s="3"/>
      <c r="AGF188" s="3"/>
      <c r="AGG188" s="3"/>
      <c r="AGH188" s="3"/>
      <c r="AGI188" s="3"/>
      <c r="AGJ188" s="3"/>
      <c r="AGK188" s="3"/>
      <c r="AGL188" s="3"/>
      <c r="AGM188" s="3"/>
      <c r="AGN188" s="3"/>
      <c r="AGO188" s="3"/>
      <c r="AGP188" s="3"/>
      <c r="AGQ188" s="3"/>
      <c r="AGR188" s="3"/>
      <c r="AGS188" s="3"/>
      <c r="AGT188" s="3"/>
      <c r="AGU188" s="3"/>
      <c r="AGV188" s="3"/>
      <c r="AGW188" s="3"/>
      <c r="AGX188" s="3"/>
      <c r="AGY188" s="3"/>
      <c r="AGZ188" s="3"/>
      <c r="AHA188" s="3"/>
      <c r="AHB188" s="3"/>
      <c r="AHC188" s="3"/>
      <c r="AHD188" s="3"/>
      <c r="AHE188" s="3"/>
      <c r="AHF188" s="3"/>
      <c r="AHG188" s="3"/>
      <c r="AHH188" s="3"/>
      <c r="AHI188" s="3"/>
      <c r="AHJ188" s="3"/>
      <c r="AHK188" s="3"/>
      <c r="AHL188" s="3"/>
      <c r="AHM188" s="3"/>
      <c r="AHN188" s="3"/>
      <c r="AHO188" s="3"/>
      <c r="AHP188" s="3"/>
      <c r="AHQ188" s="3"/>
      <c r="AHR188" s="3"/>
      <c r="AHS188" s="3"/>
      <c r="AHT188" s="3"/>
      <c r="AHU188" s="3"/>
      <c r="AHV188" s="3"/>
      <c r="AHW188" s="3"/>
      <c r="AHX188" s="3"/>
      <c r="AHY188" s="3"/>
      <c r="AHZ188" s="3"/>
      <c r="AIA188" s="3"/>
      <c r="AIB188" s="3"/>
      <c r="AIC188" s="3"/>
      <c r="AID188" s="3"/>
      <c r="AIE188" s="3"/>
      <c r="AIF188" s="3"/>
      <c r="AIG188" s="3"/>
      <c r="AIH188" s="3"/>
      <c r="AII188" s="3"/>
      <c r="AIJ188" s="3"/>
      <c r="AIK188" s="3"/>
      <c r="AIL188" s="3"/>
      <c r="AIM188" s="3"/>
      <c r="AIN188" s="3"/>
      <c r="AIO188" s="3"/>
      <c r="AIP188" s="3"/>
      <c r="AIQ188" s="3"/>
      <c r="AIR188" s="3"/>
      <c r="AIS188" s="3"/>
      <c r="AIT188" s="3"/>
      <c r="AIU188" s="3"/>
      <c r="AIV188" s="3"/>
      <c r="AIW188" s="3"/>
      <c r="AIX188" s="3"/>
      <c r="AIY188" s="3"/>
      <c r="AIZ188" s="3"/>
      <c r="AJA188" s="3"/>
      <c r="AJB188" s="3"/>
      <c r="AJC188" s="3"/>
      <c r="AJD188" s="3"/>
      <c r="AJE188" s="3"/>
      <c r="AJF188" s="3"/>
      <c r="AJG188" s="3"/>
      <c r="AJH188" s="3"/>
      <c r="AJI188" s="3"/>
      <c r="AJJ188" s="3"/>
      <c r="AJK188" s="3"/>
      <c r="AJL188" s="3"/>
      <c r="AJM188" s="3"/>
      <c r="AJN188" s="3"/>
      <c r="AJO188" s="3"/>
      <c r="AJP188" s="3"/>
      <c r="AJQ188" s="3"/>
      <c r="AJR188" s="3"/>
      <c r="AJS188" s="3"/>
      <c r="AJT188" s="3"/>
      <c r="AJU188" s="3"/>
      <c r="AJV188" s="3"/>
      <c r="AJW188" s="3"/>
      <c r="AJX188" s="3"/>
      <c r="AJY188" s="3"/>
      <c r="AJZ188" s="3"/>
      <c r="AKA188" s="3"/>
      <c r="AKB188" s="3"/>
      <c r="AKC188" s="3"/>
      <c r="AKD188" s="3"/>
      <c r="AKE188" s="3"/>
      <c r="AKF188" s="3"/>
      <c r="AKG188" s="3"/>
      <c r="AKH188" s="3"/>
      <c r="AKI188" s="3"/>
      <c r="AKJ188" s="3"/>
      <c r="AKK188" s="3"/>
      <c r="AKL188" s="3"/>
      <c r="AKM188" s="3"/>
      <c r="AKN188" s="3"/>
      <c r="AKO188" s="3"/>
      <c r="AKP188" s="3"/>
      <c r="AKQ188" s="3"/>
      <c r="AKR188" s="3"/>
      <c r="AKS188" s="3"/>
      <c r="AKT188" s="3"/>
      <c r="AKU188" s="3"/>
      <c r="AKV188" s="3"/>
      <c r="AKW188" s="3"/>
      <c r="AKX188" s="3"/>
      <c r="AKY188" s="3"/>
      <c r="AKZ188" s="3"/>
      <c r="ALA188" s="3"/>
      <c r="ALB188" s="3"/>
      <c r="ALC188" s="3"/>
      <c r="ALD188" s="3"/>
      <c r="ALE188" s="3"/>
      <c r="ALF188" s="3"/>
      <c r="ALG188" s="3"/>
      <c r="ALH188" s="3"/>
      <c r="ALI188" s="3"/>
      <c r="ALJ188" s="3"/>
      <c r="ALK188" s="3"/>
      <c r="ALL188" s="3"/>
      <c r="ALM188" s="3"/>
      <c r="ALN188" s="3"/>
      <c r="ALO188" s="3"/>
      <c r="ALP188" s="3"/>
      <c r="ALQ188" s="3"/>
      <c r="ALR188" s="3"/>
      <c r="ALS188" s="3"/>
      <c r="ALT188" s="3"/>
      <c r="ALU188" s="3"/>
      <c r="ALV188" s="3"/>
      <c r="ALW188" s="3"/>
      <c r="ALX188" s="3"/>
      <c r="ALY188" s="3"/>
      <c r="ALZ188" s="3"/>
      <c r="AMA188" s="3"/>
      <c r="AMB188" s="3"/>
      <c r="AMC188" s="3"/>
      <c r="AMD188" s="3"/>
      <c r="AME188" s="3"/>
      <c r="AMF188" s="3"/>
      <c r="AMG188" s="3"/>
      <c r="AMH188" s="3"/>
      <c r="AMI188" s="3"/>
      <c r="AMJ188" s="3"/>
      <c r="AMK188" s="3"/>
      <c r="AML188" s="3"/>
      <c r="AMM188" s="3"/>
      <c r="AMN188" s="3"/>
      <c r="AMO188" s="3"/>
      <c r="AMP188" s="3"/>
      <c r="AMQ188" s="3"/>
    </row>
    <row r="189" spans="1:1031" s="63" customFormat="1" ht="13.5" customHeight="1">
      <c r="A189" s="3"/>
      <c r="B189" s="71">
        <v>273</v>
      </c>
      <c r="C189" s="85" t="s">
        <v>148</v>
      </c>
      <c r="D189" s="24">
        <v>0</v>
      </c>
      <c r="E189" s="24">
        <v>0</v>
      </c>
      <c r="F189" s="23">
        <f>+G189+H189</f>
        <v>6000</v>
      </c>
      <c r="G189" s="24">
        <v>-30000</v>
      </c>
      <c r="H189" s="24">
        <v>36000</v>
      </c>
      <c r="I189" s="24">
        <v>6000</v>
      </c>
      <c r="J189" s="26">
        <v>6000</v>
      </c>
      <c r="K189" s="24">
        <v>0</v>
      </c>
      <c r="L189" s="25">
        <v>2610.85</v>
      </c>
      <c r="M189" s="26">
        <v>4773.96</v>
      </c>
      <c r="N189" s="24">
        <f>J189-M189</f>
        <v>1226.04</v>
      </c>
      <c r="O189" s="24">
        <f t="shared" ref="O189:O190" si="144">+N189+P189</f>
        <v>1226.04</v>
      </c>
      <c r="P189" s="24">
        <f>+I189-J189</f>
        <v>0</v>
      </c>
      <c r="Q189" s="24">
        <v>2163.11</v>
      </c>
      <c r="R189" s="26">
        <v>2610.85</v>
      </c>
      <c r="S189" s="27">
        <f t="shared" si="134"/>
        <v>79.566000000000003</v>
      </c>
      <c r="T189" s="84">
        <f t="shared" si="116"/>
        <v>79.566000000000003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  <c r="IV189" s="3"/>
      <c r="IW189" s="3"/>
      <c r="IX189" s="3"/>
      <c r="IY189" s="3"/>
      <c r="IZ189" s="3"/>
      <c r="JA189" s="3"/>
      <c r="JB189" s="3"/>
      <c r="JC189" s="3"/>
      <c r="JD189" s="3"/>
      <c r="JE189" s="3"/>
      <c r="JF189" s="3"/>
      <c r="JG189" s="3"/>
      <c r="JH189" s="3"/>
      <c r="JI189" s="3"/>
      <c r="JJ189" s="3"/>
      <c r="JK189" s="3"/>
      <c r="JL189" s="3"/>
      <c r="JM189" s="3"/>
      <c r="JN189" s="3"/>
      <c r="JO189" s="3"/>
      <c r="JP189" s="3"/>
      <c r="JQ189" s="3"/>
      <c r="JR189" s="3"/>
      <c r="JS189" s="3"/>
      <c r="JT189" s="3"/>
      <c r="JU189" s="3"/>
      <c r="JV189" s="3"/>
      <c r="JW189" s="3"/>
      <c r="JX189" s="3"/>
      <c r="JY189" s="3"/>
      <c r="JZ189" s="3"/>
      <c r="KA189" s="3"/>
      <c r="KB189" s="3"/>
      <c r="KC189" s="3"/>
      <c r="KD189" s="3"/>
      <c r="KE189" s="3"/>
      <c r="KF189" s="3"/>
      <c r="KG189" s="3"/>
      <c r="KH189" s="3"/>
      <c r="KI189" s="3"/>
      <c r="KJ189" s="3"/>
      <c r="KK189" s="3"/>
      <c r="KL189" s="3"/>
      <c r="KM189" s="3"/>
      <c r="KN189" s="3"/>
      <c r="KO189" s="3"/>
      <c r="KP189" s="3"/>
      <c r="KQ189" s="3"/>
      <c r="KR189" s="3"/>
      <c r="KS189" s="3"/>
      <c r="KT189" s="3"/>
      <c r="KU189" s="3"/>
      <c r="KV189" s="3"/>
      <c r="KW189" s="3"/>
      <c r="KX189" s="3"/>
      <c r="KY189" s="3"/>
      <c r="KZ189" s="3"/>
      <c r="LA189" s="3"/>
      <c r="LB189" s="3"/>
      <c r="LC189" s="3"/>
      <c r="LD189" s="3"/>
      <c r="LE189" s="3"/>
      <c r="LF189" s="3"/>
      <c r="LG189" s="3"/>
      <c r="LH189" s="3"/>
      <c r="LI189" s="3"/>
      <c r="LJ189" s="3"/>
      <c r="LK189" s="3"/>
      <c r="LL189" s="3"/>
      <c r="LM189" s="3"/>
      <c r="LN189" s="3"/>
      <c r="LO189" s="3"/>
      <c r="LP189" s="3"/>
      <c r="LQ189" s="3"/>
      <c r="LR189" s="3"/>
      <c r="LS189" s="3"/>
      <c r="LT189" s="3"/>
      <c r="LU189" s="3"/>
      <c r="LV189" s="3"/>
      <c r="LW189" s="3"/>
      <c r="LX189" s="3"/>
      <c r="LY189" s="3"/>
      <c r="LZ189" s="3"/>
      <c r="MA189" s="3"/>
      <c r="MB189" s="3"/>
      <c r="MC189" s="3"/>
      <c r="MD189" s="3"/>
      <c r="ME189" s="3"/>
      <c r="MF189" s="3"/>
      <c r="MG189" s="3"/>
      <c r="MH189" s="3"/>
      <c r="MI189" s="3"/>
      <c r="MJ189" s="3"/>
      <c r="MK189" s="3"/>
      <c r="ML189" s="3"/>
      <c r="MM189" s="3"/>
      <c r="MN189" s="3"/>
      <c r="MO189" s="3"/>
      <c r="MP189" s="3"/>
      <c r="MQ189" s="3"/>
      <c r="MR189" s="3"/>
      <c r="MS189" s="3"/>
      <c r="MT189" s="3"/>
      <c r="MU189" s="3"/>
      <c r="MV189" s="3"/>
      <c r="MW189" s="3"/>
      <c r="MX189" s="3"/>
      <c r="MY189" s="3"/>
      <c r="MZ189" s="3"/>
      <c r="NA189" s="3"/>
      <c r="NB189" s="3"/>
      <c r="NC189" s="3"/>
      <c r="ND189" s="3"/>
      <c r="NE189" s="3"/>
      <c r="NF189" s="3"/>
      <c r="NG189" s="3"/>
      <c r="NH189" s="3"/>
      <c r="NI189" s="3"/>
      <c r="NJ189" s="3"/>
      <c r="NK189" s="3"/>
      <c r="NL189" s="3"/>
      <c r="NM189" s="3"/>
      <c r="NN189" s="3"/>
      <c r="NO189" s="3"/>
      <c r="NP189" s="3"/>
      <c r="NQ189" s="3"/>
      <c r="NR189" s="3"/>
      <c r="NS189" s="3"/>
      <c r="NT189" s="3"/>
      <c r="NU189" s="3"/>
      <c r="NV189" s="3"/>
      <c r="NW189" s="3"/>
      <c r="NX189" s="3"/>
      <c r="NY189" s="3"/>
      <c r="NZ189" s="3"/>
      <c r="OA189" s="3"/>
      <c r="OB189" s="3"/>
      <c r="OC189" s="3"/>
      <c r="OD189" s="3"/>
      <c r="OE189" s="3"/>
      <c r="OF189" s="3"/>
      <c r="OG189" s="3"/>
      <c r="OH189" s="3"/>
      <c r="OI189" s="3"/>
      <c r="OJ189" s="3"/>
      <c r="OK189" s="3"/>
      <c r="OL189" s="3"/>
      <c r="OM189" s="3"/>
      <c r="ON189" s="3"/>
      <c r="OO189" s="3"/>
      <c r="OP189" s="3"/>
      <c r="OQ189" s="3"/>
      <c r="OR189" s="3"/>
      <c r="OS189" s="3"/>
      <c r="OT189" s="3"/>
      <c r="OU189" s="3"/>
      <c r="OV189" s="3"/>
      <c r="OW189" s="3"/>
      <c r="OX189" s="3"/>
      <c r="OY189" s="3"/>
      <c r="OZ189" s="3"/>
      <c r="PA189" s="3"/>
      <c r="PB189" s="3"/>
      <c r="PC189" s="3"/>
      <c r="PD189" s="3"/>
      <c r="PE189" s="3"/>
      <c r="PF189" s="3"/>
      <c r="PG189" s="3"/>
      <c r="PH189" s="3"/>
      <c r="PI189" s="3"/>
      <c r="PJ189" s="3"/>
      <c r="PK189" s="3"/>
      <c r="PL189" s="3"/>
      <c r="PM189" s="3"/>
      <c r="PN189" s="3"/>
      <c r="PO189" s="3"/>
      <c r="PP189" s="3"/>
      <c r="PQ189" s="3"/>
      <c r="PR189" s="3"/>
      <c r="PS189" s="3"/>
      <c r="PT189" s="3"/>
      <c r="PU189" s="3"/>
      <c r="PV189" s="3"/>
      <c r="PW189" s="3"/>
      <c r="PX189" s="3"/>
      <c r="PY189" s="3"/>
      <c r="PZ189" s="3"/>
      <c r="QA189" s="3"/>
      <c r="QB189" s="3"/>
      <c r="QC189" s="3"/>
      <c r="QD189" s="3"/>
      <c r="QE189" s="3"/>
      <c r="QF189" s="3"/>
      <c r="QG189" s="3"/>
      <c r="QH189" s="3"/>
      <c r="QI189" s="3"/>
      <c r="QJ189" s="3"/>
      <c r="QK189" s="3"/>
      <c r="QL189" s="3"/>
      <c r="QM189" s="3"/>
      <c r="QN189" s="3"/>
      <c r="QO189" s="3"/>
      <c r="QP189" s="3"/>
      <c r="QQ189" s="3"/>
      <c r="QR189" s="3"/>
      <c r="QS189" s="3"/>
      <c r="QT189" s="3"/>
      <c r="QU189" s="3"/>
      <c r="QV189" s="3"/>
      <c r="QW189" s="3"/>
      <c r="QX189" s="3"/>
      <c r="QY189" s="3"/>
      <c r="QZ189" s="3"/>
      <c r="RA189" s="3"/>
      <c r="RB189" s="3"/>
      <c r="RC189" s="3"/>
      <c r="RD189" s="3"/>
      <c r="RE189" s="3"/>
      <c r="RF189" s="3"/>
      <c r="RG189" s="3"/>
      <c r="RH189" s="3"/>
      <c r="RI189" s="3"/>
      <c r="RJ189" s="3"/>
      <c r="RK189" s="3"/>
      <c r="RL189" s="3"/>
      <c r="RM189" s="3"/>
      <c r="RN189" s="3"/>
      <c r="RO189" s="3"/>
      <c r="RP189" s="3"/>
      <c r="RQ189" s="3"/>
      <c r="RR189" s="3"/>
      <c r="RS189" s="3"/>
      <c r="RT189" s="3"/>
      <c r="RU189" s="3"/>
      <c r="RV189" s="3"/>
      <c r="RW189" s="3"/>
      <c r="RX189" s="3"/>
      <c r="RY189" s="3"/>
      <c r="RZ189" s="3"/>
      <c r="SA189" s="3"/>
      <c r="SB189" s="3"/>
      <c r="SC189" s="3"/>
      <c r="SD189" s="3"/>
      <c r="SE189" s="3"/>
      <c r="SF189" s="3"/>
      <c r="SG189" s="3"/>
      <c r="SH189" s="3"/>
      <c r="SI189" s="3"/>
      <c r="SJ189" s="3"/>
      <c r="SK189" s="3"/>
      <c r="SL189" s="3"/>
      <c r="SM189" s="3"/>
      <c r="SN189" s="3"/>
      <c r="SO189" s="3"/>
      <c r="SP189" s="3"/>
      <c r="SQ189" s="3"/>
      <c r="SR189" s="3"/>
      <c r="SS189" s="3"/>
      <c r="ST189" s="3"/>
      <c r="SU189" s="3"/>
      <c r="SV189" s="3"/>
      <c r="SW189" s="3"/>
      <c r="SX189" s="3"/>
      <c r="SY189" s="3"/>
      <c r="SZ189" s="3"/>
      <c r="TA189" s="3"/>
      <c r="TB189" s="3"/>
      <c r="TC189" s="3"/>
      <c r="TD189" s="3"/>
      <c r="TE189" s="3"/>
      <c r="TF189" s="3"/>
      <c r="TG189" s="3"/>
      <c r="TH189" s="3"/>
      <c r="TI189" s="3"/>
      <c r="TJ189" s="3"/>
      <c r="TK189" s="3"/>
      <c r="TL189" s="3"/>
      <c r="TM189" s="3"/>
      <c r="TN189" s="3"/>
      <c r="TO189" s="3"/>
      <c r="TP189" s="3"/>
      <c r="TQ189" s="3"/>
      <c r="TR189" s="3"/>
      <c r="TS189" s="3"/>
      <c r="TT189" s="3"/>
      <c r="TU189" s="3"/>
      <c r="TV189" s="3"/>
      <c r="TW189" s="3"/>
      <c r="TX189" s="3"/>
      <c r="TY189" s="3"/>
      <c r="TZ189" s="3"/>
      <c r="UA189" s="3"/>
      <c r="UB189" s="3"/>
      <c r="UC189" s="3"/>
      <c r="UD189" s="3"/>
      <c r="UE189" s="3"/>
      <c r="UF189" s="3"/>
      <c r="UG189" s="3"/>
      <c r="UH189" s="3"/>
      <c r="UI189" s="3"/>
      <c r="UJ189" s="3"/>
      <c r="UK189" s="3"/>
      <c r="UL189" s="3"/>
      <c r="UM189" s="3"/>
      <c r="UN189" s="3"/>
      <c r="UO189" s="3"/>
      <c r="UP189" s="3"/>
      <c r="UQ189" s="3"/>
      <c r="UR189" s="3"/>
      <c r="US189" s="3"/>
      <c r="UT189" s="3"/>
      <c r="UU189" s="3"/>
      <c r="UV189" s="3"/>
      <c r="UW189" s="3"/>
      <c r="UX189" s="3"/>
      <c r="UY189" s="3"/>
      <c r="UZ189" s="3"/>
      <c r="VA189" s="3"/>
      <c r="VB189" s="3"/>
      <c r="VC189" s="3"/>
      <c r="VD189" s="3"/>
      <c r="VE189" s="3"/>
      <c r="VF189" s="3"/>
      <c r="VG189" s="3"/>
      <c r="VH189" s="3"/>
      <c r="VI189" s="3"/>
      <c r="VJ189" s="3"/>
      <c r="VK189" s="3"/>
      <c r="VL189" s="3"/>
      <c r="VM189" s="3"/>
      <c r="VN189" s="3"/>
      <c r="VO189" s="3"/>
      <c r="VP189" s="3"/>
      <c r="VQ189" s="3"/>
      <c r="VR189" s="3"/>
      <c r="VS189" s="3"/>
      <c r="VT189" s="3"/>
      <c r="VU189" s="3"/>
      <c r="VV189" s="3"/>
      <c r="VW189" s="3"/>
      <c r="VX189" s="3"/>
      <c r="VY189" s="3"/>
      <c r="VZ189" s="3"/>
      <c r="WA189" s="3"/>
      <c r="WB189" s="3"/>
      <c r="WC189" s="3"/>
      <c r="WD189" s="3"/>
      <c r="WE189" s="3"/>
      <c r="WF189" s="3"/>
      <c r="WG189" s="3"/>
      <c r="WH189" s="3"/>
      <c r="WI189" s="3"/>
      <c r="WJ189" s="3"/>
      <c r="WK189" s="3"/>
      <c r="WL189" s="3"/>
      <c r="WM189" s="3"/>
      <c r="WN189" s="3"/>
      <c r="WO189" s="3"/>
      <c r="WP189" s="3"/>
      <c r="WQ189" s="3"/>
      <c r="WR189" s="3"/>
      <c r="WS189" s="3"/>
      <c r="WT189" s="3"/>
      <c r="WU189" s="3"/>
      <c r="WV189" s="3"/>
      <c r="WW189" s="3"/>
      <c r="WX189" s="3"/>
      <c r="WY189" s="3"/>
      <c r="WZ189" s="3"/>
      <c r="XA189" s="3"/>
      <c r="XB189" s="3"/>
      <c r="XC189" s="3"/>
      <c r="XD189" s="3"/>
      <c r="XE189" s="3"/>
      <c r="XF189" s="3"/>
      <c r="XG189" s="3"/>
      <c r="XH189" s="3"/>
      <c r="XI189" s="3"/>
      <c r="XJ189" s="3"/>
      <c r="XK189" s="3"/>
      <c r="XL189" s="3"/>
      <c r="XM189" s="3"/>
      <c r="XN189" s="3"/>
      <c r="XO189" s="3"/>
      <c r="XP189" s="3"/>
      <c r="XQ189" s="3"/>
      <c r="XR189" s="3"/>
      <c r="XS189" s="3"/>
      <c r="XT189" s="3"/>
      <c r="XU189" s="3"/>
      <c r="XV189" s="3"/>
      <c r="XW189" s="3"/>
      <c r="XX189" s="3"/>
      <c r="XY189" s="3"/>
      <c r="XZ189" s="3"/>
      <c r="YA189" s="3"/>
      <c r="YB189" s="3"/>
      <c r="YC189" s="3"/>
      <c r="YD189" s="3"/>
      <c r="YE189" s="3"/>
      <c r="YF189" s="3"/>
      <c r="YG189" s="3"/>
      <c r="YH189" s="3"/>
      <c r="YI189" s="3"/>
      <c r="YJ189" s="3"/>
      <c r="YK189" s="3"/>
      <c r="YL189" s="3"/>
      <c r="YM189" s="3"/>
      <c r="YN189" s="3"/>
      <c r="YO189" s="3"/>
      <c r="YP189" s="3"/>
      <c r="YQ189" s="3"/>
      <c r="YR189" s="3"/>
      <c r="YS189" s="3"/>
      <c r="YT189" s="3"/>
      <c r="YU189" s="3"/>
      <c r="YV189" s="3"/>
      <c r="YW189" s="3"/>
      <c r="YX189" s="3"/>
      <c r="YY189" s="3"/>
      <c r="YZ189" s="3"/>
      <c r="ZA189" s="3"/>
      <c r="ZB189" s="3"/>
      <c r="ZC189" s="3"/>
      <c r="ZD189" s="3"/>
      <c r="ZE189" s="3"/>
      <c r="ZF189" s="3"/>
      <c r="ZG189" s="3"/>
      <c r="ZH189" s="3"/>
      <c r="ZI189" s="3"/>
      <c r="ZJ189" s="3"/>
      <c r="ZK189" s="3"/>
      <c r="ZL189" s="3"/>
      <c r="ZM189" s="3"/>
      <c r="ZN189" s="3"/>
      <c r="ZO189" s="3"/>
      <c r="ZP189" s="3"/>
      <c r="ZQ189" s="3"/>
      <c r="ZR189" s="3"/>
      <c r="ZS189" s="3"/>
      <c r="ZT189" s="3"/>
      <c r="ZU189" s="3"/>
      <c r="ZV189" s="3"/>
      <c r="ZW189" s="3"/>
      <c r="ZX189" s="3"/>
      <c r="ZY189" s="3"/>
      <c r="ZZ189" s="3"/>
      <c r="AAA189" s="3"/>
      <c r="AAB189" s="3"/>
      <c r="AAC189" s="3"/>
      <c r="AAD189" s="3"/>
      <c r="AAE189" s="3"/>
      <c r="AAF189" s="3"/>
      <c r="AAG189" s="3"/>
      <c r="AAH189" s="3"/>
      <c r="AAI189" s="3"/>
      <c r="AAJ189" s="3"/>
      <c r="AAK189" s="3"/>
      <c r="AAL189" s="3"/>
      <c r="AAM189" s="3"/>
      <c r="AAN189" s="3"/>
      <c r="AAO189" s="3"/>
      <c r="AAP189" s="3"/>
      <c r="AAQ189" s="3"/>
      <c r="AAR189" s="3"/>
      <c r="AAS189" s="3"/>
      <c r="AAT189" s="3"/>
      <c r="AAU189" s="3"/>
      <c r="AAV189" s="3"/>
      <c r="AAW189" s="3"/>
      <c r="AAX189" s="3"/>
      <c r="AAY189" s="3"/>
      <c r="AAZ189" s="3"/>
      <c r="ABA189" s="3"/>
      <c r="ABB189" s="3"/>
      <c r="ABC189" s="3"/>
      <c r="ABD189" s="3"/>
      <c r="ABE189" s="3"/>
      <c r="ABF189" s="3"/>
      <c r="ABG189" s="3"/>
      <c r="ABH189" s="3"/>
      <c r="ABI189" s="3"/>
      <c r="ABJ189" s="3"/>
      <c r="ABK189" s="3"/>
      <c r="ABL189" s="3"/>
      <c r="ABM189" s="3"/>
      <c r="ABN189" s="3"/>
      <c r="ABO189" s="3"/>
      <c r="ABP189" s="3"/>
      <c r="ABQ189" s="3"/>
      <c r="ABR189" s="3"/>
      <c r="ABS189" s="3"/>
      <c r="ABT189" s="3"/>
      <c r="ABU189" s="3"/>
      <c r="ABV189" s="3"/>
      <c r="ABW189" s="3"/>
      <c r="ABX189" s="3"/>
      <c r="ABY189" s="3"/>
      <c r="ABZ189" s="3"/>
      <c r="ACA189" s="3"/>
      <c r="ACB189" s="3"/>
      <c r="ACC189" s="3"/>
      <c r="ACD189" s="3"/>
      <c r="ACE189" s="3"/>
      <c r="ACF189" s="3"/>
      <c r="ACG189" s="3"/>
      <c r="ACH189" s="3"/>
      <c r="ACI189" s="3"/>
      <c r="ACJ189" s="3"/>
      <c r="ACK189" s="3"/>
      <c r="ACL189" s="3"/>
      <c r="ACM189" s="3"/>
      <c r="ACN189" s="3"/>
      <c r="ACO189" s="3"/>
      <c r="ACP189" s="3"/>
      <c r="ACQ189" s="3"/>
      <c r="ACR189" s="3"/>
      <c r="ACS189" s="3"/>
      <c r="ACT189" s="3"/>
      <c r="ACU189" s="3"/>
      <c r="ACV189" s="3"/>
      <c r="ACW189" s="3"/>
      <c r="ACX189" s="3"/>
      <c r="ACY189" s="3"/>
      <c r="ACZ189" s="3"/>
      <c r="ADA189" s="3"/>
      <c r="ADB189" s="3"/>
      <c r="ADC189" s="3"/>
      <c r="ADD189" s="3"/>
      <c r="ADE189" s="3"/>
      <c r="ADF189" s="3"/>
      <c r="ADG189" s="3"/>
      <c r="ADH189" s="3"/>
      <c r="ADI189" s="3"/>
      <c r="ADJ189" s="3"/>
      <c r="ADK189" s="3"/>
      <c r="ADL189" s="3"/>
      <c r="ADM189" s="3"/>
      <c r="ADN189" s="3"/>
      <c r="ADO189" s="3"/>
      <c r="ADP189" s="3"/>
      <c r="ADQ189" s="3"/>
      <c r="ADR189" s="3"/>
      <c r="ADS189" s="3"/>
      <c r="ADT189" s="3"/>
      <c r="ADU189" s="3"/>
      <c r="ADV189" s="3"/>
      <c r="ADW189" s="3"/>
      <c r="ADX189" s="3"/>
      <c r="ADY189" s="3"/>
      <c r="ADZ189" s="3"/>
      <c r="AEA189" s="3"/>
      <c r="AEB189" s="3"/>
      <c r="AEC189" s="3"/>
      <c r="AED189" s="3"/>
      <c r="AEE189" s="3"/>
      <c r="AEF189" s="3"/>
      <c r="AEG189" s="3"/>
      <c r="AEH189" s="3"/>
      <c r="AEI189" s="3"/>
      <c r="AEJ189" s="3"/>
      <c r="AEK189" s="3"/>
      <c r="AEL189" s="3"/>
      <c r="AEM189" s="3"/>
      <c r="AEN189" s="3"/>
      <c r="AEO189" s="3"/>
      <c r="AEP189" s="3"/>
      <c r="AEQ189" s="3"/>
      <c r="AER189" s="3"/>
      <c r="AES189" s="3"/>
      <c r="AET189" s="3"/>
      <c r="AEU189" s="3"/>
      <c r="AEV189" s="3"/>
      <c r="AEW189" s="3"/>
      <c r="AEX189" s="3"/>
      <c r="AEY189" s="3"/>
      <c r="AEZ189" s="3"/>
      <c r="AFA189" s="3"/>
      <c r="AFB189" s="3"/>
      <c r="AFC189" s="3"/>
      <c r="AFD189" s="3"/>
      <c r="AFE189" s="3"/>
      <c r="AFF189" s="3"/>
      <c r="AFG189" s="3"/>
      <c r="AFH189" s="3"/>
      <c r="AFI189" s="3"/>
      <c r="AFJ189" s="3"/>
      <c r="AFK189" s="3"/>
      <c r="AFL189" s="3"/>
      <c r="AFM189" s="3"/>
      <c r="AFN189" s="3"/>
      <c r="AFO189" s="3"/>
      <c r="AFP189" s="3"/>
      <c r="AFQ189" s="3"/>
      <c r="AFR189" s="3"/>
      <c r="AFS189" s="3"/>
      <c r="AFT189" s="3"/>
      <c r="AFU189" s="3"/>
      <c r="AFV189" s="3"/>
      <c r="AFW189" s="3"/>
      <c r="AFX189" s="3"/>
      <c r="AFY189" s="3"/>
      <c r="AFZ189" s="3"/>
      <c r="AGA189" s="3"/>
      <c r="AGB189" s="3"/>
      <c r="AGC189" s="3"/>
      <c r="AGD189" s="3"/>
      <c r="AGE189" s="3"/>
      <c r="AGF189" s="3"/>
      <c r="AGG189" s="3"/>
      <c r="AGH189" s="3"/>
      <c r="AGI189" s="3"/>
      <c r="AGJ189" s="3"/>
      <c r="AGK189" s="3"/>
      <c r="AGL189" s="3"/>
      <c r="AGM189" s="3"/>
      <c r="AGN189" s="3"/>
      <c r="AGO189" s="3"/>
      <c r="AGP189" s="3"/>
      <c r="AGQ189" s="3"/>
      <c r="AGR189" s="3"/>
      <c r="AGS189" s="3"/>
      <c r="AGT189" s="3"/>
      <c r="AGU189" s="3"/>
      <c r="AGV189" s="3"/>
      <c r="AGW189" s="3"/>
      <c r="AGX189" s="3"/>
      <c r="AGY189" s="3"/>
      <c r="AGZ189" s="3"/>
      <c r="AHA189" s="3"/>
      <c r="AHB189" s="3"/>
      <c r="AHC189" s="3"/>
      <c r="AHD189" s="3"/>
      <c r="AHE189" s="3"/>
      <c r="AHF189" s="3"/>
      <c r="AHG189" s="3"/>
      <c r="AHH189" s="3"/>
      <c r="AHI189" s="3"/>
      <c r="AHJ189" s="3"/>
      <c r="AHK189" s="3"/>
      <c r="AHL189" s="3"/>
      <c r="AHM189" s="3"/>
      <c r="AHN189" s="3"/>
      <c r="AHO189" s="3"/>
      <c r="AHP189" s="3"/>
      <c r="AHQ189" s="3"/>
      <c r="AHR189" s="3"/>
      <c r="AHS189" s="3"/>
      <c r="AHT189" s="3"/>
      <c r="AHU189" s="3"/>
      <c r="AHV189" s="3"/>
      <c r="AHW189" s="3"/>
      <c r="AHX189" s="3"/>
      <c r="AHY189" s="3"/>
      <c r="AHZ189" s="3"/>
      <c r="AIA189" s="3"/>
      <c r="AIB189" s="3"/>
      <c r="AIC189" s="3"/>
      <c r="AID189" s="3"/>
      <c r="AIE189" s="3"/>
      <c r="AIF189" s="3"/>
      <c r="AIG189" s="3"/>
      <c r="AIH189" s="3"/>
      <c r="AII189" s="3"/>
      <c r="AIJ189" s="3"/>
      <c r="AIK189" s="3"/>
      <c r="AIL189" s="3"/>
      <c r="AIM189" s="3"/>
      <c r="AIN189" s="3"/>
      <c r="AIO189" s="3"/>
      <c r="AIP189" s="3"/>
      <c r="AIQ189" s="3"/>
      <c r="AIR189" s="3"/>
      <c r="AIS189" s="3"/>
      <c r="AIT189" s="3"/>
      <c r="AIU189" s="3"/>
      <c r="AIV189" s="3"/>
      <c r="AIW189" s="3"/>
      <c r="AIX189" s="3"/>
      <c r="AIY189" s="3"/>
      <c r="AIZ189" s="3"/>
      <c r="AJA189" s="3"/>
      <c r="AJB189" s="3"/>
      <c r="AJC189" s="3"/>
      <c r="AJD189" s="3"/>
      <c r="AJE189" s="3"/>
      <c r="AJF189" s="3"/>
      <c r="AJG189" s="3"/>
      <c r="AJH189" s="3"/>
      <c r="AJI189" s="3"/>
      <c r="AJJ189" s="3"/>
      <c r="AJK189" s="3"/>
      <c r="AJL189" s="3"/>
      <c r="AJM189" s="3"/>
      <c r="AJN189" s="3"/>
      <c r="AJO189" s="3"/>
      <c r="AJP189" s="3"/>
      <c r="AJQ189" s="3"/>
      <c r="AJR189" s="3"/>
      <c r="AJS189" s="3"/>
      <c r="AJT189" s="3"/>
      <c r="AJU189" s="3"/>
      <c r="AJV189" s="3"/>
      <c r="AJW189" s="3"/>
      <c r="AJX189" s="3"/>
      <c r="AJY189" s="3"/>
      <c r="AJZ189" s="3"/>
      <c r="AKA189" s="3"/>
      <c r="AKB189" s="3"/>
      <c r="AKC189" s="3"/>
      <c r="AKD189" s="3"/>
      <c r="AKE189" s="3"/>
      <c r="AKF189" s="3"/>
      <c r="AKG189" s="3"/>
      <c r="AKH189" s="3"/>
      <c r="AKI189" s="3"/>
      <c r="AKJ189" s="3"/>
      <c r="AKK189" s="3"/>
      <c r="AKL189" s="3"/>
      <c r="AKM189" s="3"/>
      <c r="AKN189" s="3"/>
      <c r="AKO189" s="3"/>
      <c r="AKP189" s="3"/>
      <c r="AKQ189" s="3"/>
      <c r="AKR189" s="3"/>
      <c r="AKS189" s="3"/>
      <c r="AKT189" s="3"/>
      <c r="AKU189" s="3"/>
      <c r="AKV189" s="3"/>
      <c r="AKW189" s="3"/>
      <c r="AKX189" s="3"/>
      <c r="AKY189" s="3"/>
      <c r="AKZ189" s="3"/>
      <c r="ALA189" s="3"/>
      <c r="ALB189" s="3"/>
      <c r="ALC189" s="3"/>
      <c r="ALD189" s="3"/>
      <c r="ALE189" s="3"/>
      <c r="ALF189" s="3"/>
      <c r="ALG189" s="3"/>
      <c r="ALH189" s="3"/>
      <c r="ALI189" s="3"/>
      <c r="ALJ189" s="3"/>
      <c r="ALK189" s="3"/>
      <c r="ALL189" s="3"/>
      <c r="ALM189" s="3"/>
      <c r="ALN189" s="3"/>
      <c r="ALO189" s="3"/>
      <c r="ALP189" s="3"/>
      <c r="ALQ189" s="3"/>
      <c r="ALR189" s="3"/>
      <c r="ALS189" s="3"/>
      <c r="ALT189" s="3"/>
      <c r="ALU189" s="3"/>
      <c r="ALV189" s="3"/>
      <c r="ALW189" s="3"/>
      <c r="ALX189" s="3"/>
      <c r="ALY189" s="3"/>
      <c r="ALZ189" s="3"/>
      <c r="AMA189" s="3"/>
      <c r="AMB189" s="3"/>
      <c r="AMC189" s="3"/>
      <c r="AMD189" s="3"/>
      <c r="AME189" s="3"/>
      <c r="AMF189" s="3"/>
      <c r="AMG189" s="3"/>
      <c r="AMH189" s="3"/>
      <c r="AMI189" s="3"/>
      <c r="AMJ189" s="3"/>
      <c r="AMK189" s="3"/>
      <c r="AML189" s="3"/>
      <c r="AMM189" s="3"/>
      <c r="AMN189" s="3"/>
      <c r="AMO189" s="3"/>
      <c r="AMP189" s="3"/>
      <c r="AMQ189" s="3"/>
    </row>
    <row r="190" spans="1:1031" s="63" customFormat="1" ht="13.5" customHeight="1">
      <c r="A190" s="3"/>
      <c r="B190" s="64">
        <v>280</v>
      </c>
      <c r="C190" s="86" t="s">
        <v>152</v>
      </c>
      <c r="D190" s="13">
        <v>0</v>
      </c>
      <c r="E190" s="13">
        <v>0</v>
      </c>
      <c r="F190" s="33">
        <f>+G190+H190</f>
        <v>46600</v>
      </c>
      <c r="G190" s="13">
        <v>46600</v>
      </c>
      <c r="H190" s="13">
        <v>0</v>
      </c>
      <c r="I190" s="13">
        <v>46600</v>
      </c>
      <c r="J190" s="35">
        <v>46600</v>
      </c>
      <c r="K190" s="13">
        <v>0</v>
      </c>
      <c r="L190" s="34">
        <v>34004.28</v>
      </c>
      <c r="M190" s="35">
        <v>44612.9</v>
      </c>
      <c r="N190" s="13">
        <f>J190-M190</f>
        <v>1987.0999999999985</v>
      </c>
      <c r="O190" s="13">
        <f t="shared" si="144"/>
        <v>1987.0999999999985</v>
      </c>
      <c r="P190" s="13">
        <f>+I190-J190</f>
        <v>0</v>
      </c>
      <c r="Q190" s="13">
        <v>7370.86</v>
      </c>
      <c r="R190" s="35">
        <v>37242.04</v>
      </c>
      <c r="S190" s="14">
        <f t="shared" si="134"/>
        <v>95.735836909871253</v>
      </c>
      <c r="T190" s="79">
        <f t="shared" si="116"/>
        <v>95.735836909871253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  <c r="IV190" s="3"/>
      <c r="IW190" s="3"/>
      <c r="IX190" s="3"/>
      <c r="IY190" s="3"/>
      <c r="IZ190" s="3"/>
      <c r="JA190" s="3"/>
      <c r="JB190" s="3"/>
      <c r="JC190" s="3"/>
      <c r="JD190" s="3"/>
      <c r="JE190" s="3"/>
      <c r="JF190" s="3"/>
      <c r="JG190" s="3"/>
      <c r="JH190" s="3"/>
      <c r="JI190" s="3"/>
      <c r="JJ190" s="3"/>
      <c r="JK190" s="3"/>
      <c r="JL190" s="3"/>
      <c r="JM190" s="3"/>
      <c r="JN190" s="3"/>
      <c r="JO190" s="3"/>
      <c r="JP190" s="3"/>
      <c r="JQ190" s="3"/>
      <c r="JR190" s="3"/>
      <c r="JS190" s="3"/>
      <c r="JT190" s="3"/>
      <c r="JU190" s="3"/>
      <c r="JV190" s="3"/>
      <c r="JW190" s="3"/>
      <c r="JX190" s="3"/>
      <c r="JY190" s="3"/>
      <c r="JZ190" s="3"/>
      <c r="KA190" s="3"/>
      <c r="KB190" s="3"/>
      <c r="KC190" s="3"/>
      <c r="KD190" s="3"/>
      <c r="KE190" s="3"/>
      <c r="KF190" s="3"/>
      <c r="KG190" s="3"/>
      <c r="KH190" s="3"/>
      <c r="KI190" s="3"/>
      <c r="KJ190" s="3"/>
      <c r="KK190" s="3"/>
      <c r="KL190" s="3"/>
      <c r="KM190" s="3"/>
      <c r="KN190" s="3"/>
      <c r="KO190" s="3"/>
      <c r="KP190" s="3"/>
      <c r="KQ190" s="3"/>
      <c r="KR190" s="3"/>
      <c r="KS190" s="3"/>
      <c r="KT190" s="3"/>
      <c r="KU190" s="3"/>
      <c r="KV190" s="3"/>
      <c r="KW190" s="3"/>
      <c r="KX190" s="3"/>
      <c r="KY190" s="3"/>
      <c r="KZ190" s="3"/>
      <c r="LA190" s="3"/>
      <c r="LB190" s="3"/>
      <c r="LC190" s="3"/>
      <c r="LD190" s="3"/>
      <c r="LE190" s="3"/>
      <c r="LF190" s="3"/>
      <c r="LG190" s="3"/>
      <c r="LH190" s="3"/>
      <c r="LI190" s="3"/>
      <c r="LJ190" s="3"/>
      <c r="LK190" s="3"/>
      <c r="LL190" s="3"/>
      <c r="LM190" s="3"/>
      <c r="LN190" s="3"/>
      <c r="LO190" s="3"/>
      <c r="LP190" s="3"/>
      <c r="LQ190" s="3"/>
      <c r="LR190" s="3"/>
      <c r="LS190" s="3"/>
      <c r="LT190" s="3"/>
      <c r="LU190" s="3"/>
      <c r="LV190" s="3"/>
      <c r="LW190" s="3"/>
      <c r="LX190" s="3"/>
      <c r="LY190" s="3"/>
      <c r="LZ190" s="3"/>
      <c r="MA190" s="3"/>
      <c r="MB190" s="3"/>
      <c r="MC190" s="3"/>
      <c r="MD190" s="3"/>
      <c r="ME190" s="3"/>
      <c r="MF190" s="3"/>
      <c r="MG190" s="3"/>
      <c r="MH190" s="3"/>
      <c r="MI190" s="3"/>
      <c r="MJ190" s="3"/>
      <c r="MK190" s="3"/>
      <c r="ML190" s="3"/>
      <c r="MM190" s="3"/>
      <c r="MN190" s="3"/>
      <c r="MO190" s="3"/>
      <c r="MP190" s="3"/>
      <c r="MQ190" s="3"/>
      <c r="MR190" s="3"/>
      <c r="MS190" s="3"/>
      <c r="MT190" s="3"/>
      <c r="MU190" s="3"/>
      <c r="MV190" s="3"/>
      <c r="MW190" s="3"/>
      <c r="MX190" s="3"/>
      <c r="MY190" s="3"/>
      <c r="MZ190" s="3"/>
      <c r="NA190" s="3"/>
      <c r="NB190" s="3"/>
      <c r="NC190" s="3"/>
      <c r="ND190" s="3"/>
      <c r="NE190" s="3"/>
      <c r="NF190" s="3"/>
      <c r="NG190" s="3"/>
      <c r="NH190" s="3"/>
      <c r="NI190" s="3"/>
      <c r="NJ190" s="3"/>
      <c r="NK190" s="3"/>
      <c r="NL190" s="3"/>
      <c r="NM190" s="3"/>
      <c r="NN190" s="3"/>
      <c r="NO190" s="3"/>
      <c r="NP190" s="3"/>
      <c r="NQ190" s="3"/>
      <c r="NR190" s="3"/>
      <c r="NS190" s="3"/>
      <c r="NT190" s="3"/>
      <c r="NU190" s="3"/>
      <c r="NV190" s="3"/>
      <c r="NW190" s="3"/>
      <c r="NX190" s="3"/>
      <c r="NY190" s="3"/>
      <c r="NZ190" s="3"/>
      <c r="OA190" s="3"/>
      <c r="OB190" s="3"/>
      <c r="OC190" s="3"/>
      <c r="OD190" s="3"/>
      <c r="OE190" s="3"/>
      <c r="OF190" s="3"/>
      <c r="OG190" s="3"/>
      <c r="OH190" s="3"/>
      <c r="OI190" s="3"/>
      <c r="OJ190" s="3"/>
      <c r="OK190" s="3"/>
      <c r="OL190" s="3"/>
      <c r="OM190" s="3"/>
      <c r="ON190" s="3"/>
      <c r="OO190" s="3"/>
      <c r="OP190" s="3"/>
      <c r="OQ190" s="3"/>
      <c r="OR190" s="3"/>
      <c r="OS190" s="3"/>
      <c r="OT190" s="3"/>
      <c r="OU190" s="3"/>
      <c r="OV190" s="3"/>
      <c r="OW190" s="3"/>
      <c r="OX190" s="3"/>
      <c r="OY190" s="3"/>
      <c r="OZ190" s="3"/>
      <c r="PA190" s="3"/>
      <c r="PB190" s="3"/>
      <c r="PC190" s="3"/>
      <c r="PD190" s="3"/>
      <c r="PE190" s="3"/>
      <c r="PF190" s="3"/>
      <c r="PG190" s="3"/>
      <c r="PH190" s="3"/>
      <c r="PI190" s="3"/>
      <c r="PJ190" s="3"/>
      <c r="PK190" s="3"/>
      <c r="PL190" s="3"/>
      <c r="PM190" s="3"/>
      <c r="PN190" s="3"/>
      <c r="PO190" s="3"/>
      <c r="PP190" s="3"/>
      <c r="PQ190" s="3"/>
      <c r="PR190" s="3"/>
      <c r="PS190" s="3"/>
      <c r="PT190" s="3"/>
      <c r="PU190" s="3"/>
      <c r="PV190" s="3"/>
      <c r="PW190" s="3"/>
      <c r="PX190" s="3"/>
      <c r="PY190" s="3"/>
      <c r="PZ190" s="3"/>
      <c r="QA190" s="3"/>
      <c r="QB190" s="3"/>
      <c r="QC190" s="3"/>
      <c r="QD190" s="3"/>
      <c r="QE190" s="3"/>
      <c r="QF190" s="3"/>
      <c r="QG190" s="3"/>
      <c r="QH190" s="3"/>
      <c r="QI190" s="3"/>
      <c r="QJ190" s="3"/>
      <c r="QK190" s="3"/>
      <c r="QL190" s="3"/>
      <c r="QM190" s="3"/>
      <c r="QN190" s="3"/>
      <c r="QO190" s="3"/>
      <c r="QP190" s="3"/>
      <c r="QQ190" s="3"/>
      <c r="QR190" s="3"/>
      <c r="QS190" s="3"/>
      <c r="QT190" s="3"/>
      <c r="QU190" s="3"/>
      <c r="QV190" s="3"/>
      <c r="QW190" s="3"/>
      <c r="QX190" s="3"/>
      <c r="QY190" s="3"/>
      <c r="QZ190" s="3"/>
      <c r="RA190" s="3"/>
      <c r="RB190" s="3"/>
      <c r="RC190" s="3"/>
      <c r="RD190" s="3"/>
      <c r="RE190" s="3"/>
      <c r="RF190" s="3"/>
      <c r="RG190" s="3"/>
      <c r="RH190" s="3"/>
      <c r="RI190" s="3"/>
      <c r="RJ190" s="3"/>
      <c r="RK190" s="3"/>
      <c r="RL190" s="3"/>
      <c r="RM190" s="3"/>
      <c r="RN190" s="3"/>
      <c r="RO190" s="3"/>
      <c r="RP190" s="3"/>
      <c r="RQ190" s="3"/>
      <c r="RR190" s="3"/>
      <c r="RS190" s="3"/>
      <c r="RT190" s="3"/>
      <c r="RU190" s="3"/>
      <c r="RV190" s="3"/>
      <c r="RW190" s="3"/>
      <c r="RX190" s="3"/>
      <c r="RY190" s="3"/>
      <c r="RZ190" s="3"/>
      <c r="SA190" s="3"/>
      <c r="SB190" s="3"/>
      <c r="SC190" s="3"/>
      <c r="SD190" s="3"/>
      <c r="SE190" s="3"/>
      <c r="SF190" s="3"/>
      <c r="SG190" s="3"/>
      <c r="SH190" s="3"/>
      <c r="SI190" s="3"/>
      <c r="SJ190" s="3"/>
      <c r="SK190" s="3"/>
      <c r="SL190" s="3"/>
      <c r="SM190" s="3"/>
      <c r="SN190" s="3"/>
      <c r="SO190" s="3"/>
      <c r="SP190" s="3"/>
      <c r="SQ190" s="3"/>
      <c r="SR190" s="3"/>
      <c r="SS190" s="3"/>
      <c r="ST190" s="3"/>
      <c r="SU190" s="3"/>
      <c r="SV190" s="3"/>
      <c r="SW190" s="3"/>
      <c r="SX190" s="3"/>
      <c r="SY190" s="3"/>
      <c r="SZ190" s="3"/>
      <c r="TA190" s="3"/>
      <c r="TB190" s="3"/>
      <c r="TC190" s="3"/>
      <c r="TD190" s="3"/>
      <c r="TE190" s="3"/>
      <c r="TF190" s="3"/>
      <c r="TG190" s="3"/>
      <c r="TH190" s="3"/>
      <c r="TI190" s="3"/>
      <c r="TJ190" s="3"/>
      <c r="TK190" s="3"/>
      <c r="TL190" s="3"/>
      <c r="TM190" s="3"/>
      <c r="TN190" s="3"/>
      <c r="TO190" s="3"/>
      <c r="TP190" s="3"/>
      <c r="TQ190" s="3"/>
      <c r="TR190" s="3"/>
      <c r="TS190" s="3"/>
      <c r="TT190" s="3"/>
      <c r="TU190" s="3"/>
      <c r="TV190" s="3"/>
      <c r="TW190" s="3"/>
      <c r="TX190" s="3"/>
      <c r="TY190" s="3"/>
      <c r="TZ190" s="3"/>
      <c r="UA190" s="3"/>
      <c r="UB190" s="3"/>
      <c r="UC190" s="3"/>
      <c r="UD190" s="3"/>
      <c r="UE190" s="3"/>
      <c r="UF190" s="3"/>
      <c r="UG190" s="3"/>
      <c r="UH190" s="3"/>
      <c r="UI190" s="3"/>
      <c r="UJ190" s="3"/>
      <c r="UK190" s="3"/>
      <c r="UL190" s="3"/>
      <c r="UM190" s="3"/>
      <c r="UN190" s="3"/>
      <c r="UO190" s="3"/>
      <c r="UP190" s="3"/>
      <c r="UQ190" s="3"/>
      <c r="UR190" s="3"/>
      <c r="US190" s="3"/>
      <c r="UT190" s="3"/>
      <c r="UU190" s="3"/>
      <c r="UV190" s="3"/>
      <c r="UW190" s="3"/>
      <c r="UX190" s="3"/>
      <c r="UY190" s="3"/>
      <c r="UZ190" s="3"/>
      <c r="VA190" s="3"/>
      <c r="VB190" s="3"/>
      <c r="VC190" s="3"/>
      <c r="VD190" s="3"/>
      <c r="VE190" s="3"/>
      <c r="VF190" s="3"/>
      <c r="VG190" s="3"/>
      <c r="VH190" s="3"/>
      <c r="VI190" s="3"/>
      <c r="VJ190" s="3"/>
      <c r="VK190" s="3"/>
      <c r="VL190" s="3"/>
      <c r="VM190" s="3"/>
      <c r="VN190" s="3"/>
      <c r="VO190" s="3"/>
      <c r="VP190" s="3"/>
      <c r="VQ190" s="3"/>
      <c r="VR190" s="3"/>
      <c r="VS190" s="3"/>
      <c r="VT190" s="3"/>
      <c r="VU190" s="3"/>
      <c r="VV190" s="3"/>
      <c r="VW190" s="3"/>
      <c r="VX190" s="3"/>
      <c r="VY190" s="3"/>
      <c r="VZ190" s="3"/>
      <c r="WA190" s="3"/>
      <c r="WB190" s="3"/>
      <c r="WC190" s="3"/>
      <c r="WD190" s="3"/>
      <c r="WE190" s="3"/>
      <c r="WF190" s="3"/>
      <c r="WG190" s="3"/>
      <c r="WH190" s="3"/>
      <c r="WI190" s="3"/>
      <c r="WJ190" s="3"/>
      <c r="WK190" s="3"/>
      <c r="WL190" s="3"/>
      <c r="WM190" s="3"/>
      <c r="WN190" s="3"/>
      <c r="WO190" s="3"/>
      <c r="WP190" s="3"/>
      <c r="WQ190" s="3"/>
      <c r="WR190" s="3"/>
      <c r="WS190" s="3"/>
      <c r="WT190" s="3"/>
      <c r="WU190" s="3"/>
      <c r="WV190" s="3"/>
      <c r="WW190" s="3"/>
      <c r="WX190" s="3"/>
      <c r="WY190" s="3"/>
      <c r="WZ190" s="3"/>
      <c r="XA190" s="3"/>
      <c r="XB190" s="3"/>
      <c r="XC190" s="3"/>
      <c r="XD190" s="3"/>
      <c r="XE190" s="3"/>
      <c r="XF190" s="3"/>
      <c r="XG190" s="3"/>
      <c r="XH190" s="3"/>
      <c r="XI190" s="3"/>
      <c r="XJ190" s="3"/>
      <c r="XK190" s="3"/>
      <c r="XL190" s="3"/>
      <c r="XM190" s="3"/>
      <c r="XN190" s="3"/>
      <c r="XO190" s="3"/>
      <c r="XP190" s="3"/>
      <c r="XQ190" s="3"/>
      <c r="XR190" s="3"/>
      <c r="XS190" s="3"/>
      <c r="XT190" s="3"/>
      <c r="XU190" s="3"/>
      <c r="XV190" s="3"/>
      <c r="XW190" s="3"/>
      <c r="XX190" s="3"/>
      <c r="XY190" s="3"/>
      <c r="XZ190" s="3"/>
      <c r="YA190" s="3"/>
      <c r="YB190" s="3"/>
      <c r="YC190" s="3"/>
      <c r="YD190" s="3"/>
      <c r="YE190" s="3"/>
      <c r="YF190" s="3"/>
      <c r="YG190" s="3"/>
      <c r="YH190" s="3"/>
      <c r="YI190" s="3"/>
      <c r="YJ190" s="3"/>
      <c r="YK190" s="3"/>
      <c r="YL190" s="3"/>
      <c r="YM190" s="3"/>
      <c r="YN190" s="3"/>
      <c r="YO190" s="3"/>
      <c r="YP190" s="3"/>
      <c r="YQ190" s="3"/>
      <c r="YR190" s="3"/>
      <c r="YS190" s="3"/>
      <c r="YT190" s="3"/>
      <c r="YU190" s="3"/>
      <c r="YV190" s="3"/>
      <c r="YW190" s="3"/>
      <c r="YX190" s="3"/>
      <c r="YY190" s="3"/>
      <c r="YZ190" s="3"/>
      <c r="ZA190" s="3"/>
      <c r="ZB190" s="3"/>
      <c r="ZC190" s="3"/>
      <c r="ZD190" s="3"/>
      <c r="ZE190" s="3"/>
      <c r="ZF190" s="3"/>
      <c r="ZG190" s="3"/>
      <c r="ZH190" s="3"/>
      <c r="ZI190" s="3"/>
      <c r="ZJ190" s="3"/>
      <c r="ZK190" s="3"/>
      <c r="ZL190" s="3"/>
      <c r="ZM190" s="3"/>
      <c r="ZN190" s="3"/>
      <c r="ZO190" s="3"/>
      <c r="ZP190" s="3"/>
      <c r="ZQ190" s="3"/>
      <c r="ZR190" s="3"/>
      <c r="ZS190" s="3"/>
      <c r="ZT190" s="3"/>
      <c r="ZU190" s="3"/>
      <c r="ZV190" s="3"/>
      <c r="ZW190" s="3"/>
      <c r="ZX190" s="3"/>
      <c r="ZY190" s="3"/>
      <c r="ZZ190" s="3"/>
      <c r="AAA190" s="3"/>
      <c r="AAB190" s="3"/>
      <c r="AAC190" s="3"/>
      <c r="AAD190" s="3"/>
      <c r="AAE190" s="3"/>
      <c r="AAF190" s="3"/>
      <c r="AAG190" s="3"/>
      <c r="AAH190" s="3"/>
      <c r="AAI190" s="3"/>
      <c r="AAJ190" s="3"/>
      <c r="AAK190" s="3"/>
      <c r="AAL190" s="3"/>
      <c r="AAM190" s="3"/>
      <c r="AAN190" s="3"/>
      <c r="AAO190" s="3"/>
      <c r="AAP190" s="3"/>
      <c r="AAQ190" s="3"/>
      <c r="AAR190" s="3"/>
      <c r="AAS190" s="3"/>
      <c r="AAT190" s="3"/>
      <c r="AAU190" s="3"/>
      <c r="AAV190" s="3"/>
      <c r="AAW190" s="3"/>
      <c r="AAX190" s="3"/>
      <c r="AAY190" s="3"/>
      <c r="AAZ190" s="3"/>
      <c r="ABA190" s="3"/>
      <c r="ABB190" s="3"/>
      <c r="ABC190" s="3"/>
      <c r="ABD190" s="3"/>
      <c r="ABE190" s="3"/>
      <c r="ABF190" s="3"/>
      <c r="ABG190" s="3"/>
      <c r="ABH190" s="3"/>
      <c r="ABI190" s="3"/>
      <c r="ABJ190" s="3"/>
      <c r="ABK190" s="3"/>
      <c r="ABL190" s="3"/>
      <c r="ABM190" s="3"/>
      <c r="ABN190" s="3"/>
      <c r="ABO190" s="3"/>
      <c r="ABP190" s="3"/>
      <c r="ABQ190" s="3"/>
      <c r="ABR190" s="3"/>
      <c r="ABS190" s="3"/>
      <c r="ABT190" s="3"/>
      <c r="ABU190" s="3"/>
      <c r="ABV190" s="3"/>
      <c r="ABW190" s="3"/>
      <c r="ABX190" s="3"/>
      <c r="ABY190" s="3"/>
      <c r="ABZ190" s="3"/>
      <c r="ACA190" s="3"/>
      <c r="ACB190" s="3"/>
      <c r="ACC190" s="3"/>
      <c r="ACD190" s="3"/>
      <c r="ACE190" s="3"/>
      <c r="ACF190" s="3"/>
      <c r="ACG190" s="3"/>
      <c r="ACH190" s="3"/>
      <c r="ACI190" s="3"/>
      <c r="ACJ190" s="3"/>
      <c r="ACK190" s="3"/>
      <c r="ACL190" s="3"/>
      <c r="ACM190" s="3"/>
      <c r="ACN190" s="3"/>
      <c r="ACO190" s="3"/>
      <c r="ACP190" s="3"/>
      <c r="ACQ190" s="3"/>
      <c r="ACR190" s="3"/>
      <c r="ACS190" s="3"/>
      <c r="ACT190" s="3"/>
      <c r="ACU190" s="3"/>
      <c r="ACV190" s="3"/>
      <c r="ACW190" s="3"/>
      <c r="ACX190" s="3"/>
      <c r="ACY190" s="3"/>
      <c r="ACZ190" s="3"/>
      <c r="ADA190" s="3"/>
      <c r="ADB190" s="3"/>
      <c r="ADC190" s="3"/>
      <c r="ADD190" s="3"/>
      <c r="ADE190" s="3"/>
      <c r="ADF190" s="3"/>
      <c r="ADG190" s="3"/>
      <c r="ADH190" s="3"/>
      <c r="ADI190" s="3"/>
      <c r="ADJ190" s="3"/>
      <c r="ADK190" s="3"/>
      <c r="ADL190" s="3"/>
      <c r="ADM190" s="3"/>
      <c r="ADN190" s="3"/>
      <c r="ADO190" s="3"/>
      <c r="ADP190" s="3"/>
      <c r="ADQ190" s="3"/>
      <c r="ADR190" s="3"/>
      <c r="ADS190" s="3"/>
      <c r="ADT190" s="3"/>
      <c r="ADU190" s="3"/>
      <c r="ADV190" s="3"/>
      <c r="ADW190" s="3"/>
      <c r="ADX190" s="3"/>
      <c r="ADY190" s="3"/>
      <c r="ADZ190" s="3"/>
      <c r="AEA190" s="3"/>
      <c r="AEB190" s="3"/>
      <c r="AEC190" s="3"/>
      <c r="AED190" s="3"/>
      <c r="AEE190" s="3"/>
      <c r="AEF190" s="3"/>
      <c r="AEG190" s="3"/>
      <c r="AEH190" s="3"/>
      <c r="AEI190" s="3"/>
      <c r="AEJ190" s="3"/>
      <c r="AEK190" s="3"/>
      <c r="AEL190" s="3"/>
      <c r="AEM190" s="3"/>
      <c r="AEN190" s="3"/>
      <c r="AEO190" s="3"/>
      <c r="AEP190" s="3"/>
      <c r="AEQ190" s="3"/>
      <c r="AER190" s="3"/>
      <c r="AES190" s="3"/>
      <c r="AET190" s="3"/>
      <c r="AEU190" s="3"/>
      <c r="AEV190" s="3"/>
      <c r="AEW190" s="3"/>
      <c r="AEX190" s="3"/>
      <c r="AEY190" s="3"/>
      <c r="AEZ190" s="3"/>
      <c r="AFA190" s="3"/>
      <c r="AFB190" s="3"/>
      <c r="AFC190" s="3"/>
      <c r="AFD190" s="3"/>
      <c r="AFE190" s="3"/>
      <c r="AFF190" s="3"/>
      <c r="AFG190" s="3"/>
      <c r="AFH190" s="3"/>
      <c r="AFI190" s="3"/>
      <c r="AFJ190" s="3"/>
      <c r="AFK190" s="3"/>
      <c r="AFL190" s="3"/>
      <c r="AFM190" s="3"/>
      <c r="AFN190" s="3"/>
      <c r="AFO190" s="3"/>
      <c r="AFP190" s="3"/>
      <c r="AFQ190" s="3"/>
      <c r="AFR190" s="3"/>
      <c r="AFS190" s="3"/>
      <c r="AFT190" s="3"/>
      <c r="AFU190" s="3"/>
      <c r="AFV190" s="3"/>
      <c r="AFW190" s="3"/>
      <c r="AFX190" s="3"/>
      <c r="AFY190" s="3"/>
      <c r="AFZ190" s="3"/>
      <c r="AGA190" s="3"/>
      <c r="AGB190" s="3"/>
      <c r="AGC190" s="3"/>
      <c r="AGD190" s="3"/>
      <c r="AGE190" s="3"/>
      <c r="AGF190" s="3"/>
      <c r="AGG190" s="3"/>
      <c r="AGH190" s="3"/>
      <c r="AGI190" s="3"/>
      <c r="AGJ190" s="3"/>
      <c r="AGK190" s="3"/>
      <c r="AGL190" s="3"/>
      <c r="AGM190" s="3"/>
      <c r="AGN190" s="3"/>
      <c r="AGO190" s="3"/>
      <c r="AGP190" s="3"/>
      <c r="AGQ190" s="3"/>
      <c r="AGR190" s="3"/>
      <c r="AGS190" s="3"/>
      <c r="AGT190" s="3"/>
      <c r="AGU190" s="3"/>
      <c r="AGV190" s="3"/>
      <c r="AGW190" s="3"/>
      <c r="AGX190" s="3"/>
      <c r="AGY190" s="3"/>
      <c r="AGZ190" s="3"/>
      <c r="AHA190" s="3"/>
      <c r="AHB190" s="3"/>
      <c r="AHC190" s="3"/>
      <c r="AHD190" s="3"/>
      <c r="AHE190" s="3"/>
      <c r="AHF190" s="3"/>
      <c r="AHG190" s="3"/>
      <c r="AHH190" s="3"/>
      <c r="AHI190" s="3"/>
      <c r="AHJ190" s="3"/>
      <c r="AHK190" s="3"/>
      <c r="AHL190" s="3"/>
      <c r="AHM190" s="3"/>
      <c r="AHN190" s="3"/>
      <c r="AHO190" s="3"/>
      <c r="AHP190" s="3"/>
      <c r="AHQ190" s="3"/>
      <c r="AHR190" s="3"/>
      <c r="AHS190" s="3"/>
      <c r="AHT190" s="3"/>
      <c r="AHU190" s="3"/>
      <c r="AHV190" s="3"/>
      <c r="AHW190" s="3"/>
      <c r="AHX190" s="3"/>
      <c r="AHY190" s="3"/>
      <c r="AHZ190" s="3"/>
      <c r="AIA190" s="3"/>
      <c r="AIB190" s="3"/>
      <c r="AIC190" s="3"/>
      <c r="AID190" s="3"/>
      <c r="AIE190" s="3"/>
      <c r="AIF190" s="3"/>
      <c r="AIG190" s="3"/>
      <c r="AIH190" s="3"/>
      <c r="AII190" s="3"/>
      <c r="AIJ190" s="3"/>
      <c r="AIK190" s="3"/>
      <c r="AIL190" s="3"/>
      <c r="AIM190" s="3"/>
      <c r="AIN190" s="3"/>
      <c r="AIO190" s="3"/>
      <c r="AIP190" s="3"/>
      <c r="AIQ190" s="3"/>
      <c r="AIR190" s="3"/>
      <c r="AIS190" s="3"/>
      <c r="AIT190" s="3"/>
      <c r="AIU190" s="3"/>
      <c r="AIV190" s="3"/>
      <c r="AIW190" s="3"/>
      <c r="AIX190" s="3"/>
      <c r="AIY190" s="3"/>
      <c r="AIZ190" s="3"/>
      <c r="AJA190" s="3"/>
      <c r="AJB190" s="3"/>
      <c r="AJC190" s="3"/>
      <c r="AJD190" s="3"/>
      <c r="AJE190" s="3"/>
      <c r="AJF190" s="3"/>
      <c r="AJG190" s="3"/>
      <c r="AJH190" s="3"/>
      <c r="AJI190" s="3"/>
      <c r="AJJ190" s="3"/>
      <c r="AJK190" s="3"/>
      <c r="AJL190" s="3"/>
      <c r="AJM190" s="3"/>
      <c r="AJN190" s="3"/>
      <c r="AJO190" s="3"/>
      <c r="AJP190" s="3"/>
      <c r="AJQ190" s="3"/>
      <c r="AJR190" s="3"/>
      <c r="AJS190" s="3"/>
      <c r="AJT190" s="3"/>
      <c r="AJU190" s="3"/>
      <c r="AJV190" s="3"/>
      <c r="AJW190" s="3"/>
      <c r="AJX190" s="3"/>
      <c r="AJY190" s="3"/>
      <c r="AJZ190" s="3"/>
      <c r="AKA190" s="3"/>
      <c r="AKB190" s="3"/>
      <c r="AKC190" s="3"/>
      <c r="AKD190" s="3"/>
      <c r="AKE190" s="3"/>
      <c r="AKF190" s="3"/>
      <c r="AKG190" s="3"/>
      <c r="AKH190" s="3"/>
      <c r="AKI190" s="3"/>
      <c r="AKJ190" s="3"/>
      <c r="AKK190" s="3"/>
      <c r="AKL190" s="3"/>
      <c r="AKM190" s="3"/>
      <c r="AKN190" s="3"/>
      <c r="AKO190" s="3"/>
      <c r="AKP190" s="3"/>
      <c r="AKQ190" s="3"/>
      <c r="AKR190" s="3"/>
      <c r="AKS190" s="3"/>
      <c r="AKT190" s="3"/>
      <c r="AKU190" s="3"/>
      <c r="AKV190" s="3"/>
      <c r="AKW190" s="3"/>
      <c r="AKX190" s="3"/>
      <c r="AKY190" s="3"/>
      <c r="AKZ190" s="3"/>
      <c r="ALA190" s="3"/>
      <c r="ALB190" s="3"/>
      <c r="ALC190" s="3"/>
      <c r="ALD190" s="3"/>
      <c r="ALE190" s="3"/>
      <c r="ALF190" s="3"/>
      <c r="ALG190" s="3"/>
      <c r="ALH190" s="3"/>
      <c r="ALI190" s="3"/>
      <c r="ALJ190" s="3"/>
      <c r="ALK190" s="3"/>
      <c r="ALL190" s="3"/>
      <c r="ALM190" s="3"/>
      <c r="ALN190" s="3"/>
      <c r="ALO190" s="3"/>
      <c r="ALP190" s="3"/>
      <c r="ALQ190" s="3"/>
      <c r="ALR190" s="3"/>
      <c r="ALS190" s="3"/>
      <c r="ALT190" s="3"/>
      <c r="ALU190" s="3"/>
      <c r="ALV190" s="3"/>
      <c r="ALW190" s="3"/>
      <c r="ALX190" s="3"/>
      <c r="ALY190" s="3"/>
      <c r="ALZ190" s="3"/>
      <c r="AMA190" s="3"/>
      <c r="AMB190" s="3"/>
      <c r="AMC190" s="3"/>
      <c r="AMD190" s="3"/>
      <c r="AME190" s="3"/>
      <c r="AMF190" s="3"/>
      <c r="AMG190" s="3"/>
      <c r="AMH190" s="3"/>
      <c r="AMI190" s="3"/>
      <c r="AMJ190" s="3"/>
      <c r="AMK190" s="3"/>
      <c r="AML190" s="3"/>
      <c r="AMM190" s="3"/>
      <c r="AMN190" s="3"/>
      <c r="AMO190" s="3"/>
      <c r="AMP190" s="3"/>
      <c r="AMQ190" s="3"/>
    </row>
    <row r="191" spans="1:1031" ht="13.5" customHeight="1">
      <c r="B191" s="64">
        <v>3</v>
      </c>
      <c r="C191" s="83" t="s">
        <v>184</v>
      </c>
      <c r="D191" s="13">
        <f>+D192+D196+D197+D198+D199</f>
        <v>0</v>
      </c>
      <c r="E191" s="13">
        <f t="shared" ref="E191:R191" si="145">+E192+E196+E197+E198+E199</f>
        <v>0</v>
      </c>
      <c r="F191" s="13">
        <f t="shared" si="145"/>
        <v>828845</v>
      </c>
      <c r="G191" s="13">
        <f t="shared" si="145"/>
        <v>33904</v>
      </c>
      <c r="H191" s="13">
        <f t="shared" si="145"/>
        <v>794941</v>
      </c>
      <c r="I191" s="13">
        <f t="shared" si="145"/>
        <v>828845</v>
      </c>
      <c r="J191" s="13">
        <f t="shared" si="145"/>
        <v>828845</v>
      </c>
      <c r="K191" s="13">
        <f t="shared" si="145"/>
        <v>0</v>
      </c>
      <c r="L191" s="13">
        <f t="shared" si="145"/>
        <v>47485.229999999996</v>
      </c>
      <c r="M191" s="13">
        <f t="shared" si="145"/>
        <v>230479.35999999999</v>
      </c>
      <c r="N191" s="13">
        <f t="shared" si="145"/>
        <v>598365.64</v>
      </c>
      <c r="O191" s="13">
        <f t="shared" si="145"/>
        <v>598365.64</v>
      </c>
      <c r="P191" s="13">
        <f t="shared" si="145"/>
        <v>0</v>
      </c>
      <c r="Q191" s="13">
        <f t="shared" si="145"/>
        <v>140530.23999999999</v>
      </c>
      <c r="R191" s="13">
        <f t="shared" si="145"/>
        <v>89949.119999999995</v>
      </c>
      <c r="S191" s="14">
        <f t="shared" si="134"/>
        <v>27.807293281614776</v>
      </c>
      <c r="T191" s="79">
        <f t="shared" si="116"/>
        <v>27.807293281614776</v>
      </c>
    </row>
    <row r="192" spans="1:1031" ht="13.5" customHeight="1">
      <c r="B192" s="64">
        <v>300</v>
      </c>
      <c r="C192" s="38" t="s">
        <v>185</v>
      </c>
      <c r="D192" s="13">
        <f>+D193+D194+D195</f>
        <v>0</v>
      </c>
      <c r="E192" s="13">
        <f t="shared" ref="E192:R192" si="146">+E193+E194+E195</f>
        <v>0</v>
      </c>
      <c r="F192" s="13">
        <f t="shared" si="146"/>
        <v>10666</v>
      </c>
      <c r="G192" s="13">
        <f t="shared" si="146"/>
        <v>9714</v>
      </c>
      <c r="H192" s="13">
        <f t="shared" si="146"/>
        <v>952</v>
      </c>
      <c r="I192" s="13">
        <f t="shared" si="146"/>
        <v>10666</v>
      </c>
      <c r="J192" s="13">
        <f t="shared" si="146"/>
        <v>10666</v>
      </c>
      <c r="K192" s="13">
        <f t="shared" si="146"/>
        <v>0</v>
      </c>
      <c r="L192" s="13">
        <f t="shared" si="146"/>
        <v>6360.12</v>
      </c>
      <c r="M192" s="13">
        <f t="shared" si="146"/>
        <v>6360.12</v>
      </c>
      <c r="N192" s="13">
        <f t="shared" si="146"/>
        <v>4305.88</v>
      </c>
      <c r="O192" s="13">
        <f t="shared" si="146"/>
        <v>4305.88</v>
      </c>
      <c r="P192" s="13">
        <f t="shared" si="146"/>
        <v>0</v>
      </c>
      <c r="Q192" s="13">
        <f t="shared" si="146"/>
        <v>0</v>
      </c>
      <c r="R192" s="13">
        <f t="shared" si="146"/>
        <v>6360.12</v>
      </c>
      <c r="S192" s="14">
        <f t="shared" si="134"/>
        <v>59.629851865741614</v>
      </c>
      <c r="T192" s="79">
        <f t="shared" si="116"/>
        <v>59.629851865741614</v>
      </c>
    </row>
    <row r="193" spans="2:20" s="4" customFormat="1" ht="13.5" customHeight="1">
      <c r="B193" s="71">
        <v>301</v>
      </c>
      <c r="C193" s="85" t="s">
        <v>186</v>
      </c>
      <c r="D193" s="24">
        <v>0</v>
      </c>
      <c r="E193" s="24">
        <v>0</v>
      </c>
      <c r="F193" s="23">
        <f>+G193+H193</f>
        <v>3459</v>
      </c>
      <c r="G193" s="23">
        <v>2507</v>
      </c>
      <c r="H193" s="23">
        <v>952</v>
      </c>
      <c r="I193" s="24">
        <v>3459</v>
      </c>
      <c r="J193" s="26">
        <v>3459</v>
      </c>
      <c r="K193" s="23">
        <v>0</v>
      </c>
      <c r="L193" s="24">
        <v>2058.5700000000002</v>
      </c>
      <c r="M193" s="24">
        <v>2058.5700000000002</v>
      </c>
      <c r="N193" s="24">
        <f>J193-M193</f>
        <v>1400.4299999999998</v>
      </c>
      <c r="O193" s="24">
        <f t="shared" ref="O193:O199" si="147">+N193+P193</f>
        <v>1400.4299999999998</v>
      </c>
      <c r="P193" s="24">
        <f>+I193-J193</f>
        <v>0</v>
      </c>
      <c r="Q193" s="23">
        <v>0</v>
      </c>
      <c r="R193" s="23">
        <v>2058.5700000000002</v>
      </c>
      <c r="S193" s="27">
        <f t="shared" si="134"/>
        <v>59.5134431916739</v>
      </c>
      <c r="T193" s="84">
        <f t="shared" si="116"/>
        <v>59.5134431916739</v>
      </c>
    </row>
    <row r="194" spans="2:20" s="4" customFormat="1" ht="13.5" customHeight="1">
      <c r="B194" s="71">
        <v>303</v>
      </c>
      <c r="C194" s="85" t="s">
        <v>187</v>
      </c>
      <c r="D194" s="24">
        <v>0</v>
      </c>
      <c r="E194" s="24">
        <v>0</v>
      </c>
      <c r="F194" s="23">
        <f t="shared" ref="F194:F199" si="148">+G194+H194</f>
        <v>4291</v>
      </c>
      <c r="G194" s="23">
        <v>4291</v>
      </c>
      <c r="H194" s="23">
        <v>0</v>
      </c>
      <c r="I194" s="24">
        <v>4291</v>
      </c>
      <c r="J194" s="26">
        <v>4291</v>
      </c>
      <c r="K194" s="23">
        <v>0</v>
      </c>
      <c r="L194" s="24">
        <v>3003.27</v>
      </c>
      <c r="M194" s="24">
        <v>3003.27</v>
      </c>
      <c r="N194" s="24">
        <f t="shared" ref="N194:N199" si="149">J194-M194</f>
        <v>1287.73</v>
      </c>
      <c r="O194" s="24">
        <f t="shared" si="147"/>
        <v>1287.73</v>
      </c>
      <c r="P194" s="24">
        <f t="shared" ref="P194:P199" si="150">+I194-J194</f>
        <v>0</v>
      </c>
      <c r="Q194" s="23">
        <v>0</v>
      </c>
      <c r="R194" s="23">
        <v>3003.27</v>
      </c>
      <c r="S194" s="27">
        <f t="shared" si="134"/>
        <v>69.989979025868095</v>
      </c>
      <c r="T194" s="84">
        <f t="shared" si="116"/>
        <v>69.989979025868095</v>
      </c>
    </row>
    <row r="195" spans="2:20" s="4" customFormat="1" ht="13.5" customHeight="1">
      <c r="B195" s="71">
        <v>308</v>
      </c>
      <c r="C195" s="85" t="s">
        <v>188</v>
      </c>
      <c r="D195" s="24">
        <v>0</v>
      </c>
      <c r="E195" s="24">
        <v>0</v>
      </c>
      <c r="F195" s="23">
        <f t="shared" si="148"/>
        <v>2916</v>
      </c>
      <c r="G195" s="23">
        <v>2916</v>
      </c>
      <c r="H195" s="23">
        <v>0</v>
      </c>
      <c r="I195" s="24">
        <v>2916</v>
      </c>
      <c r="J195" s="26">
        <v>2916</v>
      </c>
      <c r="K195" s="23">
        <v>0</v>
      </c>
      <c r="L195" s="24">
        <v>1298.28</v>
      </c>
      <c r="M195" s="24">
        <v>1298.28</v>
      </c>
      <c r="N195" s="24">
        <f t="shared" si="149"/>
        <v>1617.72</v>
      </c>
      <c r="O195" s="24">
        <f t="shared" si="147"/>
        <v>1617.72</v>
      </c>
      <c r="P195" s="24">
        <f t="shared" si="150"/>
        <v>0</v>
      </c>
      <c r="Q195" s="23">
        <v>0</v>
      </c>
      <c r="R195" s="23">
        <v>1298.28</v>
      </c>
      <c r="S195" s="27">
        <f t="shared" si="134"/>
        <v>44.522633744855966</v>
      </c>
      <c r="T195" s="84">
        <f t="shared" si="116"/>
        <v>44.522633744855966</v>
      </c>
    </row>
    <row r="196" spans="2:20" ht="13.5" customHeight="1">
      <c r="B196" s="64">
        <v>320</v>
      </c>
      <c r="C196" s="82" t="s">
        <v>189</v>
      </c>
      <c r="D196" s="13">
        <v>0</v>
      </c>
      <c r="E196" s="13">
        <v>0</v>
      </c>
      <c r="F196" s="33">
        <f t="shared" si="148"/>
        <v>38890</v>
      </c>
      <c r="G196" s="33">
        <v>20569</v>
      </c>
      <c r="H196" s="33">
        <v>18321</v>
      </c>
      <c r="I196" s="13">
        <v>38890</v>
      </c>
      <c r="J196" s="35">
        <v>38890</v>
      </c>
      <c r="K196" s="33">
        <v>0</v>
      </c>
      <c r="L196" s="34">
        <v>12580.91</v>
      </c>
      <c r="M196" s="35">
        <v>22118.78</v>
      </c>
      <c r="N196" s="13">
        <f t="shared" si="149"/>
        <v>16771.22</v>
      </c>
      <c r="O196" s="13">
        <f t="shared" si="147"/>
        <v>16771.22</v>
      </c>
      <c r="P196" s="13">
        <f t="shared" si="150"/>
        <v>0</v>
      </c>
      <c r="Q196" s="35">
        <v>11153.57</v>
      </c>
      <c r="R196" s="35">
        <v>10965.21</v>
      </c>
      <c r="S196" s="14">
        <f t="shared" si="134"/>
        <v>56.875237850347126</v>
      </c>
      <c r="T196" s="79">
        <f t="shared" si="116"/>
        <v>56.875237850347126</v>
      </c>
    </row>
    <row r="197" spans="2:20" ht="13.5" customHeight="1">
      <c r="B197" s="64">
        <v>350</v>
      </c>
      <c r="C197" s="82" t="s">
        <v>159</v>
      </c>
      <c r="D197" s="13">
        <v>0</v>
      </c>
      <c r="E197" s="13">
        <v>0</v>
      </c>
      <c r="F197" s="33">
        <f t="shared" si="148"/>
        <v>31204</v>
      </c>
      <c r="G197" s="33">
        <v>31204</v>
      </c>
      <c r="H197" s="33">
        <v>0</v>
      </c>
      <c r="I197" s="13">
        <v>31204</v>
      </c>
      <c r="J197" s="35">
        <v>31204</v>
      </c>
      <c r="K197" s="33">
        <v>0</v>
      </c>
      <c r="L197" s="34">
        <v>9442.2999999999993</v>
      </c>
      <c r="M197" s="35">
        <v>21058.22</v>
      </c>
      <c r="N197" s="13">
        <f t="shared" si="149"/>
        <v>10145.779999999999</v>
      </c>
      <c r="O197" s="13">
        <f t="shared" si="147"/>
        <v>10145.779999999999</v>
      </c>
      <c r="P197" s="13">
        <f>+I197-J197</f>
        <v>0</v>
      </c>
      <c r="Q197" s="33">
        <v>19790.72</v>
      </c>
      <c r="R197" s="35">
        <v>1267.5</v>
      </c>
      <c r="S197" s="14">
        <f t="shared" si="134"/>
        <v>67.485642866299202</v>
      </c>
      <c r="T197" s="79">
        <f t="shared" si="116"/>
        <v>67.485642866299202</v>
      </c>
    </row>
    <row r="198" spans="2:20" s="46" customFormat="1" ht="13.5" customHeight="1">
      <c r="B198" s="67">
        <v>370</v>
      </c>
      <c r="C198" s="82" t="s">
        <v>160</v>
      </c>
      <c r="D198" s="13">
        <v>0</v>
      </c>
      <c r="E198" s="13">
        <v>0</v>
      </c>
      <c r="F198" s="33">
        <f t="shared" si="148"/>
        <v>301966</v>
      </c>
      <c r="G198" s="33">
        <v>-28084</v>
      </c>
      <c r="H198" s="33">
        <v>330050</v>
      </c>
      <c r="I198" s="13">
        <v>301966</v>
      </c>
      <c r="J198" s="35">
        <v>301966</v>
      </c>
      <c r="K198" s="33">
        <v>0</v>
      </c>
      <c r="L198" s="34">
        <v>5396.34</v>
      </c>
      <c r="M198" s="35">
        <v>31752.73</v>
      </c>
      <c r="N198" s="13">
        <f t="shared" si="149"/>
        <v>270213.27</v>
      </c>
      <c r="O198" s="13">
        <f t="shared" si="147"/>
        <v>270213.27</v>
      </c>
      <c r="P198" s="13">
        <f t="shared" si="150"/>
        <v>0</v>
      </c>
      <c r="Q198" s="35">
        <v>22539.54</v>
      </c>
      <c r="R198" s="35">
        <v>9213.19</v>
      </c>
      <c r="S198" s="14">
        <f t="shared" si="134"/>
        <v>10.515332852042945</v>
      </c>
      <c r="T198" s="79">
        <f t="shared" si="116"/>
        <v>10.515332852042945</v>
      </c>
    </row>
    <row r="199" spans="2:20" s="46" customFormat="1" ht="13.5" customHeight="1">
      <c r="B199" s="67">
        <v>380</v>
      </c>
      <c r="C199" s="20" t="s">
        <v>161</v>
      </c>
      <c r="D199" s="13">
        <v>0</v>
      </c>
      <c r="E199" s="13">
        <v>0</v>
      </c>
      <c r="F199" s="33">
        <f t="shared" si="148"/>
        <v>446119</v>
      </c>
      <c r="G199" s="33">
        <v>501</v>
      </c>
      <c r="H199" s="33">
        <v>445618</v>
      </c>
      <c r="I199" s="13">
        <v>446119</v>
      </c>
      <c r="J199" s="35">
        <v>446119</v>
      </c>
      <c r="K199" s="33">
        <v>0</v>
      </c>
      <c r="L199" s="34">
        <v>13705.56</v>
      </c>
      <c r="M199" s="35">
        <v>149189.51</v>
      </c>
      <c r="N199" s="13">
        <f t="shared" si="149"/>
        <v>296929.49</v>
      </c>
      <c r="O199" s="13">
        <f t="shared" si="147"/>
        <v>296929.49</v>
      </c>
      <c r="P199" s="13">
        <f t="shared" si="150"/>
        <v>0</v>
      </c>
      <c r="Q199" s="35">
        <v>87046.41</v>
      </c>
      <c r="R199" s="35">
        <v>62143.1</v>
      </c>
      <c r="S199" s="14">
        <f t="shared" si="134"/>
        <v>33.441640010849127</v>
      </c>
      <c r="T199" s="79">
        <f t="shared" si="116"/>
        <v>33.441640010849127</v>
      </c>
    </row>
    <row r="200" spans="2:20" s="4" customFormat="1" ht="14.25" hidden="1" customHeight="1">
      <c r="B200" s="87">
        <v>519</v>
      </c>
      <c r="C200" s="88" t="s">
        <v>190</v>
      </c>
      <c r="D200" s="89">
        <v>0</v>
      </c>
      <c r="E200" s="89"/>
      <c r="F200" s="89"/>
      <c r="G200" s="89"/>
      <c r="H200" s="89"/>
      <c r="I200" s="89">
        <v>0</v>
      </c>
      <c r="J200" s="89">
        <v>0</v>
      </c>
      <c r="K200" s="89"/>
      <c r="L200" s="89">
        <v>0</v>
      </c>
      <c r="M200" s="89">
        <v>0</v>
      </c>
      <c r="N200" s="89"/>
      <c r="O200" s="89"/>
      <c r="P200" s="89"/>
      <c r="Q200" s="89">
        <v>0</v>
      </c>
      <c r="R200" s="89">
        <v>0</v>
      </c>
      <c r="S200" s="89">
        <v>0</v>
      </c>
      <c r="T200" s="90">
        <v>0</v>
      </c>
    </row>
    <row r="201" spans="2:20" s="4" customFormat="1" ht="18" hidden="1" customHeight="1">
      <c r="B201" s="87">
        <v>624</v>
      </c>
      <c r="C201" s="88" t="s">
        <v>191</v>
      </c>
      <c r="D201" s="91"/>
      <c r="E201" s="91"/>
      <c r="F201" s="91"/>
      <c r="G201" s="91"/>
      <c r="H201" s="91"/>
      <c r="I201" s="91"/>
      <c r="J201" s="91"/>
      <c r="K201" s="91"/>
      <c r="L201" s="91"/>
      <c r="M201" s="91"/>
      <c r="N201" s="91"/>
      <c r="O201" s="91"/>
      <c r="P201" s="91"/>
      <c r="Q201" s="91"/>
      <c r="R201" s="91"/>
      <c r="S201" s="91"/>
      <c r="T201" s="92"/>
    </row>
    <row r="202" spans="2:20" s="4" customFormat="1" ht="27" hidden="1" customHeight="1">
      <c r="B202" s="93">
        <v>629</v>
      </c>
      <c r="C202" s="94" t="s">
        <v>192</v>
      </c>
      <c r="D202" s="91"/>
      <c r="E202" s="91"/>
      <c r="F202" s="91"/>
      <c r="G202" s="91"/>
      <c r="H202" s="91"/>
      <c r="I202" s="91"/>
      <c r="J202" s="91"/>
      <c r="K202" s="91"/>
      <c r="L202" s="89"/>
      <c r="M202" s="91"/>
      <c r="N202" s="91"/>
      <c r="O202" s="91"/>
      <c r="P202" s="91"/>
      <c r="Q202" s="91"/>
      <c r="R202" s="91"/>
      <c r="S202" s="91"/>
      <c r="T202" s="92"/>
    </row>
    <row r="203" spans="2:20" s="4" customFormat="1" ht="36" hidden="1" customHeight="1">
      <c r="B203" s="95">
        <v>693</v>
      </c>
      <c r="C203" s="96" t="s">
        <v>166</v>
      </c>
      <c r="D203" s="97"/>
      <c r="E203" s="97"/>
      <c r="F203" s="97"/>
      <c r="G203" s="97"/>
      <c r="H203" s="97"/>
      <c r="I203" s="97"/>
      <c r="J203" s="97"/>
      <c r="K203" s="97"/>
      <c r="L203" s="97"/>
      <c r="M203" s="97"/>
      <c r="N203" s="97"/>
      <c r="O203" s="97"/>
      <c r="P203" s="97"/>
      <c r="Q203" s="97"/>
      <c r="R203" s="97"/>
      <c r="S203" s="97"/>
      <c r="T203" s="98"/>
    </row>
    <row r="204" spans="2:20">
      <c r="B204" s="99" t="s">
        <v>193</v>
      </c>
      <c r="C204" s="100"/>
      <c r="D204" s="100"/>
      <c r="E204" s="100"/>
      <c r="F204" s="100"/>
      <c r="G204" s="100"/>
      <c r="H204" s="100"/>
      <c r="I204" s="100"/>
      <c r="J204" s="100"/>
      <c r="K204" s="100"/>
      <c r="L204" s="7"/>
      <c r="M204" s="100"/>
      <c r="N204" s="7"/>
      <c r="O204" s="7"/>
      <c r="P204" s="7"/>
      <c r="Q204" s="100"/>
      <c r="R204" s="7"/>
    </row>
  </sheetData>
  <mergeCells count="23">
    <mergeCell ref="T6:T7"/>
    <mergeCell ref="N6:N7"/>
    <mergeCell ref="O6:O7"/>
    <mergeCell ref="P6:P7"/>
    <mergeCell ref="Q6:Q7"/>
    <mergeCell ref="R6:R7"/>
    <mergeCell ref="S6:S7"/>
    <mergeCell ref="M6:M7"/>
    <mergeCell ref="B1:T1"/>
    <mergeCell ref="B2:T2"/>
    <mergeCell ref="B3:T3"/>
    <mergeCell ref="B4:J4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35433070866141736" right="0.35433070866141736" top="0.59055118110236227" bottom="0.59055118110236227" header="0.51181102362204722" footer="0.51181102362204722"/>
  <pageSetup scale="55" firstPageNumber="0" orientation="landscape" r:id="rId1"/>
  <ignoredErrors>
    <ignoredError sqref="B10:B199" numberStoredAsText="1"/>
    <ignoredError sqref="F29:F38 F40:F122 J48:P106 N116:R122 N146:R199 N124:R136 F124:F188 N15:O28 P15:P31 N108:P108 I9:I11 F20:F27 F15" formula="1"/>
    <ignoredError sqref="F39 N39:P39 N123:R123 F123" formula="1" formulaRange="1"/>
    <ignoredError sqref="D39:E39 G39:M39 Q39:T39 H123:M123 D123:E123 G123 H143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ANTAI</vt:lpstr>
      <vt:lpstr>ANTAI!__xlnm.Print_Area_1</vt:lpstr>
      <vt:lpstr>ANTAI!Área_de_impresión</vt:lpstr>
      <vt:lpstr>ANTAI!Títulos_a_imprimir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MORENO (DAEF)</dc:creator>
  <cp:lastModifiedBy>ERIC PEREZ</cp:lastModifiedBy>
  <cp:lastPrinted>2025-10-02T17:59:54Z</cp:lastPrinted>
  <dcterms:created xsi:type="dcterms:W3CDTF">2025-10-02T15:39:28Z</dcterms:created>
  <dcterms:modified xsi:type="dcterms:W3CDTF">2025-10-02T18:12:22Z</dcterms:modified>
</cp:coreProperties>
</file>