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ivares\Desktop\2020\INFORME - datos abiertos\INFORME\NOVIEMBRE\"/>
    </mc:Choice>
  </mc:AlternateContent>
  <bookViews>
    <workbookView xWindow="0" yWindow="0" windowWidth="28800" windowHeight="13596"/>
  </bookViews>
  <sheets>
    <sheet name="EJEC " sheetId="1" r:id="rId1"/>
  </sheets>
  <definedNames>
    <definedName name="_xlnm._FilterDatabase" localSheetId="0" hidden="1">'EJEC '!$A$6:$G$107</definedName>
    <definedName name="_xlnm.Print_Titles" localSheetId="0">'EJEC '!$5:$5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  <c r="H13" i="1" l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B7" i="1"/>
  <c r="K109" i="1"/>
  <c r="J109" i="1"/>
  <c r="J122" i="1"/>
  <c r="J123" i="1"/>
  <c r="K123" i="1"/>
  <c r="J124" i="1"/>
  <c r="K124" i="1"/>
  <c r="J125" i="1"/>
  <c r="K125" i="1"/>
  <c r="J126" i="1"/>
  <c r="K126" i="1"/>
  <c r="J127" i="1"/>
  <c r="K127" i="1"/>
  <c r="J128" i="1"/>
  <c r="K128" i="1"/>
  <c r="J129" i="1"/>
  <c r="K129" i="1"/>
  <c r="J130" i="1"/>
  <c r="K130" i="1"/>
  <c r="J131" i="1"/>
  <c r="K131" i="1"/>
  <c r="J132" i="1"/>
  <c r="K132" i="1"/>
  <c r="J133" i="1"/>
  <c r="K133" i="1"/>
  <c r="J134" i="1"/>
  <c r="K134" i="1"/>
  <c r="J135" i="1"/>
  <c r="K135" i="1"/>
  <c r="J136" i="1"/>
  <c r="K136" i="1"/>
  <c r="K120" i="1"/>
  <c r="J120" i="1"/>
  <c r="I164" i="1"/>
  <c r="H164" i="1"/>
  <c r="J162" i="1"/>
  <c r="K162" i="1"/>
  <c r="J159" i="1"/>
  <c r="K159" i="1"/>
  <c r="H159" i="1"/>
  <c r="I159" i="1"/>
  <c r="H160" i="1"/>
  <c r="I160" i="1"/>
  <c r="B161" i="1"/>
  <c r="J151" i="1"/>
  <c r="K151" i="1"/>
  <c r="H151" i="1"/>
  <c r="I151" i="1"/>
  <c r="H152" i="1"/>
  <c r="I152" i="1"/>
  <c r="C154" i="1"/>
  <c r="D154" i="1"/>
  <c r="E154" i="1"/>
  <c r="F154" i="1"/>
  <c r="G154" i="1"/>
  <c r="B138" i="1"/>
  <c r="J140" i="1"/>
  <c r="K140" i="1"/>
  <c r="J141" i="1"/>
  <c r="K141" i="1"/>
  <c r="J142" i="1"/>
  <c r="K142" i="1"/>
  <c r="J143" i="1"/>
  <c r="K143" i="1"/>
  <c r="J144" i="1"/>
  <c r="K144" i="1"/>
  <c r="J145" i="1"/>
  <c r="K145" i="1"/>
  <c r="J146" i="1"/>
  <c r="K146" i="1"/>
  <c r="H140" i="1"/>
  <c r="I140" i="1"/>
  <c r="H141" i="1"/>
  <c r="I141" i="1"/>
  <c r="H142" i="1"/>
  <c r="I142" i="1"/>
  <c r="H143" i="1"/>
  <c r="I143" i="1"/>
  <c r="H144" i="1"/>
  <c r="I144" i="1"/>
  <c r="H145" i="1"/>
  <c r="I145" i="1"/>
  <c r="H146" i="1"/>
  <c r="I146" i="1"/>
  <c r="G104" i="1"/>
  <c r="B97" i="1"/>
  <c r="C21" i="1"/>
  <c r="D21" i="1"/>
  <c r="E21" i="1"/>
  <c r="F21" i="1"/>
  <c r="G21" i="1"/>
  <c r="H21" i="1"/>
  <c r="B21" i="1"/>
  <c r="H22" i="1"/>
  <c r="H23" i="1"/>
  <c r="H24" i="1"/>
  <c r="H25" i="1"/>
  <c r="H26" i="1"/>
  <c r="H27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B148" i="1" l="1"/>
  <c r="C148" i="1"/>
  <c r="D148" i="1"/>
  <c r="E148" i="1"/>
  <c r="F148" i="1"/>
  <c r="G148" i="1"/>
  <c r="H122" i="1"/>
  <c r="I122" i="1"/>
  <c r="H123" i="1"/>
  <c r="I123" i="1"/>
  <c r="H125" i="1"/>
  <c r="I125" i="1"/>
  <c r="H126" i="1"/>
  <c r="I126" i="1"/>
  <c r="H127" i="1"/>
  <c r="I127" i="1"/>
  <c r="H128" i="1"/>
  <c r="I128" i="1"/>
  <c r="H129" i="1"/>
  <c r="I129" i="1"/>
  <c r="H130" i="1"/>
  <c r="I130" i="1"/>
  <c r="H131" i="1"/>
  <c r="I131" i="1"/>
  <c r="H132" i="1"/>
  <c r="I132" i="1"/>
  <c r="H133" i="1"/>
  <c r="I133" i="1"/>
  <c r="H134" i="1"/>
  <c r="I134" i="1"/>
  <c r="H136" i="1"/>
  <c r="I136" i="1"/>
  <c r="H137" i="1"/>
  <c r="I137" i="1"/>
  <c r="I121" i="1"/>
  <c r="H121" i="1"/>
  <c r="H112" i="1"/>
  <c r="I112" i="1"/>
  <c r="H113" i="1"/>
  <c r="I113" i="1"/>
  <c r="H114" i="1"/>
  <c r="I114" i="1"/>
  <c r="H115" i="1"/>
  <c r="I115" i="1"/>
  <c r="H116" i="1"/>
  <c r="I116" i="1"/>
  <c r="H117" i="1"/>
  <c r="I117" i="1"/>
  <c r="H118" i="1"/>
  <c r="I118" i="1"/>
  <c r="H119" i="1"/>
  <c r="I119" i="1"/>
  <c r="I111" i="1"/>
  <c r="H111" i="1"/>
  <c r="H106" i="1"/>
  <c r="I106" i="1"/>
  <c r="H107" i="1"/>
  <c r="I107" i="1"/>
  <c r="H108" i="1"/>
  <c r="I108" i="1"/>
  <c r="I105" i="1"/>
  <c r="H105" i="1"/>
  <c r="H99" i="1"/>
  <c r="I99" i="1"/>
  <c r="H100" i="1"/>
  <c r="I100" i="1"/>
  <c r="H101" i="1"/>
  <c r="I101" i="1"/>
  <c r="H102" i="1"/>
  <c r="I102" i="1"/>
  <c r="H103" i="1"/>
  <c r="I103" i="1"/>
  <c r="I98" i="1"/>
  <c r="H98" i="1"/>
  <c r="H59" i="1"/>
  <c r="I59" i="1"/>
  <c r="H60" i="1"/>
  <c r="I60" i="1"/>
  <c r="H61" i="1"/>
  <c r="I61" i="1"/>
  <c r="H62" i="1"/>
  <c r="I62" i="1"/>
  <c r="H63" i="1"/>
  <c r="I63" i="1"/>
  <c r="H64" i="1"/>
  <c r="I64" i="1"/>
  <c r="H65" i="1"/>
  <c r="I65" i="1"/>
  <c r="H66" i="1"/>
  <c r="I66" i="1"/>
  <c r="H67" i="1"/>
  <c r="I67" i="1"/>
  <c r="H68" i="1"/>
  <c r="I68" i="1"/>
  <c r="H69" i="1"/>
  <c r="I69" i="1"/>
  <c r="H70" i="1"/>
  <c r="I70" i="1"/>
  <c r="H71" i="1"/>
  <c r="I71" i="1"/>
  <c r="H72" i="1"/>
  <c r="I72" i="1"/>
  <c r="H74" i="1"/>
  <c r="I74" i="1"/>
  <c r="H75" i="1"/>
  <c r="I75" i="1"/>
  <c r="H76" i="1"/>
  <c r="I76" i="1"/>
  <c r="H77" i="1"/>
  <c r="I77" i="1"/>
  <c r="H78" i="1"/>
  <c r="I78" i="1"/>
  <c r="H79" i="1"/>
  <c r="I79" i="1"/>
  <c r="H80" i="1"/>
  <c r="I80" i="1"/>
  <c r="H81" i="1"/>
  <c r="I81" i="1"/>
  <c r="H82" i="1"/>
  <c r="I82" i="1"/>
  <c r="H83" i="1"/>
  <c r="I83" i="1"/>
  <c r="H84" i="1"/>
  <c r="I84" i="1"/>
  <c r="H85" i="1"/>
  <c r="I85" i="1"/>
  <c r="H86" i="1"/>
  <c r="I86" i="1"/>
  <c r="H87" i="1"/>
  <c r="I87" i="1"/>
  <c r="H88" i="1"/>
  <c r="I88" i="1"/>
  <c r="H89" i="1"/>
  <c r="I89" i="1"/>
  <c r="H90" i="1"/>
  <c r="I90" i="1"/>
  <c r="H91" i="1"/>
  <c r="I91" i="1"/>
  <c r="H92" i="1"/>
  <c r="I92" i="1"/>
  <c r="H93" i="1"/>
  <c r="I93" i="1"/>
  <c r="H94" i="1"/>
  <c r="I94" i="1"/>
  <c r="H95" i="1"/>
  <c r="I95" i="1"/>
  <c r="H96" i="1"/>
  <c r="I96" i="1"/>
  <c r="I58" i="1"/>
  <c r="H58" i="1"/>
  <c r="I23" i="1"/>
  <c r="I24" i="1"/>
  <c r="I25" i="1"/>
  <c r="I26" i="1"/>
  <c r="I27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22" i="1"/>
  <c r="H11" i="1"/>
  <c r="I11" i="1"/>
  <c r="H12" i="1"/>
  <c r="I12" i="1"/>
  <c r="I10" i="1"/>
  <c r="H10" i="1"/>
  <c r="I104" i="1" l="1"/>
  <c r="H104" i="1"/>
  <c r="I97" i="1"/>
  <c r="H97" i="1"/>
  <c r="I21" i="1"/>
  <c r="C97" i="1"/>
  <c r="D97" i="1"/>
  <c r="E97" i="1"/>
  <c r="F97" i="1"/>
  <c r="G97" i="1"/>
  <c r="J103" i="1"/>
  <c r="K103" i="1"/>
  <c r="J27" i="1"/>
  <c r="K27" i="1"/>
  <c r="J29" i="1"/>
  <c r="K29" i="1"/>
  <c r="J30" i="1"/>
  <c r="K30" i="1"/>
  <c r="J31" i="1"/>
  <c r="K31" i="1"/>
  <c r="J32" i="1"/>
  <c r="K32" i="1"/>
  <c r="J33" i="1"/>
  <c r="K33" i="1"/>
  <c r="J34" i="1"/>
  <c r="K34" i="1"/>
  <c r="J35" i="1"/>
  <c r="K35" i="1"/>
  <c r="J36" i="1"/>
  <c r="K36" i="1"/>
  <c r="J37" i="1"/>
  <c r="K37" i="1"/>
  <c r="J38" i="1"/>
  <c r="K38" i="1"/>
  <c r="J39" i="1"/>
  <c r="K39" i="1"/>
  <c r="J40" i="1"/>
  <c r="K40" i="1"/>
  <c r="J41" i="1"/>
  <c r="K41" i="1"/>
  <c r="J42" i="1"/>
  <c r="K42" i="1"/>
  <c r="J43" i="1"/>
  <c r="K43" i="1"/>
  <c r="J44" i="1"/>
  <c r="K44" i="1"/>
  <c r="J45" i="1"/>
  <c r="K45" i="1"/>
  <c r="J46" i="1"/>
  <c r="K46" i="1"/>
  <c r="J47" i="1"/>
  <c r="K47" i="1"/>
  <c r="J48" i="1"/>
  <c r="K48" i="1"/>
  <c r="J49" i="1"/>
  <c r="K49" i="1"/>
  <c r="J50" i="1"/>
  <c r="K50" i="1"/>
  <c r="J51" i="1"/>
  <c r="K51" i="1"/>
  <c r="J52" i="1"/>
  <c r="K52" i="1"/>
  <c r="J53" i="1"/>
  <c r="K53" i="1"/>
  <c r="J54" i="1"/>
  <c r="K54" i="1"/>
  <c r="J55" i="1"/>
  <c r="K55" i="1"/>
  <c r="J56" i="1"/>
  <c r="K56" i="1"/>
  <c r="J24" i="1"/>
  <c r="K24" i="1"/>
  <c r="K25" i="1"/>
  <c r="J26" i="1"/>
  <c r="K26" i="1"/>
  <c r="D9" i="1"/>
  <c r="D57" i="1"/>
  <c r="D104" i="1"/>
  <c r="C57" i="1"/>
  <c r="E57" i="1"/>
  <c r="F57" i="1"/>
  <c r="G57" i="1"/>
  <c r="B57" i="1"/>
  <c r="D8" i="1" l="1"/>
  <c r="H163" i="1"/>
  <c r="I163" i="1"/>
  <c r="H158" i="1"/>
  <c r="I158" i="1"/>
  <c r="H150" i="1"/>
  <c r="I150" i="1"/>
  <c r="H153" i="1"/>
  <c r="I153" i="1"/>
  <c r="H147" i="1"/>
  <c r="I147" i="1"/>
  <c r="C138" i="1"/>
  <c r="D138" i="1"/>
  <c r="E138" i="1"/>
  <c r="F138" i="1"/>
  <c r="G138" i="1"/>
  <c r="B110" i="1"/>
  <c r="B120" i="1"/>
  <c r="C156" i="1"/>
  <c r="D156" i="1"/>
  <c r="E156" i="1"/>
  <c r="F156" i="1"/>
  <c r="G156" i="1"/>
  <c r="B156" i="1"/>
  <c r="J74" i="1"/>
  <c r="K74" i="1"/>
  <c r="J75" i="1"/>
  <c r="K75" i="1"/>
  <c r="I165" i="1"/>
  <c r="H165" i="1"/>
  <c r="I162" i="1"/>
  <c r="I161" i="1" s="1"/>
  <c r="H162" i="1"/>
  <c r="H161" i="1" s="1"/>
  <c r="I157" i="1"/>
  <c r="I156" i="1" s="1"/>
  <c r="H157" i="1"/>
  <c r="H156" i="1" s="1"/>
  <c r="I149" i="1"/>
  <c r="H149" i="1"/>
  <c r="I139" i="1"/>
  <c r="H139" i="1"/>
  <c r="J163" i="1"/>
  <c r="K163" i="1"/>
  <c r="J158" i="1"/>
  <c r="K158" i="1"/>
  <c r="J160" i="1"/>
  <c r="K160" i="1"/>
  <c r="K157" i="1"/>
  <c r="J157" i="1"/>
  <c r="J150" i="1"/>
  <c r="K150" i="1"/>
  <c r="J152" i="1"/>
  <c r="K152" i="1"/>
  <c r="J153" i="1"/>
  <c r="K153" i="1"/>
  <c r="K149" i="1"/>
  <c r="J149" i="1"/>
  <c r="K139" i="1"/>
  <c r="J139" i="1"/>
  <c r="C161" i="1"/>
  <c r="D161" i="1"/>
  <c r="E161" i="1"/>
  <c r="F161" i="1"/>
  <c r="J161" i="1" s="1"/>
  <c r="G161" i="1"/>
  <c r="C164" i="1"/>
  <c r="D164" i="1"/>
  <c r="E164" i="1"/>
  <c r="F164" i="1"/>
  <c r="G164" i="1"/>
  <c r="B164" i="1"/>
  <c r="K164" i="1"/>
  <c r="J165" i="1"/>
  <c r="K165" i="1"/>
  <c r="J164" i="1" l="1"/>
  <c r="H138" i="1"/>
  <c r="I138" i="1"/>
  <c r="C120" i="1"/>
  <c r="D120" i="1"/>
  <c r="E120" i="1"/>
  <c r="F120" i="1"/>
  <c r="G120" i="1"/>
  <c r="J10" i="1"/>
  <c r="K10" i="1"/>
  <c r="J11" i="1"/>
  <c r="K11" i="1"/>
  <c r="J12" i="1"/>
  <c r="K12" i="1"/>
  <c r="J13" i="1"/>
  <c r="K13" i="1"/>
  <c r="J14" i="1"/>
  <c r="K14" i="1"/>
  <c r="J15" i="1"/>
  <c r="K15" i="1"/>
  <c r="J16" i="1"/>
  <c r="K16" i="1"/>
  <c r="J17" i="1"/>
  <c r="K17" i="1"/>
  <c r="J18" i="1"/>
  <c r="K18" i="1"/>
  <c r="J19" i="1"/>
  <c r="K19" i="1"/>
  <c r="J20" i="1"/>
  <c r="K20" i="1"/>
  <c r="J22" i="1"/>
  <c r="K22" i="1"/>
  <c r="J58" i="1"/>
  <c r="K58" i="1"/>
  <c r="J59" i="1"/>
  <c r="K59" i="1"/>
  <c r="J60" i="1"/>
  <c r="K60" i="1"/>
  <c r="J61" i="1"/>
  <c r="K61" i="1"/>
  <c r="J62" i="1"/>
  <c r="K62" i="1"/>
  <c r="J63" i="1"/>
  <c r="K63" i="1"/>
  <c r="J64" i="1"/>
  <c r="K64" i="1"/>
  <c r="J65" i="1"/>
  <c r="K65" i="1"/>
  <c r="J66" i="1"/>
  <c r="K66" i="1"/>
  <c r="J67" i="1"/>
  <c r="K67" i="1"/>
  <c r="J68" i="1"/>
  <c r="K68" i="1"/>
  <c r="J69" i="1"/>
  <c r="K69" i="1"/>
  <c r="J70" i="1"/>
  <c r="K70" i="1"/>
  <c r="J71" i="1"/>
  <c r="K71" i="1"/>
  <c r="J72" i="1"/>
  <c r="K72" i="1"/>
  <c r="J76" i="1"/>
  <c r="K76" i="1"/>
  <c r="J77" i="1"/>
  <c r="K77" i="1"/>
  <c r="J78" i="1"/>
  <c r="K78" i="1"/>
  <c r="J79" i="1"/>
  <c r="K79" i="1"/>
  <c r="J80" i="1"/>
  <c r="K80" i="1"/>
  <c r="J81" i="1"/>
  <c r="K81" i="1"/>
  <c r="J82" i="1"/>
  <c r="K82" i="1"/>
  <c r="J83" i="1"/>
  <c r="K83" i="1"/>
  <c r="J84" i="1"/>
  <c r="K84" i="1"/>
  <c r="J85" i="1"/>
  <c r="K85" i="1"/>
  <c r="J86" i="1"/>
  <c r="K86" i="1"/>
  <c r="J87" i="1"/>
  <c r="K87" i="1"/>
  <c r="J88" i="1"/>
  <c r="K88" i="1"/>
  <c r="J89" i="1"/>
  <c r="K89" i="1"/>
  <c r="J90" i="1"/>
  <c r="K90" i="1"/>
  <c r="J91" i="1"/>
  <c r="K91" i="1"/>
  <c r="J92" i="1"/>
  <c r="K92" i="1"/>
  <c r="J93" i="1"/>
  <c r="K93" i="1"/>
  <c r="J94" i="1"/>
  <c r="K94" i="1"/>
  <c r="J95" i="1"/>
  <c r="K95" i="1"/>
  <c r="J96" i="1"/>
  <c r="K96" i="1"/>
  <c r="J98" i="1"/>
  <c r="K98" i="1"/>
  <c r="J99" i="1"/>
  <c r="K99" i="1"/>
  <c r="J100" i="1"/>
  <c r="K100" i="1"/>
  <c r="J101" i="1"/>
  <c r="K101" i="1"/>
  <c r="J102" i="1"/>
  <c r="K102" i="1"/>
  <c r="J106" i="1"/>
  <c r="K106" i="1"/>
  <c r="J108" i="1"/>
  <c r="K108" i="1"/>
  <c r="J111" i="1"/>
  <c r="K111" i="1"/>
  <c r="J112" i="1"/>
  <c r="K112" i="1"/>
  <c r="J113" i="1"/>
  <c r="K113" i="1"/>
  <c r="J114" i="1"/>
  <c r="K114" i="1"/>
  <c r="J115" i="1"/>
  <c r="K115" i="1"/>
  <c r="J116" i="1"/>
  <c r="K116" i="1"/>
  <c r="J117" i="1"/>
  <c r="K117" i="1"/>
  <c r="J118" i="1"/>
  <c r="K118" i="1"/>
  <c r="J119" i="1"/>
  <c r="K119" i="1"/>
  <c r="K122" i="1"/>
  <c r="J137" i="1"/>
  <c r="K137" i="1"/>
  <c r="K147" i="1"/>
  <c r="C104" i="1"/>
  <c r="E104" i="1"/>
  <c r="F104" i="1"/>
  <c r="B104" i="1"/>
  <c r="J104" i="1" l="1"/>
  <c r="K104" i="1"/>
  <c r="C110" i="1"/>
  <c r="B9" i="1"/>
  <c r="B8" i="1" l="1"/>
  <c r="J97" i="1"/>
  <c r="K97" i="1"/>
  <c r="J138" i="1"/>
  <c r="K138" i="1"/>
  <c r="I155" i="1" l="1"/>
  <c r="H155" i="1"/>
  <c r="H57" i="1" l="1"/>
  <c r="I57" i="1"/>
  <c r="H120" i="1"/>
  <c r="I120" i="1"/>
  <c r="H148" i="1"/>
  <c r="I148" i="1"/>
  <c r="J57" i="1" l="1"/>
  <c r="K57" i="1"/>
  <c r="J156" i="1"/>
  <c r="K156" i="1"/>
  <c r="J148" i="1"/>
  <c r="K148" i="1"/>
  <c r="J21" i="1" l="1"/>
  <c r="K21" i="1"/>
  <c r="H110" i="1"/>
  <c r="C9" i="1"/>
  <c r="E9" i="1"/>
  <c r="E8" i="1" s="1"/>
  <c r="F9" i="1"/>
  <c r="G9" i="1"/>
  <c r="G8" i="1" s="1"/>
  <c r="D110" i="1"/>
  <c r="D109" i="1" s="1"/>
  <c r="E110" i="1"/>
  <c r="F110" i="1"/>
  <c r="G110" i="1"/>
  <c r="C109" i="1"/>
  <c r="B154" i="1"/>
  <c r="B109" i="1" s="1"/>
  <c r="H154" i="1"/>
  <c r="G109" i="1" l="1"/>
  <c r="H109" i="1"/>
  <c r="F109" i="1"/>
  <c r="E109" i="1"/>
  <c r="J9" i="1"/>
  <c r="K9" i="1"/>
  <c r="K161" i="1"/>
  <c r="J110" i="1"/>
  <c r="K110" i="1"/>
  <c r="G7" i="1"/>
  <c r="C8" i="1" l="1"/>
  <c r="C7" i="1" s="1"/>
  <c r="F8" i="1"/>
  <c r="F7" i="1" l="1"/>
  <c r="K8" i="1"/>
  <c r="J8" i="1"/>
  <c r="D7" i="1"/>
  <c r="K7" i="1" s="1"/>
  <c r="E7" i="1"/>
  <c r="I154" i="1" l="1"/>
  <c r="I110" i="1"/>
  <c r="I109" i="1" s="1"/>
  <c r="H9" i="1" l="1"/>
  <c r="H8" i="1" l="1"/>
  <c r="H7" i="1" s="1"/>
  <c r="I9" i="1"/>
  <c r="I8" i="1" l="1"/>
  <c r="I7" i="1" s="1"/>
</calcChain>
</file>

<file path=xl/sharedStrings.xml><?xml version="1.0" encoding="utf-8"?>
<sst xmlns="http://schemas.openxmlformats.org/spreadsheetml/2006/main" count="188" uniqueCount="162">
  <si>
    <t>AUTORIDAD NACIONAL PARA LA INNOVACIÓN GUBERNAMENTAL</t>
  </si>
  <si>
    <t>(1)</t>
  </si>
  <si>
    <t>(2)</t>
  </si>
  <si>
    <t>(3)</t>
  </si>
  <si>
    <t>(4)</t>
  </si>
  <si>
    <t>(5)</t>
  </si>
  <si>
    <t>(6)</t>
  </si>
  <si>
    <t>(8=2-4)</t>
  </si>
  <si>
    <t>(9=5/3)</t>
  </si>
  <si>
    <t>(10=5/2)</t>
  </si>
  <si>
    <t>OBJETO DE
GASTOS</t>
  </si>
  <si>
    <t xml:space="preserve">PRESUPUESTO </t>
  </si>
  <si>
    <t>ASIGNACIÓN 
ACUMULADA</t>
  </si>
  <si>
    <t>COMPROMISO</t>
  </si>
  <si>
    <t>DEVENGADO</t>
  </si>
  <si>
    <t>PAGADO</t>
  </si>
  <si>
    <t xml:space="preserve">SALDO </t>
  </si>
  <si>
    <t xml:space="preserve">
MENSUAL</t>
  </si>
  <si>
    <t xml:space="preserve">
ANUAL</t>
  </si>
  <si>
    <t>APROBADO</t>
  </si>
  <si>
    <t>MODIFICADO</t>
  </si>
  <si>
    <t>A LA FECHA</t>
  </si>
  <si>
    <t>ANUAL</t>
  </si>
  <si>
    <t>TOTAL DE FUNCIONAMIENTO E INVERSIONES</t>
  </si>
  <si>
    <t>**  0  FUNCIONAMIENTO</t>
  </si>
  <si>
    <t>*   0  SERVICIOS PERSONALES</t>
  </si>
  <si>
    <t xml:space="preserve">    001  PERSONAL FIJO</t>
  </si>
  <si>
    <t xml:space="preserve">    030  GASTOS DE REPRESENTACIÓN FIJOS</t>
  </si>
  <si>
    <t xml:space="preserve">    050  XIII MES</t>
  </si>
  <si>
    <t xml:space="preserve">    071  CUOTA PATRONAL DE SEGURO SOCIAL</t>
  </si>
  <si>
    <t xml:space="preserve">    072  CUOTA PATRONAL DE SEGURO EDUCATIVO</t>
  </si>
  <si>
    <t xml:space="preserve">    073  CUOTA PATRONAL DE RIESGO PROFESIONAL</t>
  </si>
  <si>
    <t xml:space="preserve">    074  CUOTA PATRONAL PARA EL FONDO COMPLEMENTARIO</t>
  </si>
  <si>
    <t xml:space="preserve">    091  SUELDOS</t>
  </si>
  <si>
    <t xml:space="preserve">    094  GASTOS DE REPRESENTACIÓN FIJO</t>
  </si>
  <si>
    <t xml:space="preserve">    099  CONTRIBUCIONES A LA SEGURIDAD</t>
  </si>
  <si>
    <t>*   1  SERVICIOS NO PERSONALES</t>
  </si>
  <si>
    <t>*   2  MATERIALES Y SUMINISTROS</t>
  </si>
  <si>
    <t>*   3  MAQUINARIA, EQUIPO Y SEMOVIENTE</t>
  </si>
  <si>
    <t>*   6  TRANSFERENCIAS CORRIENTES</t>
  </si>
  <si>
    <t>** 1  INVERSIÓN</t>
  </si>
  <si>
    <t>*   5  CONSTRUCCIONES POR CONTRATO</t>
  </si>
  <si>
    <t>*   7  TRANSFERENCIAS CAPITAL</t>
  </si>
  <si>
    <t xml:space="preserve">    096  XIII MES</t>
  </si>
  <si>
    <t xml:space="preserve">*   3  EQUIPOS </t>
  </si>
  <si>
    <t>101 ALQUILER DE EDIFICIOS Y LOCALES</t>
  </si>
  <si>
    <t>102 ALQUILERE DE EQUIPO ELECTRÓNICO</t>
  </si>
  <si>
    <t>105 ALQUILER DE TRANSPORTE</t>
  </si>
  <si>
    <t>106 ALQUILER DE TERRENO</t>
  </si>
  <si>
    <t>109 OTROS ALQUILERES</t>
  </si>
  <si>
    <t>111 AGUA</t>
  </si>
  <si>
    <t>114 ENERGÍA ELÉCTRICA</t>
  </si>
  <si>
    <t>115 TELECOMUNICACIONES</t>
  </si>
  <si>
    <t>116 SERVICIO DE TRANSMISIÓN DE DATOS</t>
  </si>
  <si>
    <t>117 SERVICIO DE TELEFONÍA CELULAR</t>
  </si>
  <si>
    <t>120 IMPRESIÓN, ENCUADERNACIÓN Y OTROS</t>
  </si>
  <si>
    <t>131 ANUNCIOS Y AVISO</t>
  </si>
  <si>
    <t>132 PROMOCIÓN Y PUBLICIDAD</t>
  </si>
  <si>
    <t>141 VIÁTICOS DENTRO DEL PAÍS</t>
  </si>
  <si>
    <t>142 VIÁTICOS EN EL EXTERIOR</t>
  </si>
  <si>
    <t>143 VIÁTICOS A OTRAS PERSONAS</t>
  </si>
  <si>
    <t>151 TRANSPORTE DENTRO DEL PAÍS</t>
  </si>
  <si>
    <t>152 TRANSPORTE AL EXTERIOR</t>
  </si>
  <si>
    <t>153 TRANSPORTE DE OTRAS PERSONAS</t>
  </si>
  <si>
    <t>164 GASTOS DE SEGURO</t>
  </si>
  <si>
    <t>165 SERVICIOS COMERCIALES</t>
  </si>
  <si>
    <t>169 OTROS SERVICIOS COMERCIALES Y FINANCIEROS</t>
  </si>
  <si>
    <t>171 CONSULTORÍA</t>
  </si>
  <si>
    <t>172 SERVICIOS ESPECIALES</t>
  </si>
  <si>
    <t>181 MANT. Y REP. DE EDIFICIOS</t>
  </si>
  <si>
    <t>182 MANT. Y REP. DE MAQUINARIAS</t>
  </si>
  <si>
    <t>185 MANT. Y REP. DE EQUIPO DE COMPUTO</t>
  </si>
  <si>
    <t>193 IMPRESIÓN, ENCUADERNACIÓN Y OTROS</t>
  </si>
  <si>
    <t>195 VIÁTICOS</t>
  </si>
  <si>
    <t>196 TRANSPORTE DE PERSONAS Y BIENES</t>
  </si>
  <si>
    <t>197 SERVICIOS COMERCIALES Y FINANC</t>
  </si>
  <si>
    <t>198 CONSULTORÍAS Y SERVICIOS ESPEC.</t>
  </si>
  <si>
    <t>199 MANTENIMIENTO Y REPARACIÓN</t>
  </si>
  <si>
    <t>201 ALIMENTOS PARA CONSUMO HUMANO</t>
  </si>
  <si>
    <t>203 BEBIDAS</t>
  </si>
  <si>
    <t>211 ACABADO TEXTIL</t>
  </si>
  <si>
    <t>212 CALZADO</t>
  </si>
  <si>
    <t>214 PRENDAS DE VESTIR</t>
  </si>
  <si>
    <t>221 DIESEL</t>
  </si>
  <si>
    <t>223 GASOLINA</t>
  </si>
  <si>
    <t>224 LUBRICANTES</t>
  </si>
  <si>
    <t>231 IMPRESOS</t>
  </si>
  <si>
    <t>232 PAPELERIA</t>
  </si>
  <si>
    <t>239 OTROS PRODUCTOS DE PAPEL Y CARTÓN</t>
  </si>
  <si>
    <t>242 INSECTICIDAS, FUMIGANTES Y OTROS</t>
  </si>
  <si>
    <t>243 PINTURAS, COLORANTES Y TINTES</t>
  </si>
  <si>
    <t>244 PRODUCTOS MEDICINALES</t>
  </si>
  <si>
    <t>249 OTROS PRODUCTOS QUÍMICOS</t>
  </si>
  <si>
    <t>254 MATERIAL DE FONTANERÍA</t>
  </si>
  <si>
    <t>255 MATERIAL ELÉCTRICO</t>
  </si>
  <si>
    <t>256 MATERIAL METÁLICO</t>
  </si>
  <si>
    <t>259 OTROS MATERIALES DE CONSTRUCCIÓN</t>
  </si>
  <si>
    <t>261 ARTÍCULOS O PRODUCTOS PARA EVENTOS</t>
  </si>
  <si>
    <t>262 HERRAMIENTAS E INSTRUMENTOS</t>
  </si>
  <si>
    <t xml:space="preserve">265 MATERIALES Y SUMINISTROS DE COMPUTO </t>
  </si>
  <si>
    <t xml:space="preserve">269 OTROS PRODUCTOS VARIOS </t>
  </si>
  <si>
    <t>271 ÚTILES DE COCINA Y COMEDOR</t>
  </si>
  <si>
    <t>273 ÚTILES DE ASEO Y LIMPIEZA</t>
  </si>
  <si>
    <t>275 ÚTILES Y MATERIALES DE OFICINA</t>
  </si>
  <si>
    <t>277 INSTRUMENTAL MÉDICO Y QUIRÚRGICO</t>
  </si>
  <si>
    <t>279 OTROS ÚTILES Y MATERIALES</t>
  </si>
  <si>
    <t>280 REPUESTOS</t>
  </si>
  <si>
    <t>291 ALIMENTOS Y BEBIDAS</t>
  </si>
  <si>
    <t>292 TEXTILES Y VESTUARIO</t>
  </si>
  <si>
    <t>293 COMBUSTIBLES Y LUBRICANTES</t>
  </si>
  <si>
    <t>295 PRODUCTOS QUÍMICOS Y CONEXOS</t>
  </si>
  <si>
    <t>296 MATERIALES PARA CONSTRUCCIÓN</t>
  </si>
  <si>
    <t>297 PRODUCTOS VARIOS</t>
  </si>
  <si>
    <t>298 ÚTILES Y MATERIALES DIVERSOS</t>
  </si>
  <si>
    <t>299 REPUESTO</t>
  </si>
  <si>
    <t>301 MAQUINARIA Y EQUIPO DE COMUNICACIÓN</t>
  </si>
  <si>
    <t>320 EQUIPO EDUCACIONAL Y RECREATIVO</t>
  </si>
  <si>
    <t>340 EQUIPO DE OFICINA</t>
  </si>
  <si>
    <t>350 MOBILIARIO</t>
  </si>
  <si>
    <t>370 MQUINARIA Y EQUIPOS VARIOS</t>
  </si>
  <si>
    <t>ACUMULADO</t>
  </si>
  <si>
    <t>612 INDEMNIZACIONES LABORALES</t>
  </si>
  <si>
    <t>624 CAPACITACIÓN Y ESTUDIOS</t>
  </si>
  <si>
    <t>641 GOBIERNO CENTRAL</t>
  </si>
  <si>
    <t>004 PERSONAL TRANSITORIO POR INVERSIÓN</t>
  </si>
  <si>
    <t>050 XIII MES</t>
  </si>
  <si>
    <t>071 CUOTAS SEGURO SOCIAL</t>
  </si>
  <si>
    <t>072 CUOTA SEGURO EDUCATIVO</t>
  </si>
  <si>
    <t>073 CUOTA DE RIESGO PROFESIONAL</t>
  </si>
  <si>
    <t>074 CUOTA DE FONDO COMPLEMENTARIO</t>
  </si>
  <si>
    <t xml:space="preserve">091 SUELDOS  </t>
  </si>
  <si>
    <t>096 XIII MES</t>
  </si>
  <si>
    <t>099 CONTRIBUCIONES A LA SEGURIDAD</t>
  </si>
  <si>
    <t>119 OTROS SERVICIOS BÁSICOS</t>
  </si>
  <si>
    <t>370 MAQUINARIA Y EQUIPOS VARIOS</t>
  </si>
  <si>
    <t>380 EQUIPO DE COMPUTACIÓN</t>
  </si>
  <si>
    <t>519 OTRAS EDIFICACIONES</t>
  </si>
  <si>
    <t>629 OTRAS BECAS</t>
  </si>
  <si>
    <t>702 APORTES A INST. SIN FINES DE LUCRO</t>
  </si>
  <si>
    <t>721 APORTE A ORGANISMOS INTERNACIONALES</t>
  </si>
  <si>
    <t>693 BECAS DE ESTUDIOS</t>
  </si>
  <si>
    <t>*   2 MATERIALES Y SUMINISTROS</t>
  </si>
  <si>
    <t>253 MADERA</t>
  </si>
  <si>
    <t>* 9 ASIGNACIONES GLOBALES</t>
  </si>
  <si>
    <t>911 EMERCIAS NACIONALES</t>
  </si>
  <si>
    <t>189 OTROS MANT. y reparación</t>
  </si>
  <si>
    <t>PERIODO: DEL 01 DE ENERO AL 30 DE NOVIEMBRE 2020</t>
  </si>
  <si>
    <t>113 CORREO</t>
  </si>
  <si>
    <t>252 CEMENTO</t>
  </si>
  <si>
    <t xml:space="preserve"> 131 ANUNCIOS Y AVISOS</t>
  </si>
  <si>
    <t>182 MANT. DE MAQUINARIA</t>
  </si>
  <si>
    <t>255  MATERIAL ELÉCTRICO</t>
  </si>
  <si>
    <t>256  MATERIAL METÁLICO</t>
  </si>
  <si>
    <t>262  HERRAMIENTAS E INSTRUMENTOS</t>
  </si>
  <si>
    <t>265  MATERIALES Y SUMINISTROS DE CO</t>
  </si>
  <si>
    <t>269  OTROS PRODUCTOS VARIOS</t>
  </si>
  <si>
    <t>275  ÚTILES Y MATERIALES DE OFICINA</t>
  </si>
  <si>
    <t>279  OTROS ÚTILES Y MATERIALES</t>
  </si>
  <si>
    <t>350  MOBILIARIO</t>
  </si>
  <si>
    <t>639  OTRAS SIN FINES DE LUCRO</t>
  </si>
  <si>
    <t>CUADRO DE EJECUCIÓN PRESUPUESTARIA A NOVIEMBRE 2020</t>
  </si>
  <si>
    <t>(7=3-4)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</si>
</sst>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#,##0.00;\-#,##0.00;&quot; &quot;"/>
    <numFmt numFmtId="165" formatCode="#,##0;\-#,##0;&quot; &quot;"/>
    <numFmt numFmtId="166" formatCode="#,##0.0000"/>
    <numFmt numFmtId="167" formatCode="#,##0.00_ ;\-#,##0.00\ "/>
    <numFmt numFmtId="168" formatCode="#,##0.0"/>
  </numFmts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-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9" fontId="6" fillId="0" borderId="0" applyFont="0" applyFill="0" applyBorder="0" applyAlignment="0" applyProtection="0"/>
  </cellStyleXfs>
  <cellXfs count="72">
    <xf numFmtId="0" fontId="0" fillId="0" borderId="0" xfId="0"/>
    <xf numFmtId="0" fontId="0" fillId="0" borderId="0" xfId="0" applyFont="1"/>
    <xf numFmtId="49" fontId="2" fillId="0" borderId="0" xfId="0" applyNumberFormat="1" applyFont="1" applyAlignment="1">
      <alignment horizontal="center"/>
    </xf>
    <xf numFmtId="4" fontId="0" fillId="0" borderId="0" xfId="0" applyNumberFormat="1" applyFont="1"/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9" fontId="2" fillId="2" borderId="1" xfId="0" applyNumberFormat="1" applyFont="1" applyFill="1" applyBorder="1"/>
    <xf numFmtId="4" fontId="0" fillId="0" borderId="0" xfId="0" applyNumberFormat="1" applyFont="1" applyFill="1"/>
    <xf numFmtId="0" fontId="0" fillId="0" borderId="0" xfId="0" applyFont="1" applyFill="1"/>
    <xf numFmtId="9" fontId="2" fillId="0" borderId="1" xfId="0" applyNumberFormat="1" applyFont="1" applyFill="1" applyBorder="1"/>
    <xf numFmtId="49" fontId="0" fillId="0" borderId="3" xfId="0" applyNumberFormat="1" applyFill="1" applyBorder="1" applyAlignment="1">
      <alignment horizontal="left"/>
    </xf>
    <xf numFmtId="0" fontId="2" fillId="0" borderId="0" xfId="0" applyFont="1" applyFill="1"/>
    <xf numFmtId="9" fontId="2" fillId="0" borderId="0" xfId="0" applyNumberFormat="1" applyFont="1" applyAlignment="1">
      <alignment horizontal="center"/>
    </xf>
    <xf numFmtId="9" fontId="0" fillId="0" borderId="0" xfId="0" applyNumberFormat="1" applyFont="1"/>
    <xf numFmtId="4" fontId="3" fillId="2" borderId="1" xfId="1" applyNumberFormat="1" applyFont="1" applyFill="1" applyBorder="1"/>
    <xf numFmtId="4" fontId="3" fillId="0" borderId="2" xfId="1" applyNumberFormat="1" applyFont="1" applyFill="1" applyBorder="1"/>
    <xf numFmtId="4" fontId="0" fillId="0" borderId="3" xfId="0" applyNumberFormat="1" applyFont="1" applyFill="1" applyBorder="1"/>
    <xf numFmtId="4" fontId="3" fillId="0" borderId="1" xfId="1" applyNumberFormat="1" applyFont="1" applyFill="1" applyBorder="1"/>
    <xf numFmtId="4" fontId="2" fillId="0" borderId="0" xfId="0" applyNumberFormat="1" applyFont="1" applyFill="1"/>
    <xf numFmtId="4" fontId="0" fillId="0" borderId="0" xfId="0" applyNumberFormat="1" applyFont="1" applyBorder="1"/>
    <xf numFmtId="4" fontId="4" fillId="0" borderId="0" xfId="1" applyNumberFormat="1" applyFill="1" applyBorder="1"/>
    <xf numFmtId="49" fontId="3" fillId="0" borderId="1" xfId="1" applyNumberFormat="1" applyFont="1" applyFill="1" applyBorder="1" applyAlignment="1">
      <alignment horizontal="left"/>
    </xf>
    <xf numFmtId="49" fontId="3" fillId="2" borderId="1" xfId="1" applyNumberFormat="1" applyFont="1" applyFill="1" applyBorder="1" applyAlignment="1">
      <alignment horizontal="left"/>
    </xf>
    <xf numFmtId="49" fontId="5" fillId="0" borderId="3" xfId="1" applyNumberFormat="1" applyFont="1" applyFill="1" applyBorder="1" applyAlignment="1"/>
    <xf numFmtId="4" fontId="0" fillId="0" borderId="3" xfId="0" applyNumberFormat="1" applyBorder="1"/>
    <xf numFmtId="0" fontId="0" fillId="0" borderId="3" xfId="0" applyBorder="1"/>
    <xf numFmtId="0" fontId="1" fillId="3" borderId="4" xfId="0" applyFont="1" applyFill="1" applyBorder="1" applyAlignment="1">
      <alignment horizontal="center"/>
    </xf>
    <xf numFmtId="4" fontId="1" fillId="3" borderId="4" xfId="0" applyNumberFormat="1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9" fontId="1" fillId="3" borderId="4" xfId="0" applyNumberFormat="1" applyFont="1" applyFill="1" applyBorder="1" applyAlignment="1">
      <alignment horizontal="center" wrapText="1"/>
    </xf>
    <xf numFmtId="0" fontId="0" fillId="0" borderId="5" xfId="0" applyBorder="1"/>
    <xf numFmtId="0" fontId="0" fillId="0" borderId="2" xfId="0" applyBorder="1"/>
    <xf numFmtId="0" fontId="1" fillId="3" borderId="6" xfId="0" applyFont="1" applyFill="1" applyBorder="1" applyAlignment="1">
      <alignment horizontal="center"/>
    </xf>
    <xf numFmtId="4" fontId="1" fillId="3" borderId="6" xfId="0" applyNumberFormat="1" applyFont="1" applyFill="1" applyBorder="1" applyAlignment="1">
      <alignment horizontal="center"/>
    </xf>
    <xf numFmtId="4" fontId="1" fillId="3" borderId="6" xfId="0" applyNumberFormat="1" applyFont="1" applyFill="1" applyBorder="1" applyAlignment="1">
      <alignment horizontal="center" wrapText="1"/>
    </xf>
    <xf numFmtId="0" fontId="1" fillId="3" borderId="6" xfId="0" applyFont="1" applyFill="1" applyBorder="1" applyAlignment="1">
      <alignment horizontal="center" wrapText="1"/>
    </xf>
    <xf numFmtId="9" fontId="1" fillId="3" borderId="6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/>
    </xf>
    <xf numFmtId="0" fontId="0" fillId="0" borderId="0" xfId="0"/>
    <xf numFmtId="49" fontId="4" fillId="0" borderId="3" xfId="1" applyNumberFormat="1" applyFill="1" applyBorder="1" applyAlignment="1">
      <alignment horizontal="left"/>
    </xf>
    <xf numFmtId="9" fontId="2" fillId="0" borderId="5" xfId="0" applyNumberFormat="1" applyFont="1" applyFill="1" applyBorder="1"/>
    <xf numFmtId="4" fontId="0" fillId="0" borderId="0" xfId="2" applyNumberFormat="1" applyFont="1"/>
    <xf numFmtId="4" fontId="0" fillId="0" borderId="0" xfId="2" applyNumberFormat="1" applyFont="1" applyFill="1"/>
    <xf numFmtId="4" fontId="2" fillId="0" borderId="0" xfId="2" applyNumberFormat="1" applyFont="1" applyFill="1"/>
    <xf numFmtId="4" fontId="0" fillId="0" borderId="0" xfId="0" applyNumberFormat="1"/>
    <xf numFmtId="4" fontId="4" fillId="0" borderId="3" xfId="1" applyNumberFormat="1" applyFill="1" applyBorder="1"/>
    <xf numFmtId="4" fontId="4" fillId="0" borderId="5" xfId="1" applyNumberFormat="1" applyFill="1" applyBorder="1"/>
    <xf numFmtId="4" fontId="4" fillId="0" borderId="2" xfId="1" applyNumberFormat="1" applyFill="1" applyBorder="1"/>
    <xf numFmtId="49" fontId="5" fillId="0" borderId="3" xfId="1" applyNumberFormat="1" applyFont="1" applyFill="1" applyBorder="1" applyAlignment="1">
      <alignment horizontal="left"/>
    </xf>
    <xf numFmtId="4" fontId="5" fillId="0" borderId="3" xfId="1" applyNumberFormat="1" applyFont="1" applyFill="1" applyBorder="1"/>
    <xf numFmtId="9" fontId="0" fillId="0" borderId="5" xfId="0" applyNumberFormat="1" applyFont="1" applyFill="1" applyBorder="1"/>
    <xf numFmtId="0" fontId="2" fillId="0" borderId="0" xfId="0" applyFont="1"/>
    <xf numFmtId="4" fontId="2" fillId="0" borderId="0" xfId="0" applyNumberFormat="1" applyFont="1"/>
    <xf numFmtId="0" fontId="2" fillId="0" borderId="1" xfId="0" applyFont="1" applyFill="1" applyBorder="1"/>
    <xf numFmtId="4" fontId="0" fillId="0" borderId="1" xfId="0" applyNumberFormat="1" applyFont="1" applyFill="1" applyBorder="1"/>
    <xf numFmtId="0" fontId="0" fillId="0" borderId="2" xfId="0" applyFont="1" applyFill="1" applyBorder="1"/>
    <xf numFmtId="4" fontId="2" fillId="0" borderId="1" xfId="0" applyNumberFormat="1" applyFont="1" applyBorder="1"/>
    <xf numFmtId="4" fontId="0" fillId="0" borderId="3" xfId="0" applyNumberFormat="1" applyFill="1" applyBorder="1"/>
    <xf numFmtId="9" fontId="0" fillId="0" borderId="3" xfId="0" applyNumberFormat="1" applyFont="1" applyFill="1" applyBorder="1"/>
    <xf numFmtId="9" fontId="0" fillId="0" borderId="2" xfId="0" applyNumberFormat="1" applyFont="1" applyFill="1" applyBorder="1"/>
    <xf numFmtId="9" fontId="0" fillId="0" borderId="1" xfId="0" applyNumberFormat="1" applyFont="1" applyFill="1" applyBorder="1"/>
    <xf numFmtId="164" fontId="0" fillId="0" borderId="3" xfId="0" applyNumberFormat="1" applyFill="1" applyBorder="1"/>
    <xf numFmtId="165" fontId="0" fillId="0" borderId="3" xfId="0" applyNumberFormat="1" applyFill="1" applyBorder="1"/>
    <xf numFmtId="166" fontId="0" fillId="0" borderId="0" xfId="2" applyNumberFormat="1" applyFont="1" applyFill="1"/>
    <xf numFmtId="167" fontId="0" fillId="0" borderId="3" xfId="0" applyNumberFormat="1" applyFill="1" applyBorder="1"/>
    <xf numFmtId="49" fontId="0" fillId="0" borderId="3" xfId="0" applyNumberFormat="1" applyFont="1" applyFill="1" applyBorder="1" applyAlignment="1">
      <alignment horizontal="left"/>
    </xf>
    <xf numFmtId="4" fontId="0" fillId="0" borderId="1" xfId="0" applyNumberFormat="1" applyFont="1" applyBorder="1"/>
    <xf numFmtId="168" fontId="3" fillId="2" borderId="1" xfId="1" applyNumberFormat="1" applyFont="1" applyFill="1" applyBorder="1"/>
    <xf numFmtId="168" fontId="3" fillId="0" borderId="2" xfId="1" applyNumberFormat="1" applyFont="1" applyFill="1" applyBorder="1"/>
    <xf numFmtId="168" fontId="4" fillId="0" borderId="3" xfId="1" applyNumberFormat="1" applyFill="1" applyBorder="1"/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</cellXfs>
  <cellStyles count="3">
    <cellStyle name="Normal" xfId="0" builtinId="0"/>
    <cellStyle name="Normal 2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65"/>
  <sheetViews>
    <sheetView tabSelected="1" zoomScaleNormal="100" workbookViewId="0">
      <selection activeCell="I9" sqref="I9"/>
    </sheetView>
  </sheetViews>
  <sheetFormatPr baseColWidth="10" defaultColWidth="11.33203125" defaultRowHeight="14.4" x14ac:dyDescent="0.3"/>
  <cols>
    <col min="1" max="1" width="48.77734375" style="1" customWidth="1"/>
    <col min="2" max="2" width="13.77734375" style="1" bestFit="1" customWidth="1"/>
    <col min="3" max="4" width="12.88671875" style="1" bestFit="1" customWidth="1"/>
    <col min="5" max="5" width="15.21875" style="1" customWidth="1"/>
    <col min="6" max="7" width="12.88671875" style="1" bestFit="1" customWidth="1"/>
    <col min="8" max="8" width="15.88671875" style="1" customWidth="1"/>
    <col min="9" max="9" width="12.6640625" style="1" customWidth="1"/>
    <col min="10" max="10" width="12.5546875" style="13" customWidth="1"/>
    <col min="11" max="11" width="13.33203125" style="13" customWidth="1"/>
    <col min="12" max="14" width="12.44140625" style="3" bestFit="1" customWidth="1"/>
    <col min="15" max="18" width="11.44140625" style="3" bestFit="1" customWidth="1"/>
    <col min="19" max="24" width="11.33203125" style="3"/>
    <col min="25" max="16384" width="11.33203125" style="1"/>
  </cols>
  <sheetData>
    <row r="1" spans="1:24" x14ac:dyDescent="0.3">
      <c r="A1" s="71" t="s">
        <v>0</v>
      </c>
      <c r="B1" s="71"/>
      <c r="C1" s="71"/>
      <c r="D1" s="71"/>
      <c r="E1" s="71"/>
      <c r="F1" s="71"/>
      <c r="G1" s="71"/>
      <c r="H1" s="71"/>
      <c r="I1" s="71"/>
      <c r="J1" s="71"/>
      <c r="K1" s="71"/>
    </row>
    <row r="2" spans="1:24" x14ac:dyDescent="0.3">
      <c r="A2" s="71" t="s">
        <v>160</v>
      </c>
      <c r="B2" s="71"/>
      <c r="C2" s="71"/>
      <c r="D2" s="71"/>
      <c r="E2" s="71"/>
      <c r="F2" s="71"/>
      <c r="G2" s="71"/>
      <c r="H2" s="71"/>
      <c r="I2" s="71"/>
      <c r="J2" s="71"/>
      <c r="K2" s="71"/>
    </row>
    <row r="3" spans="1:24" x14ac:dyDescent="0.3">
      <c r="A3" s="70" t="s">
        <v>146</v>
      </c>
      <c r="B3" s="70"/>
      <c r="C3" s="70"/>
      <c r="D3" s="70"/>
      <c r="E3" s="70"/>
      <c r="F3" s="70"/>
      <c r="G3" s="70"/>
      <c r="H3" s="70"/>
      <c r="I3" s="70"/>
      <c r="J3" s="70"/>
      <c r="K3" s="70"/>
    </row>
    <row r="4" spans="1:24" ht="15" thickBot="1" x14ac:dyDescent="0.35">
      <c r="A4" s="2"/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161</v>
      </c>
      <c r="I4" s="2" t="s">
        <v>7</v>
      </c>
      <c r="J4" s="12" t="s">
        <v>8</v>
      </c>
      <c r="K4" s="12" t="s">
        <v>9</v>
      </c>
    </row>
    <row r="5" spans="1:24" ht="29.4" thickTop="1" x14ac:dyDescent="0.3">
      <c r="A5" s="26" t="s">
        <v>10</v>
      </c>
      <c r="B5" s="27" t="s">
        <v>11</v>
      </c>
      <c r="C5" s="27"/>
      <c r="D5" s="27" t="s">
        <v>12</v>
      </c>
      <c r="E5" s="27" t="s">
        <v>13</v>
      </c>
      <c r="F5" s="27" t="s">
        <v>14</v>
      </c>
      <c r="G5" s="27" t="s">
        <v>15</v>
      </c>
      <c r="H5" s="28" t="s">
        <v>16</v>
      </c>
      <c r="I5" s="28"/>
      <c r="J5" s="29" t="s">
        <v>17</v>
      </c>
      <c r="K5" s="29" t="s">
        <v>18</v>
      </c>
    </row>
    <row r="6" spans="1:24" s="5" customFormat="1" ht="15.6" customHeight="1" x14ac:dyDescent="0.3">
      <c r="A6" s="32"/>
      <c r="B6" s="33" t="s">
        <v>19</v>
      </c>
      <c r="C6" s="33" t="s">
        <v>20</v>
      </c>
      <c r="D6" s="34"/>
      <c r="E6" s="34" t="s">
        <v>120</v>
      </c>
      <c r="F6" s="34"/>
      <c r="G6" s="34"/>
      <c r="H6" s="35" t="s">
        <v>21</v>
      </c>
      <c r="I6" s="35" t="s">
        <v>22</v>
      </c>
      <c r="J6" s="36" t="s">
        <v>14</v>
      </c>
      <c r="K6" s="36" t="s">
        <v>14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x14ac:dyDescent="0.3">
      <c r="A7" s="37" t="s">
        <v>23</v>
      </c>
      <c r="B7" s="14">
        <f>B8+B109</f>
        <v>25230396</v>
      </c>
      <c r="C7" s="14">
        <f>C8+C109</f>
        <v>33709610</v>
      </c>
      <c r="D7" s="14">
        <f t="shared" ref="D7:I7" si="0">D8+D109</f>
        <v>33262136.949999999</v>
      </c>
      <c r="E7" s="67">
        <f t="shared" si="0"/>
        <v>26430167.899999999</v>
      </c>
      <c r="F7" s="14">
        <f t="shared" si="0"/>
        <v>9322286.3399999999</v>
      </c>
      <c r="G7" s="14">
        <f t="shared" si="0"/>
        <v>6844663.4799999995</v>
      </c>
      <c r="H7" s="14">
        <f t="shared" si="0"/>
        <v>6829523.0500000007</v>
      </c>
      <c r="I7" s="67">
        <f t="shared" si="0"/>
        <v>7276996.1000000015</v>
      </c>
      <c r="J7" s="6">
        <f>F7/D7</f>
        <v>0.28026721055274834</v>
      </c>
      <c r="K7" s="6">
        <f>G7/D7</f>
        <v>0.2057794269288522</v>
      </c>
      <c r="L7" s="41"/>
      <c r="M7" s="41"/>
    </row>
    <row r="8" spans="1:24" s="8" customFormat="1" x14ac:dyDescent="0.3">
      <c r="A8" s="22" t="s">
        <v>24</v>
      </c>
      <c r="B8" s="14">
        <f>B9+B21+B57+B104+B97</f>
        <v>7325590</v>
      </c>
      <c r="C8" s="14">
        <f t="shared" ref="C8:G8" si="1">C9+C21+C57+C104+C97</f>
        <v>7183157</v>
      </c>
      <c r="D8" s="14">
        <f>D9+D21+D57+D104+D97</f>
        <v>6818114.9500000002</v>
      </c>
      <c r="E8" s="14">
        <f>E9+E21+E57+E104+E97</f>
        <v>4308054.53</v>
      </c>
      <c r="F8" s="14">
        <f t="shared" si="1"/>
        <v>4108001.9700000007</v>
      </c>
      <c r="G8" s="14">
        <f t="shared" si="1"/>
        <v>3336302.58</v>
      </c>
      <c r="H8" s="14">
        <f>H9+H21+H57+H104+H97</f>
        <v>2509952.4199999995</v>
      </c>
      <c r="I8" s="14">
        <f>I9+I21+I57+I104+I97</f>
        <v>2874994.47</v>
      </c>
      <c r="J8" s="6">
        <f>F8/D8</f>
        <v>0.60251286464450127</v>
      </c>
      <c r="K8" s="6">
        <f>F8/C8</f>
        <v>0.57189366319015456</v>
      </c>
      <c r="L8" s="42"/>
      <c r="M8" s="42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spans="1:24" s="8" customFormat="1" x14ac:dyDescent="0.3">
      <c r="A9" s="21" t="s">
        <v>25</v>
      </c>
      <c r="B9" s="15">
        <f>SUM(B10:B20)</f>
        <v>3986657</v>
      </c>
      <c r="C9" s="15">
        <f t="shared" ref="C9:G9" si="2">SUM(C10:C20)</f>
        <v>4110629</v>
      </c>
      <c r="D9" s="15">
        <f>SUM(D10:D20)</f>
        <v>3760357</v>
      </c>
      <c r="E9" s="68">
        <f t="shared" si="2"/>
        <v>3248264.1000000006</v>
      </c>
      <c r="F9" s="68">
        <f t="shared" si="2"/>
        <v>3248264.1000000006</v>
      </c>
      <c r="G9" s="15">
        <f t="shared" si="2"/>
        <v>2651707.9500000002</v>
      </c>
      <c r="H9" s="68">
        <f t="shared" ref="H9:I9" si="3">SUM(H10:H20)</f>
        <v>512092.89999999979</v>
      </c>
      <c r="I9" s="68">
        <f t="shared" si="3"/>
        <v>862364.9</v>
      </c>
      <c r="J9" s="9">
        <f t="shared" ref="J9:J76" si="4">F9/D9</f>
        <v>0.86381800983257717</v>
      </c>
      <c r="K9" s="9">
        <f t="shared" ref="K9:K76" si="5">F9/C9</f>
        <v>0.79021096284777848</v>
      </c>
      <c r="L9" s="42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s="8" customFormat="1" x14ac:dyDescent="0.3">
      <c r="A10" s="23" t="s">
        <v>26</v>
      </c>
      <c r="B10" s="45">
        <v>3130800</v>
      </c>
      <c r="C10" s="45">
        <v>3162421</v>
      </c>
      <c r="D10" s="45">
        <v>2901521</v>
      </c>
      <c r="E10" s="45">
        <v>2478986.66</v>
      </c>
      <c r="F10" s="45">
        <v>2478986.66</v>
      </c>
      <c r="G10" s="45">
        <v>2205674.4700000002</v>
      </c>
      <c r="H10" s="16">
        <f>D10-E10</f>
        <v>422534.33999999985</v>
      </c>
      <c r="I10" s="16">
        <f>C10-E10</f>
        <v>683434.33999999985</v>
      </c>
      <c r="J10" s="50">
        <f t="shared" si="4"/>
        <v>0.8543748813122497</v>
      </c>
      <c r="K10" s="50">
        <f t="shared" si="5"/>
        <v>0.78388888133490142</v>
      </c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s="8" customFormat="1" x14ac:dyDescent="0.3">
      <c r="A11" s="23" t="s">
        <v>27</v>
      </c>
      <c r="B11" s="45">
        <v>222000</v>
      </c>
      <c r="C11" s="45">
        <v>222000</v>
      </c>
      <c r="D11" s="45">
        <v>203500</v>
      </c>
      <c r="E11" s="45">
        <v>195400</v>
      </c>
      <c r="F11" s="45">
        <v>195400</v>
      </c>
      <c r="G11" s="45">
        <v>165636.93</v>
      </c>
      <c r="H11" s="16">
        <f t="shared" ref="H11:H12" si="6">D11-E11</f>
        <v>8100</v>
      </c>
      <c r="I11" s="16">
        <f t="shared" ref="I11:I12" si="7">C11-E11</f>
        <v>26600</v>
      </c>
      <c r="J11" s="58">
        <f t="shared" si="4"/>
        <v>0.96019656019656019</v>
      </c>
      <c r="K11" s="58">
        <f t="shared" si="5"/>
        <v>0.88018018018018018</v>
      </c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s="8" customFormat="1" x14ac:dyDescent="0.3">
      <c r="A12" s="23" t="s">
        <v>28</v>
      </c>
      <c r="B12" s="45">
        <v>70400</v>
      </c>
      <c r="C12" s="45">
        <v>70766</v>
      </c>
      <c r="D12" s="45">
        <v>48952</v>
      </c>
      <c r="E12" s="45">
        <v>41234.019999999997</v>
      </c>
      <c r="F12" s="45">
        <v>41234.019999999997</v>
      </c>
      <c r="G12" s="45">
        <v>38581.32</v>
      </c>
      <c r="H12" s="16">
        <f t="shared" si="6"/>
        <v>7717.9800000000032</v>
      </c>
      <c r="I12" s="16">
        <f t="shared" si="7"/>
        <v>29531.980000000003</v>
      </c>
      <c r="J12" s="58">
        <f t="shared" si="4"/>
        <v>0.84233575747671185</v>
      </c>
      <c r="K12" s="58">
        <f t="shared" si="5"/>
        <v>0.58268123109968062</v>
      </c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s="8" customFormat="1" x14ac:dyDescent="0.3">
      <c r="A13" s="23" t="s">
        <v>29</v>
      </c>
      <c r="B13" s="45">
        <v>435781</v>
      </c>
      <c r="C13" s="45">
        <v>435781</v>
      </c>
      <c r="D13" s="45">
        <v>397457</v>
      </c>
      <c r="E13" s="45">
        <v>338353.91</v>
      </c>
      <c r="F13" s="45">
        <v>338353.91</v>
      </c>
      <c r="G13" s="69">
        <v>116674.5</v>
      </c>
      <c r="H13" s="16">
        <f t="shared" ref="H13:H20" si="8">D13-E13</f>
        <v>59103.090000000026</v>
      </c>
      <c r="I13" s="16">
        <f t="shared" ref="I13:I20" si="9">C13-E13</f>
        <v>97427.090000000026</v>
      </c>
      <c r="J13" s="58">
        <f t="shared" si="4"/>
        <v>0.85129689501002614</v>
      </c>
      <c r="K13" s="58">
        <f t="shared" si="5"/>
        <v>0.77643107432402969</v>
      </c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s="8" customFormat="1" x14ac:dyDescent="0.3">
      <c r="A14" s="23" t="s">
        <v>30</v>
      </c>
      <c r="B14" s="45">
        <v>49104</v>
      </c>
      <c r="C14" s="45">
        <v>49104</v>
      </c>
      <c r="D14" s="45">
        <v>45013</v>
      </c>
      <c r="E14" s="45">
        <v>37957.460000000006</v>
      </c>
      <c r="F14" s="45">
        <v>37957.460000000006</v>
      </c>
      <c r="G14" s="45">
        <v>20317.919999999998</v>
      </c>
      <c r="H14" s="16">
        <f t="shared" si="8"/>
        <v>7055.5399999999936</v>
      </c>
      <c r="I14" s="16">
        <f t="shared" si="9"/>
        <v>11146.539999999994</v>
      </c>
      <c r="J14" s="58">
        <f t="shared" si="4"/>
        <v>0.84325550396552118</v>
      </c>
      <c r="K14" s="58">
        <f t="shared" si="5"/>
        <v>0.77300138481590108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4" s="8" customFormat="1" x14ac:dyDescent="0.3">
      <c r="A15" s="23" t="s">
        <v>31</v>
      </c>
      <c r="B15" s="45">
        <v>68748</v>
      </c>
      <c r="C15" s="45">
        <v>68748</v>
      </c>
      <c r="D15" s="45">
        <v>62922</v>
      </c>
      <c r="E15" s="45">
        <v>57244</v>
      </c>
      <c r="F15" s="45">
        <v>57244</v>
      </c>
      <c r="G15" s="45">
        <v>33031.75</v>
      </c>
      <c r="H15" s="16">
        <f t="shared" si="8"/>
        <v>5678</v>
      </c>
      <c r="I15" s="16">
        <f t="shared" si="9"/>
        <v>11504</v>
      </c>
      <c r="J15" s="58">
        <f t="shared" si="4"/>
        <v>0.90976129175804965</v>
      </c>
      <c r="K15" s="58">
        <f t="shared" si="5"/>
        <v>0.83266422295921338</v>
      </c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4" s="8" customFormat="1" x14ac:dyDescent="0.3">
      <c r="A16" s="23" t="s">
        <v>32</v>
      </c>
      <c r="B16" s="45">
        <v>9824</v>
      </c>
      <c r="C16" s="45">
        <v>9824</v>
      </c>
      <c r="D16" s="45">
        <v>9007</v>
      </c>
      <c r="E16" s="45">
        <v>7108.7400000000007</v>
      </c>
      <c r="F16" s="45">
        <v>7108.7400000000007</v>
      </c>
      <c r="G16" s="45">
        <v>5781.92</v>
      </c>
      <c r="H16" s="16">
        <f t="shared" si="8"/>
        <v>1898.2599999999993</v>
      </c>
      <c r="I16" s="16">
        <f t="shared" si="9"/>
        <v>2715.2599999999993</v>
      </c>
      <c r="J16" s="58">
        <f t="shared" si="4"/>
        <v>0.78924614188964148</v>
      </c>
      <c r="K16" s="58">
        <f t="shared" si="5"/>
        <v>0.72360952768729647</v>
      </c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s="8" customFormat="1" x14ac:dyDescent="0.3">
      <c r="A17" s="23" t="s">
        <v>33</v>
      </c>
      <c r="B17" s="45">
        <v>0</v>
      </c>
      <c r="C17" s="45">
        <v>69816</v>
      </c>
      <c r="D17" s="45">
        <v>69816</v>
      </c>
      <c r="E17" s="45">
        <v>69815</v>
      </c>
      <c r="F17" s="45">
        <v>69815</v>
      </c>
      <c r="G17" s="45">
        <v>57886.68</v>
      </c>
      <c r="H17" s="16">
        <f t="shared" si="8"/>
        <v>1</v>
      </c>
      <c r="I17" s="16">
        <f t="shared" si="9"/>
        <v>1</v>
      </c>
      <c r="J17" s="58">
        <f t="shared" si="4"/>
        <v>0.99998567663572824</v>
      </c>
      <c r="K17" s="58">
        <f t="shared" si="5"/>
        <v>0.99998567663572824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s="8" customFormat="1" x14ac:dyDescent="0.3">
      <c r="A18" s="10" t="s">
        <v>34</v>
      </c>
      <c r="B18" s="45">
        <v>0</v>
      </c>
      <c r="C18" s="45">
        <v>9134</v>
      </c>
      <c r="D18" s="45">
        <v>9134</v>
      </c>
      <c r="E18" s="45">
        <v>9133.33</v>
      </c>
      <c r="F18" s="45">
        <v>9133.33</v>
      </c>
      <c r="G18" s="69">
        <v>7329.5</v>
      </c>
      <c r="H18" s="16">
        <f t="shared" si="8"/>
        <v>0.67000000000007276</v>
      </c>
      <c r="I18" s="16">
        <f t="shared" si="9"/>
        <v>0.67000000000007276</v>
      </c>
      <c r="J18" s="58">
        <f t="shared" si="4"/>
        <v>0.99992664768994965</v>
      </c>
      <c r="K18" s="58">
        <f t="shared" si="5"/>
        <v>0.99992664768994965</v>
      </c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s="8" customFormat="1" x14ac:dyDescent="0.3">
      <c r="A19" s="10" t="s">
        <v>43</v>
      </c>
      <c r="B19" s="45">
        <v>0</v>
      </c>
      <c r="C19" s="45">
        <v>506</v>
      </c>
      <c r="D19" s="45">
        <v>506</v>
      </c>
      <c r="E19" s="69">
        <v>505.7</v>
      </c>
      <c r="F19" s="69">
        <v>505.7</v>
      </c>
      <c r="G19" s="45">
        <v>469.04</v>
      </c>
      <c r="H19" s="16">
        <f t="shared" si="8"/>
        <v>0.30000000000001137</v>
      </c>
      <c r="I19" s="16">
        <f t="shared" si="9"/>
        <v>0.30000000000001137</v>
      </c>
      <c r="J19" s="58">
        <f t="shared" si="4"/>
        <v>0.99940711462450593</v>
      </c>
      <c r="K19" s="58">
        <f t="shared" si="5"/>
        <v>0.99940711462450593</v>
      </c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s="8" customFormat="1" x14ac:dyDescent="0.3">
      <c r="A20" s="23" t="s">
        <v>35</v>
      </c>
      <c r="B20" s="45">
        <v>0</v>
      </c>
      <c r="C20" s="24">
        <v>12529</v>
      </c>
      <c r="D20" s="24">
        <v>12529</v>
      </c>
      <c r="E20" s="24">
        <v>12525.279999999999</v>
      </c>
      <c r="F20" s="24">
        <v>12525.279999999999</v>
      </c>
      <c r="G20" s="24">
        <v>323.91999999999996</v>
      </c>
      <c r="H20" s="16">
        <f t="shared" si="8"/>
        <v>3.7200000000011642</v>
      </c>
      <c r="I20" s="16">
        <f t="shared" si="9"/>
        <v>3.7200000000011642</v>
      </c>
      <c r="J20" s="59">
        <f t="shared" si="4"/>
        <v>0.99970308883390524</v>
      </c>
      <c r="K20" s="59">
        <f t="shared" si="5"/>
        <v>0.99970308883390524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s="8" customFormat="1" x14ac:dyDescent="0.3">
      <c r="A21" s="21" t="s">
        <v>36</v>
      </c>
      <c r="B21" s="17">
        <f>SUM(B22:B56)</f>
        <v>3046407</v>
      </c>
      <c r="C21" s="17">
        <f t="shared" ref="C21:I21" si="10">SUM(C22:C56)</f>
        <v>2866420</v>
      </c>
      <c r="D21" s="17">
        <f t="shared" si="10"/>
        <v>2853733.95</v>
      </c>
      <c r="E21" s="17">
        <f t="shared" si="10"/>
        <v>1007419.0599999999</v>
      </c>
      <c r="F21" s="17">
        <f t="shared" si="10"/>
        <v>814791.31999999972</v>
      </c>
      <c r="G21" s="17">
        <f t="shared" si="10"/>
        <v>643514.34</v>
      </c>
      <c r="H21" s="17">
        <f t="shared" si="10"/>
        <v>1846224.89</v>
      </c>
      <c r="I21" s="17">
        <f t="shared" si="10"/>
        <v>1858910.9399999997</v>
      </c>
      <c r="J21" s="9">
        <f t="shared" si="4"/>
        <v>0.28551761806667353</v>
      </c>
      <c r="K21" s="9">
        <f t="shared" si="5"/>
        <v>0.28425398929675333</v>
      </c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s="8" customFormat="1" x14ac:dyDescent="0.3">
      <c r="A22" s="25" t="s">
        <v>45</v>
      </c>
      <c r="B22" s="45">
        <v>677930</v>
      </c>
      <c r="C22" s="45">
        <v>520653</v>
      </c>
      <c r="D22" s="45">
        <v>516896</v>
      </c>
      <c r="E22" s="45">
        <v>0</v>
      </c>
      <c r="F22" s="45">
        <v>0</v>
      </c>
      <c r="G22" s="45">
        <v>0</v>
      </c>
      <c r="H22" s="16">
        <f t="shared" ref="H22" si="11">D22-E22</f>
        <v>516896</v>
      </c>
      <c r="I22" s="16">
        <f t="shared" ref="I22" si="12">C22-E22</f>
        <v>520653</v>
      </c>
      <c r="J22" s="50">
        <f t="shared" si="4"/>
        <v>0</v>
      </c>
      <c r="K22" s="50">
        <f t="shared" si="5"/>
        <v>0</v>
      </c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s="8" customFormat="1" x14ac:dyDescent="0.3">
      <c r="A23" s="25" t="s">
        <v>46</v>
      </c>
      <c r="B23" s="45">
        <v>2500</v>
      </c>
      <c r="C23" s="45">
        <v>0</v>
      </c>
      <c r="D23" s="45">
        <v>0</v>
      </c>
      <c r="E23" s="45">
        <v>0</v>
      </c>
      <c r="F23" s="45">
        <v>0</v>
      </c>
      <c r="G23" s="45">
        <v>0</v>
      </c>
      <c r="H23" s="16">
        <f t="shared" ref="H23:H56" si="13">D23-E23</f>
        <v>0</v>
      </c>
      <c r="I23" s="16">
        <f t="shared" ref="I23:I56" si="14">C23-E23</f>
        <v>0</v>
      </c>
      <c r="J23" s="58">
        <v>0</v>
      </c>
      <c r="K23" s="58">
        <v>0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s="8" customFormat="1" x14ac:dyDescent="0.3">
      <c r="A24" s="25" t="s">
        <v>47</v>
      </c>
      <c r="B24" s="45">
        <v>11500</v>
      </c>
      <c r="C24" s="45">
        <v>1339</v>
      </c>
      <c r="D24" s="45">
        <v>1339</v>
      </c>
      <c r="E24" s="45">
        <v>0</v>
      </c>
      <c r="F24" s="45">
        <v>0</v>
      </c>
      <c r="G24" s="45">
        <v>0</v>
      </c>
      <c r="H24" s="16">
        <f t="shared" si="13"/>
        <v>1339</v>
      </c>
      <c r="I24" s="16">
        <f t="shared" si="14"/>
        <v>1339</v>
      </c>
      <c r="J24" s="58">
        <f t="shared" si="4"/>
        <v>0</v>
      </c>
      <c r="K24" s="58">
        <f t="shared" si="5"/>
        <v>0</v>
      </c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s="8" customFormat="1" x14ac:dyDescent="0.3">
      <c r="A25" s="25" t="s">
        <v>48</v>
      </c>
      <c r="B25" s="45">
        <v>43008</v>
      </c>
      <c r="C25" s="45">
        <v>42800</v>
      </c>
      <c r="D25" s="45">
        <v>42799.92</v>
      </c>
      <c r="E25" s="45">
        <v>0</v>
      </c>
      <c r="F25" s="45">
        <v>0</v>
      </c>
      <c r="G25" s="45">
        <v>0</v>
      </c>
      <c r="H25" s="16">
        <f t="shared" si="13"/>
        <v>42799.92</v>
      </c>
      <c r="I25" s="16">
        <f t="shared" si="14"/>
        <v>42800</v>
      </c>
      <c r="J25" s="58">
        <v>0</v>
      </c>
      <c r="K25" s="58">
        <f t="shared" si="5"/>
        <v>0</v>
      </c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s="8" customFormat="1" x14ac:dyDescent="0.3">
      <c r="A26" s="25" t="s">
        <v>49</v>
      </c>
      <c r="B26" s="45">
        <v>17300</v>
      </c>
      <c r="C26" s="45">
        <v>5739</v>
      </c>
      <c r="D26" s="45">
        <v>5739</v>
      </c>
      <c r="E26" s="45">
        <v>5346.28</v>
      </c>
      <c r="F26" s="45">
        <v>3738.58</v>
      </c>
      <c r="G26" s="45">
        <v>3738.58</v>
      </c>
      <c r="H26" s="16">
        <f t="shared" si="13"/>
        <v>392.72000000000025</v>
      </c>
      <c r="I26" s="16">
        <f t="shared" si="14"/>
        <v>392.72000000000025</v>
      </c>
      <c r="J26" s="58">
        <f t="shared" si="4"/>
        <v>0.65143404774350933</v>
      </c>
      <c r="K26" s="58">
        <f t="shared" si="5"/>
        <v>0.65143404774350933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s="8" customFormat="1" x14ac:dyDescent="0.3">
      <c r="A27" s="25" t="s">
        <v>50</v>
      </c>
      <c r="B27" s="45">
        <v>850</v>
      </c>
      <c r="C27" s="45">
        <v>850</v>
      </c>
      <c r="D27" s="45">
        <v>780</v>
      </c>
      <c r="E27" s="45">
        <v>0</v>
      </c>
      <c r="F27" s="45">
        <v>0</v>
      </c>
      <c r="G27" s="45">
        <v>0</v>
      </c>
      <c r="H27" s="16">
        <f t="shared" si="13"/>
        <v>780</v>
      </c>
      <c r="I27" s="16">
        <f t="shared" si="14"/>
        <v>850</v>
      </c>
      <c r="J27" s="58">
        <f t="shared" ref="J27:J56" si="15">F27/D27</f>
        <v>0</v>
      </c>
      <c r="K27" s="58">
        <f t="shared" ref="K27:K56" si="16">F27/C27</f>
        <v>0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s="8" customFormat="1" x14ac:dyDescent="0.3">
      <c r="A28" s="25" t="s">
        <v>147</v>
      </c>
      <c r="B28" s="45">
        <v>0</v>
      </c>
      <c r="C28" s="45">
        <v>90</v>
      </c>
      <c r="D28" s="45">
        <v>90</v>
      </c>
      <c r="E28" s="45">
        <v>0</v>
      </c>
      <c r="F28" s="45">
        <v>0</v>
      </c>
      <c r="G28" s="45">
        <v>0</v>
      </c>
      <c r="H28" s="16"/>
      <c r="I28" s="16"/>
      <c r="J28" s="58"/>
      <c r="K28" s="58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s="8" customFormat="1" x14ac:dyDescent="0.3">
      <c r="A29" s="25" t="s">
        <v>51</v>
      </c>
      <c r="B29" s="45">
        <v>93000</v>
      </c>
      <c r="C29" s="45">
        <v>93000</v>
      </c>
      <c r="D29" s="45">
        <v>85250</v>
      </c>
      <c r="E29" s="45">
        <v>29277.53</v>
      </c>
      <c r="F29" s="45">
        <v>29277.53</v>
      </c>
      <c r="G29" s="45">
        <v>27153.24</v>
      </c>
      <c r="H29" s="16">
        <f t="shared" si="13"/>
        <v>55972.47</v>
      </c>
      <c r="I29" s="16">
        <f t="shared" si="14"/>
        <v>63722.47</v>
      </c>
      <c r="J29" s="58">
        <f t="shared" si="15"/>
        <v>0.34343143695014661</v>
      </c>
      <c r="K29" s="58">
        <f t="shared" si="16"/>
        <v>0.31481215053763439</v>
      </c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s="8" customFormat="1" x14ac:dyDescent="0.3">
      <c r="A30" s="25" t="s">
        <v>52</v>
      </c>
      <c r="B30" s="45">
        <v>13200</v>
      </c>
      <c r="C30" s="45">
        <v>13200</v>
      </c>
      <c r="D30" s="45">
        <v>12100</v>
      </c>
      <c r="E30" s="45">
        <v>5296</v>
      </c>
      <c r="F30" s="45">
        <v>5296</v>
      </c>
      <c r="G30" s="45">
        <v>4681.0200000000004</v>
      </c>
      <c r="H30" s="16">
        <f t="shared" si="13"/>
        <v>6804</v>
      </c>
      <c r="I30" s="16">
        <f t="shared" si="14"/>
        <v>7904</v>
      </c>
      <c r="J30" s="58">
        <f t="shared" si="15"/>
        <v>0.43768595041322317</v>
      </c>
      <c r="K30" s="58">
        <f t="shared" si="16"/>
        <v>0.40121212121212119</v>
      </c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s="8" customFormat="1" x14ac:dyDescent="0.3">
      <c r="A31" s="25" t="s">
        <v>53</v>
      </c>
      <c r="B31" s="45">
        <v>252700</v>
      </c>
      <c r="C31" s="45">
        <v>252700</v>
      </c>
      <c r="D31" s="45">
        <v>252700</v>
      </c>
      <c r="E31" s="45">
        <v>250685.96</v>
      </c>
      <c r="F31" s="45">
        <v>237312.18</v>
      </c>
      <c r="G31" s="45">
        <v>132554.53</v>
      </c>
      <c r="H31" s="16">
        <f t="shared" si="13"/>
        <v>2014.0400000000081</v>
      </c>
      <c r="I31" s="16">
        <f t="shared" si="14"/>
        <v>2014.0400000000081</v>
      </c>
      <c r="J31" s="58">
        <f t="shared" si="15"/>
        <v>0.93910637119113571</v>
      </c>
      <c r="K31" s="58">
        <f t="shared" si="16"/>
        <v>0.93910637119113571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s="8" customFormat="1" x14ac:dyDescent="0.3">
      <c r="A32" s="25" t="s">
        <v>54</v>
      </c>
      <c r="B32" s="45">
        <v>32504</v>
      </c>
      <c r="C32" s="45">
        <v>32504</v>
      </c>
      <c r="D32" s="45">
        <v>32504</v>
      </c>
      <c r="E32" s="45">
        <v>19198.04</v>
      </c>
      <c r="F32" s="45">
        <v>9598.99</v>
      </c>
      <c r="G32" s="45">
        <v>9598.99</v>
      </c>
      <c r="H32" s="16">
        <f t="shared" si="13"/>
        <v>13305.96</v>
      </c>
      <c r="I32" s="16">
        <f t="shared" si="14"/>
        <v>13305.96</v>
      </c>
      <c r="J32" s="58">
        <f t="shared" si="15"/>
        <v>0.29531719173024856</v>
      </c>
      <c r="K32" s="58">
        <f t="shared" si="16"/>
        <v>0.29531719173024856</v>
      </c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4" s="8" customFormat="1" x14ac:dyDescent="0.3">
      <c r="A33" s="25" t="s">
        <v>55</v>
      </c>
      <c r="B33" s="45">
        <v>15324</v>
      </c>
      <c r="C33" s="45">
        <v>15590</v>
      </c>
      <c r="D33" s="45">
        <v>15590</v>
      </c>
      <c r="E33" s="45">
        <v>4919.59</v>
      </c>
      <c r="F33" s="45">
        <v>4771.93</v>
      </c>
      <c r="G33" s="45">
        <v>4771.93</v>
      </c>
      <c r="H33" s="16">
        <f t="shared" si="13"/>
        <v>10670.41</v>
      </c>
      <c r="I33" s="16">
        <f t="shared" si="14"/>
        <v>10670.41</v>
      </c>
      <c r="J33" s="58">
        <f t="shared" si="15"/>
        <v>0.30608915971776784</v>
      </c>
      <c r="K33" s="58">
        <f t="shared" si="16"/>
        <v>0.30608915971776784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4" s="8" customFormat="1" x14ac:dyDescent="0.3">
      <c r="A34" s="25" t="s">
        <v>56</v>
      </c>
      <c r="B34" s="45">
        <v>24000</v>
      </c>
      <c r="C34" s="45">
        <v>24000</v>
      </c>
      <c r="D34" s="45">
        <v>24000</v>
      </c>
      <c r="E34" s="45">
        <v>0</v>
      </c>
      <c r="F34" s="45">
        <v>0</v>
      </c>
      <c r="G34" s="45">
        <v>0</v>
      </c>
      <c r="H34" s="16">
        <f t="shared" si="13"/>
        <v>24000</v>
      </c>
      <c r="I34" s="16">
        <f t="shared" si="14"/>
        <v>24000</v>
      </c>
      <c r="J34" s="58">
        <f t="shared" si="15"/>
        <v>0</v>
      </c>
      <c r="K34" s="58">
        <f t="shared" si="16"/>
        <v>0</v>
      </c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4" s="8" customFormat="1" x14ac:dyDescent="0.3">
      <c r="A35" s="25" t="s">
        <v>57</v>
      </c>
      <c r="B35" s="45">
        <v>53000</v>
      </c>
      <c r="C35" s="45">
        <v>53000</v>
      </c>
      <c r="D35" s="45">
        <v>53000</v>
      </c>
      <c r="E35" s="45">
        <v>0</v>
      </c>
      <c r="F35" s="45">
        <v>0</v>
      </c>
      <c r="G35" s="45">
        <v>0</v>
      </c>
      <c r="H35" s="16">
        <f t="shared" si="13"/>
        <v>53000</v>
      </c>
      <c r="I35" s="16">
        <f t="shared" si="14"/>
        <v>53000</v>
      </c>
      <c r="J35" s="58">
        <f t="shared" si="15"/>
        <v>0</v>
      </c>
      <c r="K35" s="58">
        <f t="shared" si="16"/>
        <v>0</v>
      </c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1:24" s="8" customFormat="1" x14ac:dyDescent="0.3">
      <c r="A36" s="25" t="s">
        <v>58</v>
      </c>
      <c r="B36" s="45">
        <v>41071</v>
      </c>
      <c r="C36" s="45">
        <v>45882</v>
      </c>
      <c r="D36" s="45">
        <v>45882</v>
      </c>
      <c r="E36" s="45">
        <v>11220</v>
      </c>
      <c r="F36" s="45">
        <v>11220</v>
      </c>
      <c r="G36" s="45">
        <v>11630</v>
      </c>
      <c r="H36" s="16">
        <f t="shared" si="13"/>
        <v>34662</v>
      </c>
      <c r="I36" s="16">
        <f t="shared" si="14"/>
        <v>34662</v>
      </c>
      <c r="J36" s="58">
        <f t="shared" si="15"/>
        <v>0.24454034261802013</v>
      </c>
      <c r="K36" s="58">
        <f t="shared" si="16"/>
        <v>0.24454034261802013</v>
      </c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</row>
    <row r="37" spans="1:24" s="8" customFormat="1" x14ac:dyDescent="0.3">
      <c r="A37" s="25" t="s">
        <v>59</v>
      </c>
      <c r="B37" s="45">
        <v>46000</v>
      </c>
      <c r="C37" s="45">
        <v>46000</v>
      </c>
      <c r="D37" s="45">
        <v>46000</v>
      </c>
      <c r="E37" s="45">
        <v>12200</v>
      </c>
      <c r="F37" s="45">
        <v>12200</v>
      </c>
      <c r="G37" s="45">
        <v>12200</v>
      </c>
      <c r="H37" s="16">
        <f t="shared" si="13"/>
        <v>33800</v>
      </c>
      <c r="I37" s="16">
        <f t="shared" si="14"/>
        <v>33800</v>
      </c>
      <c r="J37" s="58">
        <f t="shared" si="15"/>
        <v>0.26521739130434785</v>
      </c>
      <c r="K37" s="58">
        <f t="shared" si="16"/>
        <v>0.26521739130434785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</row>
    <row r="38" spans="1:24" s="8" customFormat="1" x14ac:dyDescent="0.3">
      <c r="A38" s="25" t="s">
        <v>60</v>
      </c>
      <c r="B38" s="45">
        <v>0</v>
      </c>
      <c r="C38" s="45">
        <v>2234</v>
      </c>
      <c r="D38" s="45">
        <v>2234</v>
      </c>
      <c r="E38" s="45">
        <v>117</v>
      </c>
      <c r="F38" s="45">
        <v>117</v>
      </c>
      <c r="G38" s="45">
        <v>117</v>
      </c>
      <c r="H38" s="16">
        <f t="shared" si="13"/>
        <v>2117</v>
      </c>
      <c r="I38" s="16">
        <f t="shared" si="14"/>
        <v>2117</v>
      </c>
      <c r="J38" s="58">
        <f t="shared" si="15"/>
        <v>5.2372426141450316E-2</v>
      </c>
      <c r="K38" s="58">
        <f t="shared" si="16"/>
        <v>5.2372426141450316E-2</v>
      </c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</row>
    <row r="39" spans="1:24" s="8" customFormat="1" x14ac:dyDescent="0.3">
      <c r="A39" s="25" t="s">
        <v>61</v>
      </c>
      <c r="B39" s="45">
        <v>6100</v>
      </c>
      <c r="C39" s="45">
        <v>10051</v>
      </c>
      <c r="D39" s="45">
        <v>10051</v>
      </c>
      <c r="E39" s="45">
        <v>4045.9</v>
      </c>
      <c r="F39" s="45">
        <v>4045.9</v>
      </c>
      <c r="G39" s="45">
        <v>4045.9</v>
      </c>
      <c r="H39" s="16">
        <f t="shared" si="13"/>
        <v>6005.1</v>
      </c>
      <c r="I39" s="16">
        <f t="shared" si="14"/>
        <v>6005.1</v>
      </c>
      <c r="J39" s="58">
        <f t="shared" si="15"/>
        <v>0.40253706098895631</v>
      </c>
      <c r="K39" s="58">
        <f t="shared" si="16"/>
        <v>0.40253706098895631</v>
      </c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</row>
    <row r="40" spans="1:24" s="8" customFormat="1" x14ac:dyDescent="0.3">
      <c r="A40" s="25" t="s">
        <v>62</v>
      </c>
      <c r="B40" s="45">
        <v>30500</v>
      </c>
      <c r="C40" s="45">
        <v>32500</v>
      </c>
      <c r="D40" s="45">
        <v>32500</v>
      </c>
      <c r="E40" s="45">
        <v>2952.7000000000003</v>
      </c>
      <c r="F40" s="45">
        <v>2952.7000000000003</v>
      </c>
      <c r="G40" s="45">
        <v>2952.7000000000003</v>
      </c>
      <c r="H40" s="16">
        <f t="shared" si="13"/>
        <v>29547.3</v>
      </c>
      <c r="I40" s="16">
        <f t="shared" si="14"/>
        <v>29547.3</v>
      </c>
      <c r="J40" s="58">
        <f t="shared" si="15"/>
        <v>9.0852307692307704E-2</v>
      </c>
      <c r="K40" s="58">
        <f t="shared" si="16"/>
        <v>9.0852307692307704E-2</v>
      </c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</row>
    <row r="41" spans="1:24" s="8" customFormat="1" x14ac:dyDescent="0.3">
      <c r="A41" s="25" t="s">
        <v>63</v>
      </c>
      <c r="B41" s="45">
        <v>0</v>
      </c>
      <c r="C41" s="45">
        <v>3520</v>
      </c>
      <c r="D41" s="45">
        <v>3520</v>
      </c>
      <c r="E41" s="45">
        <v>2151.5100000000002</v>
      </c>
      <c r="F41" s="45">
        <v>2151.5100000000002</v>
      </c>
      <c r="G41" s="45">
        <v>2151.5100000000002</v>
      </c>
      <c r="H41" s="16">
        <f t="shared" si="13"/>
        <v>1368.4899999999998</v>
      </c>
      <c r="I41" s="16">
        <f t="shared" si="14"/>
        <v>1368.4899999999998</v>
      </c>
      <c r="J41" s="58">
        <f t="shared" si="15"/>
        <v>0.61122443181818187</v>
      </c>
      <c r="K41" s="58">
        <f t="shared" si="16"/>
        <v>0.61122443181818187</v>
      </c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</row>
    <row r="42" spans="1:24" s="8" customFormat="1" x14ac:dyDescent="0.3">
      <c r="A42" s="25" t="s">
        <v>64</v>
      </c>
      <c r="B42" s="45">
        <v>12000</v>
      </c>
      <c r="C42" s="45">
        <v>8716</v>
      </c>
      <c r="D42" s="45">
        <v>8716</v>
      </c>
      <c r="E42" s="45">
        <v>3981.24</v>
      </c>
      <c r="F42" s="45">
        <v>3981.24</v>
      </c>
      <c r="G42" s="45">
        <v>3981.24</v>
      </c>
      <c r="H42" s="16">
        <f t="shared" si="13"/>
        <v>4734.76</v>
      </c>
      <c r="I42" s="16">
        <f t="shared" si="14"/>
        <v>4734.76</v>
      </c>
      <c r="J42" s="58">
        <f t="shared" si="15"/>
        <v>0.45677374942634236</v>
      </c>
      <c r="K42" s="58">
        <f t="shared" si="16"/>
        <v>0.45677374942634236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</row>
    <row r="43" spans="1:24" s="8" customFormat="1" x14ac:dyDescent="0.3">
      <c r="A43" s="25" t="s">
        <v>65</v>
      </c>
      <c r="B43" s="45">
        <v>126109</v>
      </c>
      <c r="C43" s="45">
        <v>120366</v>
      </c>
      <c r="D43" s="45">
        <v>120366</v>
      </c>
      <c r="E43" s="45">
        <v>81202.599999999991</v>
      </c>
      <c r="F43" s="45">
        <v>65518.11</v>
      </c>
      <c r="G43" s="45">
        <v>59476.35</v>
      </c>
      <c r="H43" s="16">
        <f t="shared" si="13"/>
        <v>39163.400000000009</v>
      </c>
      <c r="I43" s="16">
        <f t="shared" si="14"/>
        <v>39163.400000000009</v>
      </c>
      <c r="J43" s="58">
        <f t="shared" si="15"/>
        <v>0.54432406161208313</v>
      </c>
      <c r="K43" s="58">
        <f t="shared" si="16"/>
        <v>0.54432406161208313</v>
      </c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</row>
    <row r="44" spans="1:24" s="8" customFormat="1" x14ac:dyDescent="0.3">
      <c r="A44" s="25" t="s">
        <v>66</v>
      </c>
      <c r="B44" s="45">
        <v>21500</v>
      </c>
      <c r="C44" s="45">
        <v>31846</v>
      </c>
      <c r="D44" s="45">
        <v>31846</v>
      </c>
      <c r="E44" s="45">
        <v>9130.75</v>
      </c>
      <c r="F44" s="45">
        <v>8717.01</v>
      </c>
      <c r="G44" s="45">
        <v>8632.6899999999987</v>
      </c>
      <c r="H44" s="16">
        <f t="shared" si="13"/>
        <v>22715.25</v>
      </c>
      <c r="I44" s="16">
        <f t="shared" si="14"/>
        <v>22715.25</v>
      </c>
      <c r="J44" s="58">
        <f t="shared" si="15"/>
        <v>0.2737238585693651</v>
      </c>
      <c r="K44" s="58">
        <f t="shared" si="16"/>
        <v>0.2737238585693651</v>
      </c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</row>
    <row r="45" spans="1:24" s="8" customFormat="1" x14ac:dyDescent="0.3">
      <c r="A45" s="25" t="s">
        <v>67</v>
      </c>
      <c r="B45" s="45">
        <v>200000</v>
      </c>
      <c r="C45" s="45">
        <v>171110</v>
      </c>
      <c r="D45" s="45">
        <v>171110</v>
      </c>
      <c r="E45" s="45">
        <v>105270</v>
      </c>
      <c r="F45" s="45">
        <v>93098.75</v>
      </c>
      <c r="G45" s="45">
        <v>93098.75</v>
      </c>
      <c r="H45" s="16">
        <f t="shared" si="13"/>
        <v>65840</v>
      </c>
      <c r="I45" s="16">
        <f t="shared" si="14"/>
        <v>65840</v>
      </c>
      <c r="J45" s="58">
        <f t="shared" si="15"/>
        <v>0.54408713692946054</v>
      </c>
      <c r="K45" s="58">
        <f t="shared" si="16"/>
        <v>0.54408713692946054</v>
      </c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</row>
    <row r="46" spans="1:24" s="8" customFormat="1" x14ac:dyDescent="0.3">
      <c r="A46" s="25" t="s">
        <v>68</v>
      </c>
      <c r="B46" s="45">
        <v>142800</v>
      </c>
      <c r="C46" s="45">
        <v>227800</v>
      </c>
      <c r="D46" s="45">
        <v>227800</v>
      </c>
      <c r="E46" s="45">
        <v>51500</v>
      </c>
      <c r="F46" s="45">
        <v>51500</v>
      </c>
      <c r="G46" s="45">
        <v>0</v>
      </c>
      <c r="H46" s="16">
        <f t="shared" si="13"/>
        <v>176300</v>
      </c>
      <c r="I46" s="16">
        <f t="shared" si="14"/>
        <v>176300</v>
      </c>
      <c r="J46" s="58">
        <f t="shared" si="15"/>
        <v>0.22607550482879718</v>
      </c>
      <c r="K46" s="58">
        <f t="shared" si="16"/>
        <v>0.22607550482879718</v>
      </c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</row>
    <row r="47" spans="1:24" s="8" customFormat="1" x14ac:dyDescent="0.3">
      <c r="A47" s="25" t="s">
        <v>69</v>
      </c>
      <c r="B47" s="45">
        <v>103008</v>
      </c>
      <c r="C47" s="45">
        <v>168019</v>
      </c>
      <c r="D47" s="45">
        <v>168010.03</v>
      </c>
      <c r="E47" s="45">
        <v>786.45</v>
      </c>
      <c r="F47" s="45">
        <v>786.45</v>
      </c>
      <c r="G47" s="45">
        <v>786.45</v>
      </c>
      <c r="H47" s="16">
        <f t="shared" si="13"/>
        <v>167223.57999999999</v>
      </c>
      <c r="I47" s="16">
        <f t="shared" si="14"/>
        <v>167232.54999999999</v>
      </c>
      <c r="J47" s="58">
        <f t="shared" si="15"/>
        <v>4.6809705349138983E-3</v>
      </c>
      <c r="K47" s="58">
        <f t="shared" si="16"/>
        <v>4.6807206327855785E-3</v>
      </c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</row>
    <row r="48" spans="1:24" s="8" customFormat="1" x14ac:dyDescent="0.3">
      <c r="A48" s="25" t="s">
        <v>70</v>
      </c>
      <c r="B48" s="45">
        <v>18000</v>
      </c>
      <c r="C48" s="45">
        <v>20111</v>
      </c>
      <c r="D48" s="45">
        <v>20111</v>
      </c>
      <c r="E48" s="45">
        <v>1699.5</v>
      </c>
      <c r="F48" s="45">
        <v>1699.5</v>
      </c>
      <c r="G48" s="45">
        <v>1485.5</v>
      </c>
      <c r="H48" s="16">
        <f t="shared" si="13"/>
        <v>18411.5</v>
      </c>
      <c r="I48" s="16">
        <f t="shared" si="14"/>
        <v>18411.5</v>
      </c>
      <c r="J48" s="58">
        <f t="shared" si="15"/>
        <v>8.4505991745810749E-2</v>
      </c>
      <c r="K48" s="58">
        <f t="shared" si="16"/>
        <v>8.4505991745810749E-2</v>
      </c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</row>
    <row r="49" spans="1:24" s="8" customFormat="1" x14ac:dyDescent="0.3">
      <c r="A49" s="25" t="s">
        <v>71</v>
      </c>
      <c r="B49" s="45">
        <v>1062503</v>
      </c>
      <c r="C49" s="45">
        <v>644858</v>
      </c>
      <c r="D49" s="45">
        <v>644858</v>
      </c>
      <c r="E49" s="45">
        <v>152598.15</v>
      </c>
      <c r="F49" s="45">
        <v>117007.71</v>
      </c>
      <c r="G49" s="45">
        <v>110657.73000000001</v>
      </c>
      <c r="H49" s="16">
        <f t="shared" si="13"/>
        <v>492259.85</v>
      </c>
      <c r="I49" s="16">
        <f t="shared" si="14"/>
        <v>492259.85</v>
      </c>
      <c r="J49" s="58">
        <f t="shared" si="15"/>
        <v>0.1814472488516852</v>
      </c>
      <c r="K49" s="58">
        <f t="shared" si="16"/>
        <v>0.1814472488516852</v>
      </c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spans="1:24" s="8" customFormat="1" x14ac:dyDescent="0.3">
      <c r="A50" s="25" t="s">
        <v>145</v>
      </c>
      <c r="B50" s="45">
        <v>0</v>
      </c>
      <c r="C50" s="45">
        <v>544</v>
      </c>
      <c r="D50" s="45">
        <v>544</v>
      </c>
      <c r="E50" s="45">
        <v>497.55</v>
      </c>
      <c r="F50" s="45">
        <v>497.55</v>
      </c>
      <c r="G50" s="45">
        <v>497.55</v>
      </c>
      <c r="H50" s="16">
        <f t="shared" si="13"/>
        <v>46.449999999999989</v>
      </c>
      <c r="I50" s="16">
        <f t="shared" si="14"/>
        <v>46.449999999999989</v>
      </c>
      <c r="J50" s="58">
        <f t="shared" si="15"/>
        <v>0.91461397058823535</v>
      </c>
      <c r="K50" s="58">
        <f t="shared" si="16"/>
        <v>0.91461397058823535</v>
      </c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</row>
    <row r="51" spans="1:24" s="8" customFormat="1" x14ac:dyDescent="0.3">
      <c r="A51" s="25" t="s">
        <v>72</v>
      </c>
      <c r="B51" s="45">
        <v>0</v>
      </c>
      <c r="C51" s="45">
        <v>771</v>
      </c>
      <c r="D51" s="45">
        <v>771</v>
      </c>
      <c r="E51" s="45">
        <v>770.94</v>
      </c>
      <c r="F51" s="45">
        <v>770.94</v>
      </c>
      <c r="G51" s="45">
        <v>770.94</v>
      </c>
      <c r="H51" s="16">
        <f t="shared" si="13"/>
        <v>5.999999999994543E-2</v>
      </c>
      <c r="I51" s="16">
        <f t="shared" si="14"/>
        <v>5.999999999994543E-2</v>
      </c>
      <c r="J51" s="58">
        <f t="shared" si="15"/>
        <v>0.99992217898832692</v>
      </c>
      <c r="K51" s="58">
        <f t="shared" si="16"/>
        <v>0.99992217898832692</v>
      </c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</row>
    <row r="52" spans="1:24" s="8" customFormat="1" x14ac:dyDescent="0.3">
      <c r="A52" s="25" t="s">
        <v>73</v>
      </c>
      <c r="B52" s="45">
        <v>0</v>
      </c>
      <c r="C52" s="45">
        <v>4944</v>
      </c>
      <c r="D52" s="45">
        <v>4944</v>
      </c>
      <c r="E52" s="45">
        <v>4744</v>
      </c>
      <c r="F52" s="45">
        <v>4744</v>
      </c>
      <c r="G52" s="45">
        <v>4744</v>
      </c>
      <c r="H52" s="16">
        <f t="shared" si="13"/>
        <v>200</v>
      </c>
      <c r="I52" s="16">
        <f t="shared" si="14"/>
        <v>200</v>
      </c>
      <c r="J52" s="58">
        <f t="shared" si="15"/>
        <v>0.95954692556634302</v>
      </c>
      <c r="K52" s="58">
        <f t="shared" si="16"/>
        <v>0.95954692556634302</v>
      </c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</row>
    <row r="53" spans="1:24" s="8" customFormat="1" x14ac:dyDescent="0.3">
      <c r="A53" s="25" t="s">
        <v>74</v>
      </c>
      <c r="B53" s="45">
        <v>0</v>
      </c>
      <c r="C53" s="45">
        <v>2264</v>
      </c>
      <c r="D53" s="45">
        <v>2264</v>
      </c>
      <c r="E53" s="45">
        <v>1918.24</v>
      </c>
      <c r="F53" s="45">
        <v>1918.24</v>
      </c>
      <c r="G53" s="45">
        <v>1918.24</v>
      </c>
      <c r="H53" s="16">
        <f t="shared" si="13"/>
        <v>345.76</v>
      </c>
      <c r="I53" s="16">
        <f t="shared" si="14"/>
        <v>345.76</v>
      </c>
      <c r="J53" s="58">
        <f t="shared" si="15"/>
        <v>0.84727915194346293</v>
      </c>
      <c r="K53" s="58">
        <f t="shared" si="16"/>
        <v>0.84727915194346293</v>
      </c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</row>
    <row r="54" spans="1:24" s="8" customFormat="1" x14ac:dyDescent="0.3">
      <c r="A54" s="25" t="s">
        <v>75</v>
      </c>
      <c r="B54" s="45">
        <v>0</v>
      </c>
      <c r="C54" s="45">
        <v>2132</v>
      </c>
      <c r="D54" s="45">
        <v>2132</v>
      </c>
      <c r="E54" s="45">
        <v>2129.71</v>
      </c>
      <c r="F54" s="45">
        <v>2129.71</v>
      </c>
      <c r="G54" s="45">
        <v>2129.71</v>
      </c>
      <c r="H54" s="16">
        <f t="shared" si="13"/>
        <v>2.2899999999999636</v>
      </c>
      <c r="I54" s="16">
        <f t="shared" si="14"/>
        <v>2.2899999999999636</v>
      </c>
      <c r="J54" s="58">
        <f t="shared" si="15"/>
        <v>0.99892589118198871</v>
      </c>
      <c r="K54" s="58">
        <f t="shared" si="16"/>
        <v>0.99892589118198871</v>
      </c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</row>
    <row r="55" spans="1:24" s="8" customFormat="1" x14ac:dyDescent="0.3">
      <c r="A55" s="25" t="s">
        <v>76</v>
      </c>
      <c r="B55" s="45">
        <v>0</v>
      </c>
      <c r="C55" s="45">
        <v>162499</v>
      </c>
      <c r="D55" s="45">
        <v>162499</v>
      </c>
      <c r="E55" s="45">
        <v>138993.32999999999</v>
      </c>
      <c r="F55" s="45">
        <v>138993.32999999999</v>
      </c>
      <c r="G55" s="45">
        <v>138993.32999999999</v>
      </c>
      <c r="H55" s="16">
        <f t="shared" si="13"/>
        <v>23505.670000000013</v>
      </c>
      <c r="I55" s="16">
        <f t="shared" si="14"/>
        <v>23505.670000000013</v>
      </c>
      <c r="J55" s="58">
        <f t="shared" si="15"/>
        <v>0.85534883291589481</v>
      </c>
      <c r="K55" s="58">
        <f t="shared" si="16"/>
        <v>0.85534883291589481</v>
      </c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</row>
    <row r="56" spans="1:24" s="8" customFormat="1" x14ac:dyDescent="0.3">
      <c r="A56" s="25" t="s">
        <v>77</v>
      </c>
      <c r="B56" s="45">
        <v>0</v>
      </c>
      <c r="C56" s="45">
        <v>104788</v>
      </c>
      <c r="D56" s="45">
        <v>104788</v>
      </c>
      <c r="E56" s="45">
        <v>104786.09000000001</v>
      </c>
      <c r="F56" s="45">
        <v>746.46</v>
      </c>
      <c r="G56" s="45">
        <v>746.46</v>
      </c>
      <c r="H56" s="16">
        <f t="shared" si="13"/>
        <v>1.9099999999889405</v>
      </c>
      <c r="I56" s="16">
        <f t="shared" si="14"/>
        <v>1.9099999999889405</v>
      </c>
      <c r="J56" s="58">
        <f t="shared" si="15"/>
        <v>7.1235255945337255E-3</v>
      </c>
      <c r="K56" s="58">
        <f t="shared" si="16"/>
        <v>7.1235255945337255E-3</v>
      </c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</row>
    <row r="57" spans="1:24" s="8" customFormat="1" x14ac:dyDescent="0.3">
      <c r="A57" s="21" t="s">
        <v>37</v>
      </c>
      <c r="B57" s="17">
        <f>SUM(B58:B96)</f>
        <v>171226</v>
      </c>
      <c r="C57" s="17">
        <f t="shared" ref="C57:I57" si="17">SUM(C58:C96)</f>
        <v>195831</v>
      </c>
      <c r="D57" s="17">
        <f>SUM(D58:D96)</f>
        <v>193747</v>
      </c>
      <c r="E57" s="17">
        <f t="shared" si="17"/>
        <v>43364.51</v>
      </c>
      <c r="F57" s="17">
        <f t="shared" si="17"/>
        <v>37870.620000000003</v>
      </c>
      <c r="G57" s="17">
        <f t="shared" si="17"/>
        <v>35597.360000000008</v>
      </c>
      <c r="H57" s="17">
        <f t="shared" si="17"/>
        <v>150364.49</v>
      </c>
      <c r="I57" s="17">
        <f t="shared" si="17"/>
        <v>152448.49</v>
      </c>
      <c r="J57" s="9">
        <f t="shared" si="4"/>
        <v>0.19546429105999061</v>
      </c>
      <c r="K57" s="9">
        <f t="shared" si="5"/>
        <v>0.19338419351379507</v>
      </c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</row>
    <row r="58" spans="1:24" s="8" customFormat="1" x14ac:dyDescent="0.3">
      <c r="A58" s="25" t="s">
        <v>78</v>
      </c>
      <c r="B58" s="61">
        <v>10808</v>
      </c>
      <c r="C58" s="61">
        <v>10493</v>
      </c>
      <c r="D58" s="61">
        <v>10493</v>
      </c>
      <c r="E58" s="61">
        <v>5142.97</v>
      </c>
      <c r="F58" s="61">
        <v>5142.97</v>
      </c>
      <c r="G58" s="61">
        <v>4549.6100000000006</v>
      </c>
      <c r="H58" s="16">
        <f t="shared" ref="H58" si="18">D58-E58</f>
        <v>5350.03</v>
      </c>
      <c r="I58" s="16">
        <f t="shared" ref="I58" si="19">C58-E58</f>
        <v>5350.03</v>
      </c>
      <c r="J58" s="50">
        <f t="shared" si="4"/>
        <v>0.49013342228152101</v>
      </c>
      <c r="K58" s="50">
        <f t="shared" si="5"/>
        <v>0.49013342228152101</v>
      </c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</row>
    <row r="59" spans="1:24" s="8" customFormat="1" x14ac:dyDescent="0.3">
      <c r="A59" s="25" t="s">
        <v>79</v>
      </c>
      <c r="B59" s="61">
        <v>3600</v>
      </c>
      <c r="C59" s="61">
        <v>4115</v>
      </c>
      <c r="D59" s="61">
        <v>4115</v>
      </c>
      <c r="E59" s="61">
        <v>3521.67</v>
      </c>
      <c r="F59" s="61">
        <v>3294.87</v>
      </c>
      <c r="G59" s="61">
        <v>3206.67</v>
      </c>
      <c r="H59" s="16">
        <f t="shared" ref="H59:H96" si="20">D59-E59</f>
        <v>593.32999999999993</v>
      </c>
      <c r="I59" s="16">
        <f t="shared" ref="I59:I96" si="21">C59-E59</f>
        <v>593.32999999999993</v>
      </c>
      <c r="J59" s="58">
        <f t="shared" si="4"/>
        <v>0.80069744835965972</v>
      </c>
      <c r="K59" s="58">
        <f t="shared" si="5"/>
        <v>0.80069744835965972</v>
      </c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</row>
    <row r="60" spans="1:24" s="8" customFormat="1" x14ac:dyDescent="0.3">
      <c r="A60" s="25" t="s">
        <v>80</v>
      </c>
      <c r="B60" s="61">
        <v>500</v>
      </c>
      <c r="C60" s="61">
        <v>1685</v>
      </c>
      <c r="D60" s="61">
        <v>1685</v>
      </c>
      <c r="E60" s="62">
        <v>950.16</v>
      </c>
      <c r="F60" s="62">
        <v>347.75</v>
      </c>
      <c r="G60" s="62">
        <v>347.75</v>
      </c>
      <c r="H60" s="16">
        <f t="shared" si="20"/>
        <v>734.84</v>
      </c>
      <c r="I60" s="16">
        <f t="shared" si="21"/>
        <v>734.84</v>
      </c>
      <c r="J60" s="58">
        <f t="shared" si="4"/>
        <v>0.20637982195845697</v>
      </c>
      <c r="K60" s="58">
        <f t="shared" si="5"/>
        <v>0.20637982195845697</v>
      </c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</row>
    <row r="61" spans="1:24" s="8" customFormat="1" x14ac:dyDescent="0.3">
      <c r="A61" s="25" t="s">
        <v>81</v>
      </c>
      <c r="B61" s="61">
        <v>320</v>
      </c>
      <c r="C61" s="61">
        <v>320</v>
      </c>
      <c r="D61" s="61">
        <v>320</v>
      </c>
      <c r="E61" s="62">
        <v>0</v>
      </c>
      <c r="F61" s="62">
        <v>0</v>
      </c>
      <c r="G61" s="62">
        <v>0</v>
      </c>
      <c r="H61" s="16">
        <f t="shared" si="20"/>
        <v>320</v>
      </c>
      <c r="I61" s="16">
        <f t="shared" si="21"/>
        <v>320</v>
      </c>
      <c r="J61" s="58">
        <f t="shared" si="4"/>
        <v>0</v>
      </c>
      <c r="K61" s="58">
        <f t="shared" si="5"/>
        <v>0</v>
      </c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</row>
    <row r="62" spans="1:24" s="8" customFormat="1" x14ac:dyDescent="0.3">
      <c r="A62" s="25" t="s">
        <v>82</v>
      </c>
      <c r="B62" s="61">
        <v>10000</v>
      </c>
      <c r="C62" s="61">
        <v>10000</v>
      </c>
      <c r="D62" s="61">
        <v>10000</v>
      </c>
      <c r="E62" s="61">
        <v>372.36</v>
      </c>
      <c r="F62" s="62">
        <v>0</v>
      </c>
      <c r="G62" s="62">
        <v>0</v>
      </c>
      <c r="H62" s="16">
        <f t="shared" si="20"/>
        <v>9627.64</v>
      </c>
      <c r="I62" s="16">
        <f t="shared" si="21"/>
        <v>9627.64</v>
      </c>
      <c r="J62" s="58">
        <f t="shared" si="4"/>
        <v>0</v>
      </c>
      <c r="K62" s="58">
        <f t="shared" si="5"/>
        <v>0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</row>
    <row r="63" spans="1:24" s="8" customFormat="1" x14ac:dyDescent="0.3">
      <c r="A63" s="25" t="s">
        <v>83</v>
      </c>
      <c r="B63" s="61">
        <v>15000</v>
      </c>
      <c r="C63" s="61">
        <v>18880</v>
      </c>
      <c r="D63" s="61">
        <v>17630</v>
      </c>
      <c r="E63" s="62">
        <v>3214.76</v>
      </c>
      <c r="F63" s="62">
        <v>3214.76</v>
      </c>
      <c r="G63" s="62">
        <v>2988.09</v>
      </c>
      <c r="H63" s="16">
        <f t="shared" si="20"/>
        <v>14415.24</v>
      </c>
      <c r="I63" s="16">
        <f t="shared" si="21"/>
        <v>15665.24</v>
      </c>
      <c r="J63" s="58">
        <f t="shared" si="4"/>
        <v>0.18234600113442997</v>
      </c>
      <c r="K63" s="58">
        <f t="shared" si="5"/>
        <v>0.17027330508474578</v>
      </c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</row>
    <row r="64" spans="1:24" s="8" customFormat="1" x14ac:dyDescent="0.3">
      <c r="A64" s="25" t="s">
        <v>84</v>
      </c>
      <c r="B64" s="61">
        <v>10000</v>
      </c>
      <c r="C64" s="61">
        <v>13100</v>
      </c>
      <c r="D64" s="61">
        <v>12266</v>
      </c>
      <c r="E64" s="62">
        <v>1922.44</v>
      </c>
      <c r="F64" s="62">
        <v>1922.44</v>
      </c>
      <c r="G64" s="62">
        <v>1732.94</v>
      </c>
      <c r="H64" s="16">
        <f t="shared" si="20"/>
        <v>10343.56</v>
      </c>
      <c r="I64" s="16">
        <f t="shared" si="21"/>
        <v>11177.56</v>
      </c>
      <c r="J64" s="58">
        <f t="shared" si="4"/>
        <v>0.15672917006359041</v>
      </c>
      <c r="K64" s="58">
        <f t="shared" si="5"/>
        <v>0.14675114503816794</v>
      </c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</row>
    <row r="65" spans="1:24" s="8" customFormat="1" x14ac:dyDescent="0.3">
      <c r="A65" s="25" t="s">
        <v>85</v>
      </c>
      <c r="B65" s="61">
        <v>800</v>
      </c>
      <c r="C65" s="61">
        <v>963</v>
      </c>
      <c r="D65" s="61">
        <v>963</v>
      </c>
      <c r="E65" s="62">
        <v>59.49</v>
      </c>
      <c r="F65" s="62">
        <v>59.49</v>
      </c>
      <c r="G65" s="62">
        <v>59.49</v>
      </c>
      <c r="H65" s="16">
        <f t="shared" si="20"/>
        <v>903.51</v>
      </c>
      <c r="I65" s="16">
        <f t="shared" si="21"/>
        <v>903.51</v>
      </c>
      <c r="J65" s="58">
        <f t="shared" si="4"/>
        <v>6.1775700934579444E-2</v>
      </c>
      <c r="K65" s="58">
        <f t="shared" si="5"/>
        <v>6.1775700934579444E-2</v>
      </c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</row>
    <row r="66" spans="1:24" s="8" customFormat="1" x14ac:dyDescent="0.3">
      <c r="A66" s="25" t="s">
        <v>86</v>
      </c>
      <c r="B66" s="61">
        <v>8500</v>
      </c>
      <c r="C66" s="61">
        <v>5986</v>
      </c>
      <c r="D66" s="61">
        <v>5986</v>
      </c>
      <c r="E66" s="62">
        <v>771.71</v>
      </c>
      <c r="F66" s="62">
        <v>283.71000000000004</v>
      </c>
      <c r="G66" s="62">
        <v>222.1</v>
      </c>
      <c r="H66" s="16">
        <f t="shared" si="20"/>
        <v>5214.29</v>
      </c>
      <c r="I66" s="16">
        <f t="shared" si="21"/>
        <v>5214.29</v>
      </c>
      <c r="J66" s="58">
        <f t="shared" si="4"/>
        <v>4.7395589709321756E-2</v>
      </c>
      <c r="K66" s="58">
        <f t="shared" si="5"/>
        <v>4.7395589709321756E-2</v>
      </c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</row>
    <row r="67" spans="1:24" s="8" customFormat="1" x14ac:dyDescent="0.3">
      <c r="A67" s="25" t="s">
        <v>87</v>
      </c>
      <c r="B67" s="61">
        <v>6000</v>
      </c>
      <c r="C67" s="61">
        <v>6680</v>
      </c>
      <c r="D67" s="61">
        <v>6680</v>
      </c>
      <c r="E67" s="61">
        <v>1288.8599999999999</v>
      </c>
      <c r="F67" s="61">
        <v>1288.8599999999999</v>
      </c>
      <c r="G67" s="61">
        <v>1229.1500000000001</v>
      </c>
      <c r="H67" s="16">
        <f t="shared" si="20"/>
        <v>5391.14</v>
      </c>
      <c r="I67" s="16">
        <f t="shared" si="21"/>
        <v>5391.14</v>
      </c>
      <c r="J67" s="58">
        <f t="shared" si="4"/>
        <v>0.19294311377245507</v>
      </c>
      <c r="K67" s="58">
        <f t="shared" si="5"/>
        <v>0.19294311377245507</v>
      </c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</row>
    <row r="68" spans="1:24" s="8" customFormat="1" x14ac:dyDescent="0.3">
      <c r="A68" s="25" t="s">
        <v>88</v>
      </c>
      <c r="B68" s="61">
        <v>2000</v>
      </c>
      <c r="C68" s="61">
        <v>2310</v>
      </c>
      <c r="D68" s="61">
        <v>2310</v>
      </c>
      <c r="E68" s="61">
        <v>457.32</v>
      </c>
      <c r="F68" s="61">
        <v>457.32</v>
      </c>
      <c r="G68" s="61">
        <v>348.18</v>
      </c>
      <c r="H68" s="16">
        <f t="shared" si="20"/>
        <v>1852.68</v>
      </c>
      <c r="I68" s="16">
        <f t="shared" si="21"/>
        <v>1852.68</v>
      </c>
      <c r="J68" s="58">
        <f t="shared" si="4"/>
        <v>0.19797402597402597</v>
      </c>
      <c r="K68" s="58">
        <f t="shared" si="5"/>
        <v>0.19797402597402597</v>
      </c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</row>
    <row r="69" spans="1:24" s="8" customFormat="1" x14ac:dyDescent="0.3">
      <c r="A69" s="25" t="s">
        <v>89</v>
      </c>
      <c r="B69" s="62">
        <v>0</v>
      </c>
      <c r="C69" s="61">
        <v>20</v>
      </c>
      <c r="D69" s="61">
        <v>20</v>
      </c>
      <c r="E69" s="61">
        <v>6.63</v>
      </c>
      <c r="F69" s="61">
        <v>6.63</v>
      </c>
      <c r="G69" s="61">
        <v>6.63</v>
      </c>
      <c r="H69" s="16">
        <f t="shared" si="20"/>
        <v>13.370000000000001</v>
      </c>
      <c r="I69" s="16">
        <f t="shared" si="21"/>
        <v>13.370000000000001</v>
      </c>
      <c r="J69" s="58">
        <f t="shared" si="4"/>
        <v>0.33150000000000002</v>
      </c>
      <c r="K69" s="58">
        <f t="shared" si="5"/>
        <v>0.33150000000000002</v>
      </c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</row>
    <row r="70" spans="1:24" s="8" customFormat="1" x14ac:dyDescent="0.3">
      <c r="A70" s="25" t="s">
        <v>90</v>
      </c>
      <c r="B70" s="61">
        <v>700</v>
      </c>
      <c r="C70" s="61">
        <v>796</v>
      </c>
      <c r="D70" s="61">
        <v>796</v>
      </c>
      <c r="E70" s="61">
        <v>95.22</v>
      </c>
      <c r="F70" s="61">
        <v>95.22</v>
      </c>
      <c r="G70" s="61">
        <v>95.22</v>
      </c>
      <c r="H70" s="16">
        <f t="shared" si="20"/>
        <v>700.78</v>
      </c>
      <c r="I70" s="16">
        <f t="shared" si="21"/>
        <v>700.78</v>
      </c>
      <c r="J70" s="58">
        <f t="shared" si="4"/>
        <v>0.11962311557788945</v>
      </c>
      <c r="K70" s="58">
        <f t="shared" si="5"/>
        <v>0.11962311557788945</v>
      </c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</row>
    <row r="71" spans="1:24" s="8" customFormat="1" x14ac:dyDescent="0.3">
      <c r="A71" s="25" t="s">
        <v>91</v>
      </c>
      <c r="B71" s="61">
        <v>500</v>
      </c>
      <c r="C71" s="61">
        <v>560</v>
      </c>
      <c r="D71" s="61">
        <v>560</v>
      </c>
      <c r="E71" s="62">
        <v>9.25</v>
      </c>
      <c r="F71" s="62">
        <v>9.25</v>
      </c>
      <c r="G71" s="62">
        <v>9.25</v>
      </c>
      <c r="H71" s="16">
        <f t="shared" si="20"/>
        <v>550.75</v>
      </c>
      <c r="I71" s="16">
        <f t="shared" si="21"/>
        <v>550.75</v>
      </c>
      <c r="J71" s="58">
        <f t="shared" si="4"/>
        <v>1.6517857142857143E-2</v>
      </c>
      <c r="K71" s="58">
        <f t="shared" si="5"/>
        <v>1.6517857142857143E-2</v>
      </c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</row>
    <row r="72" spans="1:24" s="8" customFormat="1" x14ac:dyDescent="0.3">
      <c r="A72" s="25" t="s">
        <v>92</v>
      </c>
      <c r="B72" s="61">
        <v>2004</v>
      </c>
      <c r="C72" s="61">
        <v>5894</v>
      </c>
      <c r="D72" s="61">
        <v>5894</v>
      </c>
      <c r="E72" s="61">
        <v>3120.75</v>
      </c>
      <c r="F72" s="61">
        <v>2311.06</v>
      </c>
      <c r="G72" s="61">
        <v>2311.06</v>
      </c>
      <c r="H72" s="16">
        <f t="shared" si="20"/>
        <v>2773.25</v>
      </c>
      <c r="I72" s="16">
        <f t="shared" si="21"/>
        <v>2773.25</v>
      </c>
      <c r="J72" s="58">
        <f t="shared" si="4"/>
        <v>0.39210383440787239</v>
      </c>
      <c r="K72" s="58">
        <f t="shared" si="5"/>
        <v>0.39210383440787239</v>
      </c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</row>
    <row r="73" spans="1:24" s="8" customFormat="1" x14ac:dyDescent="0.3">
      <c r="A73" s="25" t="s">
        <v>148</v>
      </c>
      <c r="B73" s="61">
        <v>0</v>
      </c>
      <c r="C73" s="61">
        <v>18</v>
      </c>
      <c r="D73" s="61">
        <v>18</v>
      </c>
      <c r="E73" s="61">
        <v>0</v>
      </c>
      <c r="F73" s="61">
        <v>0</v>
      </c>
      <c r="G73" s="61">
        <v>0</v>
      </c>
      <c r="H73" s="16"/>
      <c r="I73" s="16"/>
      <c r="J73" s="58"/>
      <c r="K73" s="58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</row>
    <row r="74" spans="1:24" s="8" customFormat="1" x14ac:dyDescent="0.3">
      <c r="A74" s="25" t="s">
        <v>142</v>
      </c>
      <c r="B74" s="62">
        <v>0</v>
      </c>
      <c r="C74" s="61">
        <v>67</v>
      </c>
      <c r="D74" s="61">
        <v>67</v>
      </c>
      <c r="E74" s="61">
        <v>66.45</v>
      </c>
      <c r="F74" s="61">
        <v>66.45</v>
      </c>
      <c r="G74" s="61">
        <v>66.45</v>
      </c>
      <c r="H74" s="16">
        <f t="shared" si="20"/>
        <v>0.54999999999999716</v>
      </c>
      <c r="I74" s="16">
        <f t="shared" si="21"/>
        <v>0.54999999999999716</v>
      </c>
      <c r="J74" s="58">
        <f t="shared" ref="J74:J75" si="22">F74/D74</f>
        <v>0.99179104477611946</v>
      </c>
      <c r="K74" s="58">
        <f t="shared" ref="K74:K75" si="23">F74/C74</f>
        <v>0.99179104477611946</v>
      </c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</row>
    <row r="75" spans="1:24" s="8" customFormat="1" x14ac:dyDescent="0.3">
      <c r="A75" s="25" t="s">
        <v>93</v>
      </c>
      <c r="B75" s="62">
        <v>0</v>
      </c>
      <c r="C75" s="61">
        <v>509</v>
      </c>
      <c r="D75" s="61">
        <v>509</v>
      </c>
      <c r="E75" s="61">
        <v>443.12</v>
      </c>
      <c r="F75" s="61">
        <v>443.12</v>
      </c>
      <c r="G75" s="61">
        <v>443.12</v>
      </c>
      <c r="H75" s="16">
        <f t="shared" si="20"/>
        <v>65.88</v>
      </c>
      <c r="I75" s="16">
        <f t="shared" si="21"/>
        <v>65.88</v>
      </c>
      <c r="J75" s="58">
        <f t="shared" si="22"/>
        <v>0.87056974459724956</v>
      </c>
      <c r="K75" s="58">
        <f t="shared" si="23"/>
        <v>0.87056974459724956</v>
      </c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</row>
    <row r="76" spans="1:24" s="8" customFormat="1" x14ac:dyDescent="0.3">
      <c r="A76" s="25" t="s">
        <v>94</v>
      </c>
      <c r="B76" s="62">
        <v>1000</v>
      </c>
      <c r="C76" s="61">
        <v>1995</v>
      </c>
      <c r="D76" s="61">
        <v>1995</v>
      </c>
      <c r="E76" s="61">
        <v>871.94999999999993</v>
      </c>
      <c r="F76" s="61">
        <v>613.54</v>
      </c>
      <c r="G76" s="61">
        <v>613.54</v>
      </c>
      <c r="H76" s="16">
        <f t="shared" si="20"/>
        <v>1123.0500000000002</v>
      </c>
      <c r="I76" s="16">
        <f t="shared" si="21"/>
        <v>1123.0500000000002</v>
      </c>
      <c r="J76" s="58">
        <f t="shared" si="4"/>
        <v>0.30753884711779444</v>
      </c>
      <c r="K76" s="58">
        <f t="shared" si="5"/>
        <v>0.30753884711779444</v>
      </c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</row>
    <row r="77" spans="1:24" s="8" customFormat="1" x14ac:dyDescent="0.3">
      <c r="A77" s="25" t="s">
        <v>95</v>
      </c>
      <c r="B77" s="62">
        <v>0</v>
      </c>
      <c r="C77" s="61">
        <v>137</v>
      </c>
      <c r="D77" s="61">
        <v>137</v>
      </c>
      <c r="E77" s="61">
        <v>6.54</v>
      </c>
      <c r="F77" s="61">
        <v>6.54</v>
      </c>
      <c r="G77" s="61">
        <v>6.54</v>
      </c>
      <c r="H77" s="16">
        <f t="shared" si="20"/>
        <v>130.46</v>
      </c>
      <c r="I77" s="16">
        <f t="shared" si="21"/>
        <v>130.46</v>
      </c>
      <c r="J77" s="58">
        <f t="shared" ref="J77:J149" si="24">F77/D77</f>
        <v>4.7737226277372265E-2</v>
      </c>
      <c r="K77" s="58">
        <f t="shared" ref="K77:K149" si="25">F77/C77</f>
        <v>4.7737226277372265E-2</v>
      </c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</row>
    <row r="78" spans="1:24" s="8" customFormat="1" x14ac:dyDescent="0.3">
      <c r="A78" s="25" t="s">
        <v>96</v>
      </c>
      <c r="B78" s="61">
        <v>500</v>
      </c>
      <c r="C78" s="61">
        <v>642</v>
      </c>
      <c r="D78" s="61">
        <v>642</v>
      </c>
      <c r="E78" s="61">
        <v>199</v>
      </c>
      <c r="F78" s="61">
        <v>145.5</v>
      </c>
      <c r="G78" s="61">
        <v>145.5</v>
      </c>
      <c r="H78" s="16">
        <f t="shared" si="20"/>
        <v>443</v>
      </c>
      <c r="I78" s="16">
        <f t="shared" si="21"/>
        <v>443</v>
      </c>
      <c r="J78" s="58">
        <f t="shared" si="24"/>
        <v>0.22663551401869159</v>
      </c>
      <c r="K78" s="58">
        <f t="shared" si="25"/>
        <v>0.22663551401869159</v>
      </c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</row>
    <row r="79" spans="1:24" s="8" customFormat="1" x14ac:dyDescent="0.3">
      <c r="A79" s="25" t="s">
        <v>97</v>
      </c>
      <c r="B79" s="61">
        <v>2500</v>
      </c>
      <c r="C79" s="61">
        <v>2500</v>
      </c>
      <c r="D79" s="61">
        <v>2500</v>
      </c>
      <c r="E79" s="62">
        <v>0</v>
      </c>
      <c r="F79" s="62">
        <v>0</v>
      </c>
      <c r="G79" s="62">
        <v>0</v>
      </c>
      <c r="H79" s="16">
        <f t="shared" si="20"/>
        <v>2500</v>
      </c>
      <c r="I79" s="16">
        <f t="shared" si="21"/>
        <v>2500</v>
      </c>
      <c r="J79" s="58">
        <f t="shared" si="24"/>
        <v>0</v>
      </c>
      <c r="K79" s="58">
        <f t="shared" si="25"/>
        <v>0</v>
      </c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</row>
    <row r="80" spans="1:24" s="8" customFormat="1" x14ac:dyDescent="0.3">
      <c r="A80" s="25" t="s">
        <v>98</v>
      </c>
      <c r="B80" s="61">
        <v>490</v>
      </c>
      <c r="C80" s="61">
        <v>535</v>
      </c>
      <c r="D80" s="61">
        <v>535</v>
      </c>
      <c r="E80" s="61">
        <v>35.04</v>
      </c>
      <c r="F80" s="61">
        <v>35.04</v>
      </c>
      <c r="G80" s="61">
        <v>35.04</v>
      </c>
      <c r="H80" s="16">
        <f t="shared" si="20"/>
        <v>499.96</v>
      </c>
      <c r="I80" s="16">
        <f t="shared" si="21"/>
        <v>499.96</v>
      </c>
      <c r="J80" s="58">
        <f t="shared" si="24"/>
        <v>6.549532710280373E-2</v>
      </c>
      <c r="K80" s="58">
        <f t="shared" si="25"/>
        <v>6.549532710280373E-2</v>
      </c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</row>
    <row r="81" spans="1:24" s="8" customFormat="1" x14ac:dyDescent="0.3">
      <c r="A81" s="25" t="s">
        <v>99</v>
      </c>
      <c r="B81" s="61">
        <v>59000</v>
      </c>
      <c r="C81" s="61">
        <v>51339</v>
      </c>
      <c r="D81" s="61">
        <v>51339</v>
      </c>
      <c r="E81" s="62">
        <v>857.81000000000006</v>
      </c>
      <c r="F81" s="62">
        <v>729.47</v>
      </c>
      <c r="G81" s="62">
        <v>541.79</v>
      </c>
      <c r="H81" s="16">
        <f t="shared" si="20"/>
        <v>50481.19</v>
      </c>
      <c r="I81" s="16">
        <f t="shared" si="21"/>
        <v>50481.19</v>
      </c>
      <c r="J81" s="58">
        <f t="shared" si="24"/>
        <v>1.4208886032061396E-2</v>
      </c>
      <c r="K81" s="58">
        <f t="shared" si="25"/>
        <v>1.4208886032061396E-2</v>
      </c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</row>
    <row r="82" spans="1:24" s="8" customFormat="1" x14ac:dyDescent="0.3">
      <c r="A82" s="25" t="s">
        <v>100</v>
      </c>
      <c r="B82" s="61">
        <v>3000</v>
      </c>
      <c r="C82" s="61">
        <v>3697</v>
      </c>
      <c r="D82" s="61">
        <v>3697</v>
      </c>
      <c r="E82" s="61">
        <v>369.78</v>
      </c>
      <c r="F82" s="61">
        <v>184.67000000000002</v>
      </c>
      <c r="G82" s="61">
        <v>117.9</v>
      </c>
      <c r="H82" s="16">
        <f t="shared" si="20"/>
        <v>3327.2200000000003</v>
      </c>
      <c r="I82" s="16">
        <f t="shared" si="21"/>
        <v>3327.2200000000003</v>
      </c>
      <c r="J82" s="58">
        <f t="shared" si="24"/>
        <v>4.9951311874492837E-2</v>
      </c>
      <c r="K82" s="58">
        <f t="shared" si="25"/>
        <v>4.9951311874492837E-2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</row>
    <row r="83" spans="1:24" s="8" customFormat="1" x14ac:dyDescent="0.3">
      <c r="A83" s="25" t="s">
        <v>101</v>
      </c>
      <c r="B83" s="61">
        <v>1500</v>
      </c>
      <c r="C83" s="61">
        <v>2248</v>
      </c>
      <c r="D83" s="61">
        <v>2248</v>
      </c>
      <c r="E83" s="61">
        <v>1011.6800000000001</v>
      </c>
      <c r="F83" s="61">
        <v>1011.6800000000001</v>
      </c>
      <c r="G83" s="61">
        <v>704.74</v>
      </c>
      <c r="H83" s="16">
        <f t="shared" si="20"/>
        <v>1236.32</v>
      </c>
      <c r="I83" s="16">
        <f t="shared" si="21"/>
        <v>1236.32</v>
      </c>
      <c r="J83" s="58">
        <f t="shared" si="24"/>
        <v>0.45003558718861214</v>
      </c>
      <c r="K83" s="58">
        <f t="shared" si="25"/>
        <v>0.45003558718861214</v>
      </c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</row>
    <row r="84" spans="1:24" s="8" customFormat="1" x14ac:dyDescent="0.3">
      <c r="A84" s="25" t="s">
        <v>102</v>
      </c>
      <c r="B84" s="61">
        <v>8004</v>
      </c>
      <c r="C84" s="61">
        <v>13104</v>
      </c>
      <c r="D84" s="61">
        <v>13104</v>
      </c>
      <c r="E84" s="61">
        <v>5901.9400000000005</v>
      </c>
      <c r="F84" s="61">
        <v>3831.9500000000003</v>
      </c>
      <c r="G84" s="61">
        <v>3831.9500000000003</v>
      </c>
      <c r="H84" s="16">
        <f t="shared" si="20"/>
        <v>7202.0599999999995</v>
      </c>
      <c r="I84" s="16">
        <f t="shared" si="21"/>
        <v>7202.0599999999995</v>
      </c>
      <c r="J84" s="58">
        <f t="shared" si="24"/>
        <v>0.29242597680097682</v>
      </c>
      <c r="K84" s="58">
        <f t="shared" si="25"/>
        <v>0.29242597680097682</v>
      </c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</row>
    <row r="85" spans="1:24" s="8" customFormat="1" x14ac:dyDescent="0.3">
      <c r="A85" s="25" t="s">
        <v>103</v>
      </c>
      <c r="B85" s="61">
        <v>19500</v>
      </c>
      <c r="C85" s="61">
        <v>19063</v>
      </c>
      <c r="D85" s="61">
        <v>19063</v>
      </c>
      <c r="E85" s="62">
        <v>2504.7400000000002</v>
      </c>
      <c r="F85" s="62">
        <v>2265.4300000000003</v>
      </c>
      <c r="G85" s="62">
        <v>1943.7</v>
      </c>
      <c r="H85" s="16">
        <f t="shared" si="20"/>
        <v>16558.259999999998</v>
      </c>
      <c r="I85" s="16">
        <f t="shared" si="21"/>
        <v>16558.259999999998</v>
      </c>
      <c r="J85" s="58">
        <f t="shared" si="24"/>
        <v>0.11883911241672351</v>
      </c>
      <c r="K85" s="58">
        <f t="shared" si="25"/>
        <v>0.11883911241672351</v>
      </c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</row>
    <row r="86" spans="1:24" s="8" customFormat="1" x14ac:dyDescent="0.3">
      <c r="A86" s="25" t="s">
        <v>104</v>
      </c>
      <c r="B86" s="57">
        <v>0</v>
      </c>
      <c r="C86" s="61">
        <v>190</v>
      </c>
      <c r="D86" s="61">
        <v>190</v>
      </c>
      <c r="E86" s="61">
        <v>123</v>
      </c>
      <c r="F86" s="61">
        <v>123</v>
      </c>
      <c r="G86" s="61">
        <v>123</v>
      </c>
      <c r="H86" s="16">
        <f t="shared" si="20"/>
        <v>67</v>
      </c>
      <c r="I86" s="16">
        <f t="shared" si="21"/>
        <v>67</v>
      </c>
      <c r="J86" s="58">
        <f t="shared" si="24"/>
        <v>0.64736842105263159</v>
      </c>
      <c r="K86" s="58">
        <f t="shared" si="25"/>
        <v>0.64736842105263159</v>
      </c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</row>
    <row r="87" spans="1:24" s="8" customFormat="1" x14ac:dyDescent="0.3">
      <c r="A87" s="25" t="s">
        <v>105</v>
      </c>
      <c r="B87" s="57">
        <v>1500</v>
      </c>
      <c r="C87" s="61">
        <v>7495</v>
      </c>
      <c r="D87" s="61">
        <v>7495</v>
      </c>
      <c r="E87" s="61">
        <v>3129.79</v>
      </c>
      <c r="F87" s="61">
        <v>3129.79</v>
      </c>
      <c r="G87" s="61">
        <v>3129.79</v>
      </c>
      <c r="H87" s="16">
        <f t="shared" si="20"/>
        <v>4365.21</v>
      </c>
      <c r="I87" s="16">
        <f t="shared" si="21"/>
        <v>4365.21</v>
      </c>
      <c r="J87" s="58">
        <f t="shared" si="24"/>
        <v>0.41758372248165443</v>
      </c>
      <c r="K87" s="58">
        <f t="shared" si="25"/>
        <v>0.41758372248165443</v>
      </c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</row>
    <row r="88" spans="1:24" s="8" customFormat="1" x14ac:dyDescent="0.3">
      <c r="A88" s="25" t="s">
        <v>106</v>
      </c>
      <c r="B88" s="57">
        <v>3500</v>
      </c>
      <c r="C88" s="61">
        <v>7350</v>
      </c>
      <c r="D88" s="61">
        <v>7350</v>
      </c>
      <c r="E88" s="61">
        <v>3938.5299999999997</v>
      </c>
      <c r="F88" s="61">
        <v>3878.56</v>
      </c>
      <c r="G88" s="61">
        <v>3816.61</v>
      </c>
      <c r="H88" s="16">
        <f t="shared" si="20"/>
        <v>3411.4700000000003</v>
      </c>
      <c r="I88" s="16">
        <f t="shared" si="21"/>
        <v>3411.4700000000003</v>
      </c>
      <c r="J88" s="58">
        <f t="shared" si="24"/>
        <v>0.52769523809523811</v>
      </c>
      <c r="K88" s="58">
        <f t="shared" si="25"/>
        <v>0.52769523809523811</v>
      </c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</row>
    <row r="89" spans="1:24" s="8" customFormat="1" x14ac:dyDescent="0.3">
      <c r="A89" s="25" t="s">
        <v>107</v>
      </c>
      <c r="B89" s="57">
        <v>0</v>
      </c>
      <c r="C89" s="61">
        <v>2672</v>
      </c>
      <c r="D89" s="61">
        <v>2672</v>
      </c>
      <c r="E89" s="61">
        <v>2507.8900000000003</v>
      </c>
      <c r="F89" s="61">
        <v>2507.8900000000003</v>
      </c>
      <c r="G89" s="61">
        <v>2507.8900000000003</v>
      </c>
      <c r="H89" s="16">
        <f t="shared" si="20"/>
        <v>164.10999999999967</v>
      </c>
      <c r="I89" s="16">
        <f t="shared" si="21"/>
        <v>164.10999999999967</v>
      </c>
      <c r="J89" s="58">
        <f t="shared" si="24"/>
        <v>0.9385815868263474</v>
      </c>
      <c r="K89" s="58">
        <f t="shared" si="25"/>
        <v>0.9385815868263474</v>
      </c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</row>
    <row r="90" spans="1:24" s="8" customFormat="1" x14ac:dyDescent="0.3">
      <c r="A90" s="25" t="s">
        <v>108</v>
      </c>
      <c r="B90" s="57">
        <v>0</v>
      </c>
      <c r="C90" s="61">
        <v>23</v>
      </c>
      <c r="D90" s="61">
        <v>23</v>
      </c>
      <c r="E90" s="61">
        <v>22.1</v>
      </c>
      <c r="F90" s="61">
        <v>22.1</v>
      </c>
      <c r="G90" s="61">
        <v>22.1</v>
      </c>
      <c r="H90" s="16">
        <f t="shared" si="20"/>
        <v>0.89999999999999858</v>
      </c>
      <c r="I90" s="16">
        <f t="shared" si="21"/>
        <v>0.89999999999999858</v>
      </c>
      <c r="J90" s="58">
        <f t="shared" si="24"/>
        <v>0.96086956521739142</v>
      </c>
      <c r="K90" s="58">
        <f t="shared" si="25"/>
        <v>0.96086956521739142</v>
      </c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</row>
    <row r="91" spans="1:24" s="8" customFormat="1" x14ac:dyDescent="0.3">
      <c r="A91" s="25" t="s">
        <v>109</v>
      </c>
      <c r="B91" s="57">
        <v>0</v>
      </c>
      <c r="C91" s="61">
        <v>10</v>
      </c>
      <c r="D91" s="61">
        <v>10</v>
      </c>
      <c r="E91" s="61">
        <v>10</v>
      </c>
      <c r="F91" s="61">
        <v>10</v>
      </c>
      <c r="G91" s="61">
        <v>10</v>
      </c>
      <c r="H91" s="16">
        <f t="shared" si="20"/>
        <v>0</v>
      </c>
      <c r="I91" s="16">
        <f t="shared" si="21"/>
        <v>0</v>
      </c>
      <c r="J91" s="58">
        <f t="shared" si="24"/>
        <v>1</v>
      </c>
      <c r="K91" s="58">
        <f t="shared" si="25"/>
        <v>1</v>
      </c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</row>
    <row r="92" spans="1:24" s="8" customFormat="1" x14ac:dyDescent="0.3">
      <c r="A92" s="25" t="s">
        <v>110</v>
      </c>
      <c r="B92" s="57">
        <v>0</v>
      </c>
      <c r="C92" s="61">
        <v>17</v>
      </c>
      <c r="D92" s="61">
        <v>17</v>
      </c>
      <c r="E92" s="61">
        <v>16.059999999999999</v>
      </c>
      <c r="F92" s="61">
        <v>16.059999999999999</v>
      </c>
      <c r="G92" s="61">
        <v>16.059999999999999</v>
      </c>
      <c r="H92" s="16">
        <f t="shared" si="20"/>
        <v>0.94000000000000128</v>
      </c>
      <c r="I92" s="16">
        <f t="shared" si="21"/>
        <v>0.94000000000000128</v>
      </c>
      <c r="J92" s="58">
        <f t="shared" si="24"/>
        <v>0.94470588235294106</v>
      </c>
      <c r="K92" s="58">
        <f t="shared" si="25"/>
        <v>0.94470588235294106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</row>
    <row r="93" spans="1:24" s="8" customFormat="1" x14ac:dyDescent="0.3">
      <c r="A93" s="25" t="s">
        <v>111</v>
      </c>
      <c r="B93" s="57">
        <v>0</v>
      </c>
      <c r="C93" s="61">
        <v>69</v>
      </c>
      <c r="D93" s="61">
        <v>69</v>
      </c>
      <c r="E93" s="61">
        <v>68.7</v>
      </c>
      <c r="F93" s="61">
        <v>68.7</v>
      </c>
      <c r="G93" s="61">
        <v>68.7</v>
      </c>
      <c r="H93" s="16">
        <f t="shared" si="20"/>
        <v>0.29999999999999716</v>
      </c>
      <c r="I93" s="16">
        <f t="shared" si="21"/>
        <v>0.29999999999999716</v>
      </c>
      <c r="J93" s="58">
        <f t="shared" si="24"/>
        <v>0.9956521739130435</v>
      </c>
      <c r="K93" s="58">
        <f t="shared" si="25"/>
        <v>0.9956521739130435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</row>
    <row r="94" spans="1:24" s="8" customFormat="1" x14ac:dyDescent="0.3">
      <c r="A94" s="25" t="s">
        <v>112</v>
      </c>
      <c r="B94" s="57">
        <v>0</v>
      </c>
      <c r="C94" s="61">
        <v>228</v>
      </c>
      <c r="D94" s="61">
        <v>228</v>
      </c>
      <c r="E94" s="61">
        <v>226.94000000000003</v>
      </c>
      <c r="F94" s="61">
        <v>226.94000000000003</v>
      </c>
      <c r="G94" s="61">
        <v>226.94000000000003</v>
      </c>
      <c r="H94" s="16">
        <f t="shared" si="20"/>
        <v>1.0599999999999739</v>
      </c>
      <c r="I94" s="16">
        <f t="shared" si="21"/>
        <v>1.0599999999999739</v>
      </c>
      <c r="J94" s="58">
        <f t="shared" si="24"/>
        <v>0.99535087719298254</v>
      </c>
      <c r="K94" s="58">
        <f t="shared" si="25"/>
        <v>0.99535087719298254</v>
      </c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</row>
    <row r="95" spans="1:24" s="8" customFormat="1" x14ac:dyDescent="0.3">
      <c r="A95" s="25" t="s">
        <v>113</v>
      </c>
      <c r="B95" s="57">
        <v>0</v>
      </c>
      <c r="C95" s="61">
        <v>69</v>
      </c>
      <c r="D95" s="61">
        <v>69</v>
      </c>
      <c r="E95" s="61">
        <v>68.58</v>
      </c>
      <c r="F95" s="61">
        <v>68.58</v>
      </c>
      <c r="G95" s="61">
        <v>68.58</v>
      </c>
      <c r="H95" s="16">
        <f t="shared" si="20"/>
        <v>0.42000000000000171</v>
      </c>
      <c r="I95" s="16">
        <f t="shared" si="21"/>
        <v>0.42000000000000171</v>
      </c>
      <c r="J95" s="58">
        <f t="shared" si="24"/>
        <v>0.99391304347826082</v>
      </c>
      <c r="K95" s="58">
        <f t="shared" si="25"/>
        <v>0.99391304347826082</v>
      </c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</row>
    <row r="96" spans="1:24" s="8" customFormat="1" x14ac:dyDescent="0.3">
      <c r="A96" s="25" t="s">
        <v>114</v>
      </c>
      <c r="B96" s="57">
        <v>0</v>
      </c>
      <c r="C96" s="61">
        <v>52</v>
      </c>
      <c r="D96" s="61">
        <v>52</v>
      </c>
      <c r="E96" s="61">
        <v>51.28</v>
      </c>
      <c r="F96" s="61">
        <v>51.28</v>
      </c>
      <c r="G96" s="61">
        <v>51.28</v>
      </c>
      <c r="H96" s="16">
        <f t="shared" si="20"/>
        <v>0.71999999999999886</v>
      </c>
      <c r="I96" s="16">
        <f t="shared" si="21"/>
        <v>0.71999999999999886</v>
      </c>
      <c r="J96" s="59">
        <f t="shared" si="24"/>
        <v>0.98615384615384616</v>
      </c>
      <c r="K96" s="59">
        <f t="shared" si="25"/>
        <v>0.98615384615384616</v>
      </c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</row>
    <row r="97" spans="1:24" s="8" customFormat="1" x14ac:dyDescent="0.3">
      <c r="A97" s="21" t="s">
        <v>44</v>
      </c>
      <c r="B97" s="17">
        <f>SUM(B98:B103)</f>
        <v>0</v>
      </c>
      <c r="C97" s="17">
        <f t="shared" ref="C97:I97" si="26">SUM(C98:C103)</f>
        <v>5025</v>
      </c>
      <c r="D97" s="17">
        <f t="shared" si="26"/>
        <v>5025</v>
      </c>
      <c r="E97" s="17">
        <f t="shared" si="26"/>
        <v>4113.8599999999997</v>
      </c>
      <c r="F97" s="17">
        <f t="shared" si="26"/>
        <v>3832.93</v>
      </c>
      <c r="G97" s="17">
        <f t="shared" si="26"/>
        <v>3832.93</v>
      </c>
      <c r="H97" s="17">
        <f t="shared" si="26"/>
        <v>911.13999999999987</v>
      </c>
      <c r="I97" s="17">
        <f t="shared" si="26"/>
        <v>911.13999999999987</v>
      </c>
      <c r="J97" s="9">
        <f t="shared" si="24"/>
        <v>0.76277213930348253</v>
      </c>
      <c r="K97" s="9">
        <f t="shared" si="25"/>
        <v>0.76277213930348253</v>
      </c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</row>
    <row r="98" spans="1:24" s="8" customFormat="1" x14ac:dyDescent="0.3">
      <c r="A98" s="25" t="s">
        <v>115</v>
      </c>
      <c r="B98" s="45">
        <v>0</v>
      </c>
      <c r="C98" s="61">
        <v>3550</v>
      </c>
      <c r="D98" s="61">
        <v>3550</v>
      </c>
      <c r="E98" s="61">
        <v>3143.54</v>
      </c>
      <c r="F98" s="61">
        <v>3143.54</v>
      </c>
      <c r="G98" s="61">
        <v>3143.54</v>
      </c>
      <c r="H98" s="16">
        <f t="shared" ref="H98" si="27">D98-E98</f>
        <v>406.46000000000004</v>
      </c>
      <c r="I98" s="16">
        <f t="shared" ref="I98" si="28">C98-E98</f>
        <v>406.46000000000004</v>
      </c>
      <c r="J98" s="50">
        <f t="shared" si="24"/>
        <v>0.88550422535211271</v>
      </c>
      <c r="K98" s="50">
        <f t="shared" si="25"/>
        <v>0.88550422535211271</v>
      </c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</row>
    <row r="99" spans="1:24" s="8" customFormat="1" x14ac:dyDescent="0.3">
      <c r="A99" s="25" t="s">
        <v>116</v>
      </c>
      <c r="B99" s="45">
        <v>0</v>
      </c>
      <c r="C99" s="61">
        <v>50</v>
      </c>
      <c r="D99" s="61">
        <v>50</v>
      </c>
      <c r="E99" s="61">
        <v>31.98</v>
      </c>
      <c r="F99" s="61">
        <v>31.98</v>
      </c>
      <c r="G99" s="61">
        <v>31.98</v>
      </c>
      <c r="H99" s="16">
        <f t="shared" ref="H99:H103" si="29">D99-E99</f>
        <v>18.02</v>
      </c>
      <c r="I99" s="16">
        <f t="shared" ref="I99:I103" si="30">C99-E99</f>
        <v>18.02</v>
      </c>
      <c r="J99" s="58">
        <f t="shared" si="24"/>
        <v>0.63960000000000006</v>
      </c>
      <c r="K99" s="58">
        <f t="shared" si="25"/>
        <v>0.63960000000000006</v>
      </c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</row>
    <row r="100" spans="1:24" s="8" customFormat="1" x14ac:dyDescent="0.3">
      <c r="A100" s="25" t="s">
        <v>117</v>
      </c>
      <c r="B100" s="45">
        <v>0</v>
      </c>
      <c r="C100" s="61">
        <v>155</v>
      </c>
      <c r="D100" s="61">
        <v>155</v>
      </c>
      <c r="E100" s="61">
        <v>152.47999999999999</v>
      </c>
      <c r="F100" s="61">
        <v>152.47999999999999</v>
      </c>
      <c r="G100" s="61">
        <v>152.47999999999999</v>
      </c>
      <c r="H100" s="16">
        <f t="shared" si="29"/>
        <v>2.5200000000000102</v>
      </c>
      <c r="I100" s="16">
        <f t="shared" si="30"/>
        <v>2.5200000000000102</v>
      </c>
      <c r="J100" s="58">
        <f t="shared" si="24"/>
        <v>0.9837419354838709</v>
      </c>
      <c r="K100" s="58">
        <f t="shared" si="25"/>
        <v>0.9837419354838709</v>
      </c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</row>
    <row r="101" spans="1:24" s="8" customFormat="1" x14ac:dyDescent="0.3">
      <c r="A101" s="25" t="s">
        <v>118</v>
      </c>
      <c r="B101" s="45">
        <v>0</v>
      </c>
      <c r="C101" s="61">
        <v>116</v>
      </c>
      <c r="D101" s="61">
        <v>116</v>
      </c>
      <c r="E101" s="61">
        <v>115.81</v>
      </c>
      <c r="F101" s="61">
        <v>115.81</v>
      </c>
      <c r="G101" s="61">
        <v>115.81</v>
      </c>
      <c r="H101" s="16">
        <f t="shared" si="29"/>
        <v>0.18999999999999773</v>
      </c>
      <c r="I101" s="16">
        <f t="shared" si="30"/>
        <v>0.18999999999999773</v>
      </c>
      <c r="J101" s="58">
        <f t="shared" si="24"/>
        <v>0.99836206896551727</v>
      </c>
      <c r="K101" s="58">
        <f t="shared" si="25"/>
        <v>0.99836206896551727</v>
      </c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</row>
    <row r="102" spans="1:24" s="8" customFormat="1" x14ac:dyDescent="0.3">
      <c r="A102" s="25" t="s">
        <v>119</v>
      </c>
      <c r="B102" s="45">
        <v>0</v>
      </c>
      <c r="C102" s="61">
        <v>873</v>
      </c>
      <c r="D102" s="61">
        <v>873</v>
      </c>
      <c r="E102" s="61">
        <v>389.12</v>
      </c>
      <c r="F102" s="61">
        <v>389.12</v>
      </c>
      <c r="G102" s="61">
        <v>389.12</v>
      </c>
      <c r="H102" s="16">
        <f t="shared" si="29"/>
        <v>483.88</v>
      </c>
      <c r="I102" s="16">
        <f t="shared" si="30"/>
        <v>483.88</v>
      </c>
      <c r="J102" s="58">
        <f t="shared" si="24"/>
        <v>0.44572737686139746</v>
      </c>
      <c r="K102" s="58">
        <f t="shared" si="25"/>
        <v>0.44572737686139746</v>
      </c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</row>
    <row r="103" spans="1:24" s="8" customFormat="1" x14ac:dyDescent="0.3">
      <c r="A103" s="25" t="s">
        <v>135</v>
      </c>
      <c r="B103" s="45">
        <v>0</v>
      </c>
      <c r="C103" s="61">
        <v>281</v>
      </c>
      <c r="D103" s="61">
        <v>281</v>
      </c>
      <c r="E103" s="61">
        <v>280.93</v>
      </c>
      <c r="F103" s="61">
        <v>0</v>
      </c>
      <c r="G103" s="62">
        <v>0</v>
      </c>
      <c r="H103" s="16">
        <f t="shared" si="29"/>
        <v>6.9999999999993179E-2</v>
      </c>
      <c r="I103" s="16">
        <f t="shared" si="30"/>
        <v>6.9999999999993179E-2</v>
      </c>
      <c r="J103" s="59">
        <f t="shared" ref="J103" si="31">F103/D103</f>
        <v>0</v>
      </c>
      <c r="K103" s="59">
        <f t="shared" ref="K103" si="32">F103/C103</f>
        <v>0</v>
      </c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</row>
    <row r="104" spans="1:24" s="8" customFormat="1" x14ac:dyDescent="0.3">
      <c r="A104" s="21" t="s">
        <v>39</v>
      </c>
      <c r="B104" s="17">
        <f>SUM(B105:B108)</f>
        <v>121300</v>
      </c>
      <c r="C104" s="17">
        <f t="shared" ref="C104:I104" si="33">SUM(C105:C108)</f>
        <v>5252</v>
      </c>
      <c r="D104" s="17">
        <f>SUM(D105:D108)</f>
        <v>5252</v>
      </c>
      <c r="E104" s="17">
        <f t="shared" si="33"/>
        <v>4893</v>
      </c>
      <c r="F104" s="17">
        <f t="shared" si="33"/>
        <v>3243</v>
      </c>
      <c r="G104" s="17">
        <f t="shared" si="33"/>
        <v>1650</v>
      </c>
      <c r="H104" s="17">
        <f t="shared" si="33"/>
        <v>359</v>
      </c>
      <c r="I104" s="17">
        <f t="shared" si="33"/>
        <v>359</v>
      </c>
      <c r="J104" s="9">
        <f t="shared" si="24"/>
        <v>0.61747905559786753</v>
      </c>
      <c r="K104" s="9">
        <f t="shared" si="25"/>
        <v>0.61747905559786753</v>
      </c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</row>
    <row r="105" spans="1:24" s="8" customFormat="1" x14ac:dyDescent="0.3">
      <c r="A105" s="30" t="s">
        <v>121</v>
      </c>
      <c r="B105" s="61">
        <v>50000</v>
      </c>
      <c r="C105" s="46">
        <v>0</v>
      </c>
      <c r="D105" s="46">
        <v>0</v>
      </c>
      <c r="E105" s="46">
        <v>0</v>
      </c>
      <c r="F105" s="46">
        <v>0</v>
      </c>
      <c r="G105" s="46">
        <v>0</v>
      </c>
      <c r="H105" s="16">
        <f t="shared" ref="H105" si="34">D105-E105</f>
        <v>0</v>
      </c>
      <c r="I105" s="16">
        <f t="shared" ref="I105" si="35">C105-E105</f>
        <v>0</v>
      </c>
      <c r="J105" s="50">
        <v>0</v>
      </c>
      <c r="K105" s="50">
        <v>0</v>
      </c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</row>
    <row r="106" spans="1:24" s="8" customFormat="1" x14ac:dyDescent="0.3">
      <c r="A106" s="25" t="s">
        <v>122</v>
      </c>
      <c r="B106" s="61">
        <v>28500</v>
      </c>
      <c r="C106" s="45">
        <v>3952</v>
      </c>
      <c r="D106" s="45">
        <v>3952</v>
      </c>
      <c r="E106" s="45">
        <v>3593</v>
      </c>
      <c r="F106" s="45">
        <v>1943</v>
      </c>
      <c r="G106" s="45">
        <v>350</v>
      </c>
      <c r="H106" s="16">
        <f t="shared" ref="H106:H108" si="36">D106-E106</f>
        <v>359</v>
      </c>
      <c r="I106" s="16">
        <f t="shared" ref="I106:I108" si="37">C106-E106</f>
        <v>359</v>
      </c>
      <c r="J106" s="58">
        <f t="shared" si="24"/>
        <v>0.4916497975708502</v>
      </c>
      <c r="K106" s="58">
        <f t="shared" si="25"/>
        <v>0.4916497975708502</v>
      </c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</row>
    <row r="107" spans="1:24" s="8" customFormat="1" x14ac:dyDescent="0.3">
      <c r="A107" s="25" t="s">
        <v>123</v>
      </c>
      <c r="B107" s="61">
        <v>42800</v>
      </c>
      <c r="C107" s="45">
        <v>0</v>
      </c>
      <c r="D107" s="45">
        <v>0</v>
      </c>
      <c r="E107" s="45">
        <v>0</v>
      </c>
      <c r="F107" s="45">
        <v>0</v>
      </c>
      <c r="G107" s="45">
        <v>0</v>
      </c>
      <c r="H107" s="16">
        <f t="shared" si="36"/>
        <v>0</v>
      </c>
      <c r="I107" s="16">
        <f t="shared" si="37"/>
        <v>0</v>
      </c>
      <c r="J107" s="58">
        <v>0</v>
      </c>
      <c r="K107" s="58">
        <v>0</v>
      </c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</row>
    <row r="108" spans="1:24" s="8" customFormat="1" x14ac:dyDescent="0.3">
      <c r="A108" s="31" t="s">
        <v>140</v>
      </c>
      <c r="B108" s="64">
        <v>0</v>
      </c>
      <c r="C108" s="47">
        <v>1300</v>
      </c>
      <c r="D108" s="47">
        <v>1300</v>
      </c>
      <c r="E108" s="47">
        <v>1300</v>
      </c>
      <c r="F108" s="47">
        <v>1300</v>
      </c>
      <c r="G108" s="47">
        <v>1300</v>
      </c>
      <c r="H108" s="16">
        <f t="shared" si="36"/>
        <v>0</v>
      </c>
      <c r="I108" s="16">
        <f t="shared" si="37"/>
        <v>0</v>
      </c>
      <c r="J108" s="59">
        <f t="shared" si="24"/>
        <v>1</v>
      </c>
      <c r="K108" s="59">
        <f t="shared" si="25"/>
        <v>1</v>
      </c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</row>
    <row r="109" spans="1:24" x14ac:dyDescent="0.3">
      <c r="A109" s="22" t="s">
        <v>40</v>
      </c>
      <c r="B109" s="14">
        <f>B110+B120+B138+B148+B154+B156+B161+B164</f>
        <v>17904806</v>
      </c>
      <c r="C109" s="14">
        <f t="shared" ref="C109:I109" si="38">C110+C120+C138+C148+C154+C156+C161+C164</f>
        <v>26526453</v>
      </c>
      <c r="D109" s="14">
        <f t="shared" si="38"/>
        <v>26444022</v>
      </c>
      <c r="E109" s="14">
        <f t="shared" si="38"/>
        <v>22122113.369999997</v>
      </c>
      <c r="F109" s="14">
        <f t="shared" si="38"/>
        <v>5214284.37</v>
      </c>
      <c r="G109" s="14">
        <f t="shared" si="38"/>
        <v>3508360.8999999994</v>
      </c>
      <c r="H109" s="14">
        <f t="shared" si="38"/>
        <v>4319570.6300000018</v>
      </c>
      <c r="I109" s="14">
        <f t="shared" si="38"/>
        <v>4402001.6300000018</v>
      </c>
      <c r="J109" s="6">
        <f>F109/D109</f>
        <v>0.19718197065484214</v>
      </c>
      <c r="K109" s="6">
        <f>F109/C109</f>
        <v>0.1965692273294134</v>
      </c>
      <c r="L109" s="63"/>
      <c r="M109" s="42"/>
    </row>
    <row r="110" spans="1:24" s="11" customFormat="1" x14ac:dyDescent="0.3">
      <c r="A110" s="21" t="s">
        <v>25</v>
      </c>
      <c r="B110" s="17">
        <f>SUM(B111:B119)</f>
        <v>913096</v>
      </c>
      <c r="C110" s="17">
        <f>SUM(C111:C119)</f>
        <v>973392</v>
      </c>
      <c r="D110" s="17">
        <f t="shared" ref="D110:I110" si="39">SUM(D111:D119)</f>
        <v>892736</v>
      </c>
      <c r="E110" s="17">
        <f t="shared" si="39"/>
        <v>674131.60999999987</v>
      </c>
      <c r="F110" s="17">
        <f t="shared" si="39"/>
        <v>674131.60999999987</v>
      </c>
      <c r="G110" s="17">
        <f t="shared" si="39"/>
        <v>545068.65</v>
      </c>
      <c r="H110" s="17">
        <f>SUM(H111:H119)</f>
        <v>218604.39</v>
      </c>
      <c r="I110" s="17">
        <f t="shared" si="39"/>
        <v>299260.39</v>
      </c>
      <c r="J110" s="9">
        <f t="shared" si="24"/>
        <v>0.75512985921929876</v>
      </c>
      <c r="K110" s="9">
        <f t="shared" si="25"/>
        <v>0.69255922588227548</v>
      </c>
      <c r="L110" s="43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</row>
    <row r="111" spans="1:24" x14ac:dyDescent="0.3">
      <c r="A111" s="25" t="s">
        <v>124</v>
      </c>
      <c r="B111" s="16">
        <v>770400</v>
      </c>
      <c r="C111" s="45">
        <v>743857</v>
      </c>
      <c r="D111" s="45">
        <v>679657</v>
      </c>
      <c r="E111" s="45">
        <v>514486.68</v>
      </c>
      <c r="F111" s="45">
        <v>514486.68</v>
      </c>
      <c r="G111" s="45">
        <v>453663.01</v>
      </c>
      <c r="H111" s="16">
        <f t="shared" ref="H111" si="40">D111-E111</f>
        <v>165170.32</v>
      </c>
      <c r="I111" s="16">
        <f t="shared" ref="I111" si="41">C111-E111</f>
        <v>229370.32</v>
      </c>
      <c r="J111" s="50">
        <f t="shared" si="24"/>
        <v>0.75697988838487651</v>
      </c>
      <c r="K111" s="50">
        <f t="shared" si="25"/>
        <v>0.69164729242314049</v>
      </c>
    </row>
    <row r="112" spans="1:24" x14ac:dyDescent="0.3">
      <c r="A112" s="25" t="s">
        <v>125</v>
      </c>
      <c r="B112" s="16">
        <v>16500</v>
      </c>
      <c r="C112" s="45">
        <v>16500</v>
      </c>
      <c r="D112" s="45">
        <v>11002</v>
      </c>
      <c r="E112" s="45">
        <v>8098.76</v>
      </c>
      <c r="F112" s="45">
        <v>8098.76</v>
      </c>
      <c r="G112" s="45">
        <v>7356.69</v>
      </c>
      <c r="H112" s="16">
        <f t="shared" ref="H112:H119" si="42">D112-E112</f>
        <v>2903.24</v>
      </c>
      <c r="I112" s="16">
        <f t="shared" ref="I112:I119" si="43">C112-E112</f>
        <v>8401.24</v>
      </c>
      <c r="J112" s="58">
        <f t="shared" si="24"/>
        <v>0.73611706962370482</v>
      </c>
      <c r="K112" s="58">
        <f t="shared" si="25"/>
        <v>0.49083393939393943</v>
      </c>
    </row>
    <row r="113" spans="1:24" x14ac:dyDescent="0.3">
      <c r="A113" s="25" t="s">
        <v>126</v>
      </c>
      <c r="B113" s="16">
        <v>96149</v>
      </c>
      <c r="C113" s="45">
        <v>96149</v>
      </c>
      <c r="D113" s="45">
        <v>87694</v>
      </c>
      <c r="E113" s="45">
        <v>63099</v>
      </c>
      <c r="F113" s="45">
        <v>63099</v>
      </c>
      <c r="G113" s="45">
        <v>35522.04</v>
      </c>
      <c r="H113" s="16">
        <f t="shared" si="42"/>
        <v>24595</v>
      </c>
      <c r="I113" s="16">
        <f t="shared" si="43"/>
        <v>33050</v>
      </c>
      <c r="J113" s="58">
        <f t="shared" si="24"/>
        <v>0.71953611421533969</v>
      </c>
      <c r="K113" s="58">
        <f t="shared" si="25"/>
        <v>0.65626267563885221</v>
      </c>
    </row>
    <row r="114" spans="1:24" x14ac:dyDescent="0.3">
      <c r="A114" s="25" t="s">
        <v>127</v>
      </c>
      <c r="B114" s="16">
        <v>11556</v>
      </c>
      <c r="C114" s="45">
        <v>11556</v>
      </c>
      <c r="D114" s="45">
        <v>10593</v>
      </c>
      <c r="E114" s="45">
        <v>7619.8</v>
      </c>
      <c r="F114" s="45">
        <v>7619.8</v>
      </c>
      <c r="G114" s="45">
        <v>4529.6499999999996</v>
      </c>
      <c r="H114" s="16">
        <f t="shared" si="42"/>
        <v>2973.2</v>
      </c>
      <c r="I114" s="16">
        <f t="shared" si="43"/>
        <v>3936.2</v>
      </c>
      <c r="J114" s="58">
        <f t="shared" si="24"/>
        <v>0.71932408194090436</v>
      </c>
      <c r="K114" s="58">
        <f t="shared" si="25"/>
        <v>0.65938040844582901</v>
      </c>
    </row>
    <row r="115" spans="1:24" x14ac:dyDescent="0.3">
      <c r="A115" s="25" t="s">
        <v>128</v>
      </c>
      <c r="B115" s="16">
        <v>16179</v>
      </c>
      <c r="C115" s="45">
        <v>16179</v>
      </c>
      <c r="D115" s="45">
        <v>14831</v>
      </c>
      <c r="E115" s="45">
        <v>10667.720000000001</v>
      </c>
      <c r="F115" s="45">
        <v>10667.720000000001</v>
      </c>
      <c r="G115" s="45">
        <v>6049.6100000000006</v>
      </c>
      <c r="H115" s="16">
        <f t="shared" si="42"/>
        <v>4163.2799999999988</v>
      </c>
      <c r="I115" s="16">
        <f t="shared" si="43"/>
        <v>5511.2799999999988</v>
      </c>
      <c r="J115" s="58">
        <f t="shared" si="24"/>
        <v>0.71928528083069254</v>
      </c>
      <c r="K115" s="58">
        <f t="shared" si="25"/>
        <v>0.65935595525063362</v>
      </c>
    </row>
    <row r="116" spans="1:24" x14ac:dyDescent="0.3">
      <c r="A116" s="25" t="s">
        <v>129</v>
      </c>
      <c r="B116" s="16">
        <v>2312</v>
      </c>
      <c r="C116" s="45">
        <v>2312</v>
      </c>
      <c r="D116" s="45">
        <v>2120</v>
      </c>
      <c r="E116" s="45">
        <v>1093.2</v>
      </c>
      <c r="F116" s="45">
        <v>1093.2</v>
      </c>
      <c r="G116" s="45">
        <v>735.3</v>
      </c>
      <c r="H116" s="16">
        <f t="shared" si="42"/>
        <v>1026.8</v>
      </c>
      <c r="I116" s="16">
        <f t="shared" si="43"/>
        <v>1218.8</v>
      </c>
      <c r="J116" s="58">
        <f t="shared" si="24"/>
        <v>0.51566037735849057</v>
      </c>
      <c r="K116" s="58">
        <f t="shared" si="25"/>
        <v>0.47283737024221456</v>
      </c>
    </row>
    <row r="117" spans="1:24" x14ac:dyDescent="0.3">
      <c r="A117" s="25" t="s">
        <v>130</v>
      </c>
      <c r="B117" s="16">
        <v>0</v>
      </c>
      <c r="C117" s="45">
        <v>75289</v>
      </c>
      <c r="D117" s="45">
        <v>75289</v>
      </c>
      <c r="E117" s="45">
        <v>58006.66</v>
      </c>
      <c r="F117" s="45">
        <v>58006.66</v>
      </c>
      <c r="G117" s="45">
        <v>37056.47</v>
      </c>
      <c r="H117" s="16">
        <f t="shared" si="42"/>
        <v>17282.339999999997</v>
      </c>
      <c r="I117" s="16">
        <f t="shared" si="43"/>
        <v>17282.339999999997</v>
      </c>
      <c r="J117" s="58">
        <f t="shared" si="24"/>
        <v>0.77045331987408527</v>
      </c>
      <c r="K117" s="58">
        <f t="shared" si="25"/>
        <v>0.77045331987408527</v>
      </c>
    </row>
    <row r="118" spans="1:24" x14ac:dyDescent="0.3">
      <c r="A118" s="25" t="s">
        <v>131</v>
      </c>
      <c r="B118" s="16">
        <v>0</v>
      </c>
      <c r="C118" s="45">
        <v>1807</v>
      </c>
      <c r="D118" s="45">
        <v>1807</v>
      </c>
      <c r="E118" s="45">
        <v>1660.71</v>
      </c>
      <c r="F118" s="45">
        <v>1660.71</v>
      </c>
      <c r="G118" s="45">
        <v>155.88</v>
      </c>
      <c r="H118" s="16">
        <f t="shared" si="42"/>
        <v>146.28999999999996</v>
      </c>
      <c r="I118" s="16">
        <f t="shared" si="43"/>
        <v>146.28999999999996</v>
      </c>
      <c r="J118" s="58">
        <f t="shared" si="24"/>
        <v>0.9190426120641948</v>
      </c>
      <c r="K118" s="58">
        <f t="shared" si="25"/>
        <v>0.9190426120641948</v>
      </c>
    </row>
    <row r="119" spans="1:24" x14ac:dyDescent="0.3">
      <c r="A119" s="25" t="s">
        <v>132</v>
      </c>
      <c r="B119" s="16">
        <v>0</v>
      </c>
      <c r="C119" s="45">
        <v>9743</v>
      </c>
      <c r="D119" s="45">
        <v>9743</v>
      </c>
      <c r="E119" s="45">
        <v>9399.08</v>
      </c>
      <c r="F119" s="45">
        <v>9399.08</v>
      </c>
      <c r="G119" s="45">
        <v>0</v>
      </c>
      <c r="H119" s="16">
        <f t="shared" si="42"/>
        <v>343.92000000000007</v>
      </c>
      <c r="I119" s="16">
        <f t="shared" si="43"/>
        <v>343.92000000000007</v>
      </c>
      <c r="J119" s="59">
        <f t="shared" si="24"/>
        <v>0.96470081083855075</v>
      </c>
      <c r="K119" s="59">
        <f t="shared" si="25"/>
        <v>0.96470081083855075</v>
      </c>
    </row>
    <row r="120" spans="1:24" x14ac:dyDescent="0.3">
      <c r="A120" s="21" t="s">
        <v>36</v>
      </c>
      <c r="B120" s="17">
        <f>SUM(B121:B137)</f>
        <v>10619442</v>
      </c>
      <c r="C120" s="17">
        <f t="shared" ref="C120:I120" si="44">SUM(C121:C137)</f>
        <v>15003194</v>
      </c>
      <c r="D120" s="17">
        <f t="shared" si="44"/>
        <v>15001419</v>
      </c>
      <c r="E120" s="17">
        <f t="shared" si="44"/>
        <v>12880955.219999999</v>
      </c>
      <c r="F120" s="17">
        <f t="shared" si="44"/>
        <v>4422285</v>
      </c>
      <c r="G120" s="17">
        <f t="shared" si="44"/>
        <v>2891389.6199999996</v>
      </c>
      <c r="H120" s="17">
        <f t="shared" si="44"/>
        <v>2118125.7800000012</v>
      </c>
      <c r="I120" s="17">
        <f t="shared" si="44"/>
        <v>2119900.7800000012</v>
      </c>
      <c r="J120" s="9">
        <f>F120/D120</f>
        <v>0.29479111276073283</v>
      </c>
      <c r="K120" s="9">
        <f>F120/C120</f>
        <v>0.29475623657202593</v>
      </c>
      <c r="M120" s="19"/>
    </row>
    <row r="121" spans="1:24" customFormat="1" x14ac:dyDescent="0.3">
      <c r="A121" s="25" t="s">
        <v>52</v>
      </c>
      <c r="B121" s="57">
        <v>1500806</v>
      </c>
      <c r="C121" s="57">
        <v>1556806</v>
      </c>
      <c r="D121" s="57">
        <v>1556806</v>
      </c>
      <c r="E121" s="57">
        <v>1556041.3199999998</v>
      </c>
      <c r="F121" s="57">
        <v>646919.55000000005</v>
      </c>
      <c r="G121" s="57">
        <v>0</v>
      </c>
      <c r="H121" s="16">
        <f t="shared" ref="H121" si="45">D121-E121</f>
        <v>764.68000000016764</v>
      </c>
      <c r="I121" s="16">
        <f t="shared" ref="I121" si="46">C121-E121</f>
        <v>764.68000000016764</v>
      </c>
      <c r="J121" s="50">
        <v>0</v>
      </c>
      <c r="K121" s="50">
        <v>0</v>
      </c>
      <c r="L121" s="20"/>
      <c r="M121" s="20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</row>
    <row r="122" spans="1:24" customFormat="1" x14ac:dyDescent="0.3">
      <c r="A122" s="25" t="s">
        <v>53</v>
      </c>
      <c r="B122" s="57">
        <v>1556000</v>
      </c>
      <c r="C122" s="57">
        <v>1858584</v>
      </c>
      <c r="D122" s="57">
        <v>1858584</v>
      </c>
      <c r="E122" s="57">
        <v>1849333.48</v>
      </c>
      <c r="F122" s="57">
        <v>1744845.82</v>
      </c>
      <c r="G122" s="57">
        <v>1121653.8800000001</v>
      </c>
      <c r="H122" s="16">
        <f t="shared" ref="H122:H137" si="47">D122-E122</f>
        <v>9250.5200000000186</v>
      </c>
      <c r="I122" s="16">
        <f t="shared" ref="I122:I137" si="48">C122-E122</f>
        <v>9250.5200000000186</v>
      </c>
      <c r="J122" s="58">
        <f>F122/D122</f>
        <v>0.93880385282559198</v>
      </c>
      <c r="K122" s="58">
        <f t="shared" si="25"/>
        <v>0.93880385282559198</v>
      </c>
      <c r="L122" s="20"/>
      <c r="M122" s="20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</row>
    <row r="123" spans="1:24" customFormat="1" x14ac:dyDescent="0.3">
      <c r="A123" s="25" t="s">
        <v>133</v>
      </c>
      <c r="B123" s="57">
        <v>287965</v>
      </c>
      <c r="C123" s="57">
        <v>287965</v>
      </c>
      <c r="D123" s="57">
        <v>287965</v>
      </c>
      <c r="E123" s="57">
        <v>287963.76</v>
      </c>
      <c r="F123" s="57">
        <v>215972.82</v>
      </c>
      <c r="G123" s="57">
        <v>215972.82</v>
      </c>
      <c r="H123" s="16">
        <f t="shared" si="47"/>
        <v>1.2399999999906868</v>
      </c>
      <c r="I123" s="16">
        <f t="shared" si="48"/>
        <v>1.2399999999906868</v>
      </c>
      <c r="J123" s="58">
        <f t="shared" ref="J123:J136" si="49">F123/D123</f>
        <v>0.74999677044085222</v>
      </c>
      <c r="K123" s="58">
        <f t="shared" ref="K123:K136" si="50">F123/C123</f>
        <v>0.74999677044085222</v>
      </c>
      <c r="L123" s="20"/>
      <c r="M123" s="20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</row>
    <row r="124" spans="1:24" s="38" customFormat="1" x14ac:dyDescent="0.3">
      <c r="A124" s="25" t="s">
        <v>149</v>
      </c>
      <c r="B124" s="57">
        <v>0</v>
      </c>
      <c r="C124" s="57">
        <v>1715</v>
      </c>
      <c r="D124" s="57">
        <v>1715</v>
      </c>
      <c r="E124" s="57">
        <v>1177</v>
      </c>
      <c r="F124" s="57">
        <v>0</v>
      </c>
      <c r="G124" s="57">
        <v>0</v>
      </c>
      <c r="H124" s="16"/>
      <c r="I124" s="16"/>
      <c r="J124" s="58">
        <f t="shared" si="49"/>
        <v>0</v>
      </c>
      <c r="K124" s="58">
        <f t="shared" si="50"/>
        <v>0</v>
      </c>
      <c r="L124" s="20"/>
      <c r="M124" s="20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</row>
    <row r="125" spans="1:24" customFormat="1" x14ac:dyDescent="0.3">
      <c r="A125" s="25" t="s">
        <v>57</v>
      </c>
      <c r="B125" s="57">
        <v>812958</v>
      </c>
      <c r="C125" s="57">
        <v>816158</v>
      </c>
      <c r="D125" s="57">
        <v>816158</v>
      </c>
      <c r="E125" s="57">
        <v>815991.35</v>
      </c>
      <c r="F125" s="57">
        <v>212956.52</v>
      </c>
      <c r="G125" s="57">
        <v>85469.14</v>
      </c>
      <c r="H125" s="16">
        <f t="shared" si="47"/>
        <v>166.65000000002328</v>
      </c>
      <c r="I125" s="16">
        <f t="shared" si="48"/>
        <v>166.65000000002328</v>
      </c>
      <c r="J125" s="58">
        <f t="shared" si="49"/>
        <v>0.26092560509117108</v>
      </c>
      <c r="K125" s="58">
        <f t="shared" si="50"/>
        <v>0.26092560509117108</v>
      </c>
      <c r="L125" s="20"/>
      <c r="M125" s="20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</row>
    <row r="126" spans="1:24" s="38" customFormat="1" x14ac:dyDescent="0.3">
      <c r="A126" s="25" t="s">
        <v>58</v>
      </c>
      <c r="B126" s="57">
        <v>0</v>
      </c>
      <c r="C126" s="57">
        <v>350</v>
      </c>
      <c r="D126" s="57">
        <v>350</v>
      </c>
      <c r="E126" s="57">
        <v>320</v>
      </c>
      <c r="F126" s="57">
        <v>320</v>
      </c>
      <c r="G126" s="57">
        <v>320</v>
      </c>
      <c r="H126" s="16">
        <f t="shared" si="47"/>
        <v>30</v>
      </c>
      <c r="I126" s="16">
        <f t="shared" si="48"/>
        <v>30</v>
      </c>
      <c r="J126" s="58">
        <f t="shared" si="49"/>
        <v>0.91428571428571426</v>
      </c>
      <c r="K126" s="58">
        <f t="shared" si="50"/>
        <v>0.91428571428571426</v>
      </c>
      <c r="L126" s="20"/>
      <c r="M126" s="20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</row>
    <row r="127" spans="1:24" customFormat="1" x14ac:dyDescent="0.3">
      <c r="A127" s="25" t="s">
        <v>60</v>
      </c>
      <c r="B127" s="57">
        <v>0</v>
      </c>
      <c r="C127" s="57">
        <v>2000</v>
      </c>
      <c r="D127" s="57">
        <v>2000</v>
      </c>
      <c r="E127" s="57">
        <v>2000</v>
      </c>
      <c r="F127" s="57">
        <v>2000</v>
      </c>
      <c r="G127" s="57">
        <v>2000</v>
      </c>
      <c r="H127" s="16">
        <f t="shared" si="47"/>
        <v>0</v>
      </c>
      <c r="I127" s="16">
        <f t="shared" si="48"/>
        <v>0</v>
      </c>
      <c r="J127" s="58">
        <f t="shared" si="49"/>
        <v>1</v>
      </c>
      <c r="K127" s="58">
        <f t="shared" si="50"/>
        <v>1</v>
      </c>
      <c r="L127" s="20"/>
      <c r="M127" s="20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</row>
    <row r="128" spans="1:24" s="38" customFormat="1" x14ac:dyDescent="0.3">
      <c r="A128" s="25" t="s">
        <v>61</v>
      </c>
      <c r="B128" s="57">
        <v>0</v>
      </c>
      <c r="C128" s="57">
        <v>30</v>
      </c>
      <c r="D128" s="57">
        <v>30</v>
      </c>
      <c r="E128" s="57">
        <v>20</v>
      </c>
      <c r="F128" s="57">
        <v>20</v>
      </c>
      <c r="G128" s="57">
        <v>20</v>
      </c>
      <c r="H128" s="16">
        <f t="shared" si="47"/>
        <v>10</v>
      </c>
      <c r="I128" s="16">
        <f t="shared" si="48"/>
        <v>10</v>
      </c>
      <c r="J128" s="58">
        <f t="shared" si="49"/>
        <v>0.66666666666666663</v>
      </c>
      <c r="K128" s="58">
        <f t="shared" si="50"/>
        <v>0.66666666666666663</v>
      </c>
      <c r="L128" s="20"/>
      <c r="M128" s="20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</row>
    <row r="129" spans="1:24" customFormat="1" x14ac:dyDescent="0.3">
      <c r="A129" s="25" t="s">
        <v>62</v>
      </c>
      <c r="B129" s="57">
        <v>0</v>
      </c>
      <c r="C129" s="57">
        <v>3600</v>
      </c>
      <c r="D129" s="57">
        <v>3600</v>
      </c>
      <c r="E129" s="57">
        <v>3140.55</v>
      </c>
      <c r="F129" s="57">
        <v>3140.55</v>
      </c>
      <c r="G129" s="57">
        <v>3140.55</v>
      </c>
      <c r="H129" s="16">
        <f t="shared" si="47"/>
        <v>459.44999999999982</v>
      </c>
      <c r="I129" s="16">
        <f t="shared" si="48"/>
        <v>459.44999999999982</v>
      </c>
      <c r="J129" s="58">
        <f t="shared" si="49"/>
        <v>0.87237500000000001</v>
      </c>
      <c r="K129" s="58">
        <f t="shared" si="50"/>
        <v>0.87237500000000001</v>
      </c>
      <c r="L129" s="20"/>
      <c r="M129" s="20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</row>
    <row r="130" spans="1:24" customFormat="1" x14ac:dyDescent="0.3">
      <c r="A130" s="25" t="s">
        <v>63</v>
      </c>
      <c r="B130" s="57">
        <v>0</v>
      </c>
      <c r="C130" s="57">
        <v>1800</v>
      </c>
      <c r="D130" s="57">
        <v>1800</v>
      </c>
      <c r="E130" s="57">
        <v>1595.45</v>
      </c>
      <c r="F130" s="57">
        <v>1595.45</v>
      </c>
      <c r="G130" s="57">
        <v>1595.45</v>
      </c>
      <c r="H130" s="16">
        <f t="shared" si="47"/>
        <v>204.54999999999995</v>
      </c>
      <c r="I130" s="16">
        <f t="shared" si="48"/>
        <v>204.54999999999995</v>
      </c>
      <c r="J130" s="58">
        <f t="shared" si="49"/>
        <v>0.88636111111111116</v>
      </c>
      <c r="K130" s="58">
        <f t="shared" si="50"/>
        <v>0.88636111111111116</v>
      </c>
      <c r="L130" s="20"/>
      <c r="M130" s="20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</row>
    <row r="131" spans="1:24" customFormat="1" x14ac:dyDescent="0.3">
      <c r="A131" s="25" t="s">
        <v>65</v>
      </c>
      <c r="B131" s="57">
        <v>482000</v>
      </c>
      <c r="C131" s="57">
        <v>383843</v>
      </c>
      <c r="D131" s="57">
        <v>383843</v>
      </c>
      <c r="E131" s="57">
        <v>336862.38</v>
      </c>
      <c r="F131" s="57">
        <v>71547.77</v>
      </c>
      <c r="G131" s="57">
        <v>51340.91</v>
      </c>
      <c r="H131" s="16">
        <f t="shared" si="47"/>
        <v>46980.619999999995</v>
      </c>
      <c r="I131" s="16">
        <f t="shared" si="48"/>
        <v>46980.619999999995</v>
      </c>
      <c r="J131" s="58">
        <f t="shared" si="49"/>
        <v>0.18639852752297165</v>
      </c>
      <c r="K131" s="58">
        <f t="shared" si="50"/>
        <v>0.18639852752297165</v>
      </c>
      <c r="L131" s="20"/>
      <c r="M131" s="20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</row>
    <row r="132" spans="1:24" s="38" customFormat="1" x14ac:dyDescent="0.3">
      <c r="A132" s="25" t="s">
        <v>66</v>
      </c>
      <c r="B132" s="57">
        <v>0</v>
      </c>
      <c r="C132" s="57">
        <v>4557</v>
      </c>
      <c r="D132" s="57">
        <v>4557</v>
      </c>
      <c r="E132" s="57">
        <v>3156.5</v>
      </c>
      <c r="F132" s="57">
        <v>481.5</v>
      </c>
      <c r="G132" s="57">
        <v>0</v>
      </c>
      <c r="H132" s="16">
        <f t="shared" si="47"/>
        <v>1400.5</v>
      </c>
      <c r="I132" s="16">
        <f t="shared" si="48"/>
        <v>1400.5</v>
      </c>
      <c r="J132" s="58">
        <f t="shared" si="49"/>
        <v>0.10566161948650428</v>
      </c>
      <c r="K132" s="58">
        <f t="shared" si="50"/>
        <v>0.10566161948650428</v>
      </c>
      <c r="L132" s="20"/>
      <c r="M132" s="20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</row>
    <row r="133" spans="1:24" customFormat="1" x14ac:dyDescent="0.3">
      <c r="A133" s="25" t="s">
        <v>67</v>
      </c>
      <c r="B133" s="57">
        <v>2876112</v>
      </c>
      <c r="C133" s="57">
        <v>2919164</v>
      </c>
      <c r="D133" s="57">
        <v>2917389</v>
      </c>
      <c r="E133" s="57">
        <v>2467881.2599999998</v>
      </c>
      <c r="F133" s="57">
        <v>339419.25</v>
      </c>
      <c r="G133" s="57">
        <v>315684</v>
      </c>
      <c r="H133" s="16">
        <f t="shared" si="47"/>
        <v>449507.74000000022</v>
      </c>
      <c r="I133" s="16">
        <f t="shared" si="48"/>
        <v>451282.74000000022</v>
      </c>
      <c r="J133" s="58">
        <f t="shared" si="49"/>
        <v>0.11634350098666993</v>
      </c>
      <c r="K133" s="58">
        <f t="shared" si="50"/>
        <v>0.11627275822804063</v>
      </c>
      <c r="L133" s="20"/>
      <c r="M133" s="20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</row>
    <row r="134" spans="1:24" s="38" customFormat="1" x14ac:dyDescent="0.3">
      <c r="A134" s="25" t="s">
        <v>69</v>
      </c>
      <c r="B134" s="57">
        <v>0</v>
      </c>
      <c r="C134" s="57">
        <v>5500</v>
      </c>
      <c r="D134" s="57">
        <v>5500</v>
      </c>
      <c r="E134" s="57">
        <v>5355.27</v>
      </c>
      <c r="F134" s="57">
        <v>5355.27</v>
      </c>
      <c r="G134" s="57">
        <v>0</v>
      </c>
      <c r="H134" s="16">
        <f t="shared" si="47"/>
        <v>144.72999999999956</v>
      </c>
      <c r="I134" s="16">
        <f t="shared" si="48"/>
        <v>144.72999999999956</v>
      </c>
      <c r="J134" s="58">
        <f t="shared" si="49"/>
        <v>0.97368545454545463</v>
      </c>
      <c r="K134" s="58">
        <f t="shared" si="50"/>
        <v>0.97368545454545463</v>
      </c>
      <c r="L134" s="20"/>
      <c r="M134" s="20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</row>
    <row r="135" spans="1:24" s="38" customFormat="1" x14ac:dyDescent="0.3">
      <c r="A135" s="25" t="s">
        <v>150</v>
      </c>
      <c r="B135" s="57">
        <v>0</v>
      </c>
      <c r="C135" s="57">
        <v>1800</v>
      </c>
      <c r="D135" s="57">
        <v>1800</v>
      </c>
      <c r="E135" s="57">
        <v>0</v>
      </c>
      <c r="F135" s="57">
        <v>0</v>
      </c>
      <c r="G135" s="57">
        <v>0</v>
      </c>
      <c r="H135" s="16"/>
      <c r="I135" s="16"/>
      <c r="J135" s="58">
        <f t="shared" si="49"/>
        <v>0</v>
      </c>
      <c r="K135" s="58">
        <f t="shared" si="50"/>
        <v>0</v>
      </c>
      <c r="L135" s="20"/>
      <c r="M135" s="20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</row>
    <row r="136" spans="1:24" customFormat="1" x14ac:dyDescent="0.3">
      <c r="A136" s="25" t="s">
        <v>71</v>
      </c>
      <c r="B136" s="57">
        <v>3103601</v>
      </c>
      <c r="C136" s="57">
        <v>4848822</v>
      </c>
      <c r="D136" s="57">
        <v>4848822</v>
      </c>
      <c r="E136" s="57">
        <v>3239618.8499999996</v>
      </c>
      <c r="F136" s="57">
        <v>1093002.2</v>
      </c>
      <c r="G136" s="57">
        <v>1009484.57</v>
      </c>
      <c r="H136" s="16">
        <f t="shared" si="47"/>
        <v>1609203.1500000004</v>
      </c>
      <c r="I136" s="16">
        <f t="shared" si="48"/>
        <v>1609203.1500000004</v>
      </c>
      <c r="J136" s="58">
        <f t="shared" si="49"/>
        <v>0.22541602888289156</v>
      </c>
      <c r="K136" s="58">
        <f t="shared" si="50"/>
        <v>0.22541602888289156</v>
      </c>
      <c r="L136" s="20"/>
      <c r="M136" s="20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</row>
    <row r="137" spans="1:24" customFormat="1" x14ac:dyDescent="0.3">
      <c r="A137" s="25" t="s">
        <v>77</v>
      </c>
      <c r="B137" s="57">
        <v>0</v>
      </c>
      <c r="C137" s="57">
        <v>2310500</v>
      </c>
      <c r="D137" s="57">
        <v>2310500</v>
      </c>
      <c r="E137" s="57">
        <v>2310498.0499999998</v>
      </c>
      <c r="F137" s="57">
        <v>84708.3</v>
      </c>
      <c r="G137" s="57">
        <v>84708.3</v>
      </c>
      <c r="H137" s="16">
        <f t="shared" si="47"/>
        <v>1.9500000001862645</v>
      </c>
      <c r="I137" s="16">
        <f t="shared" si="48"/>
        <v>1.9500000001862645</v>
      </c>
      <c r="J137" s="59">
        <f t="shared" si="24"/>
        <v>3.6662324172257087E-2</v>
      </c>
      <c r="K137" s="59">
        <f t="shared" si="25"/>
        <v>3.6662324172257087E-2</v>
      </c>
      <c r="L137" s="20"/>
      <c r="M137" s="20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</row>
    <row r="138" spans="1:24" x14ac:dyDescent="0.3">
      <c r="A138" s="21" t="s">
        <v>141</v>
      </c>
      <c r="B138" s="17">
        <f>SUM(B139:B147)</f>
        <v>0</v>
      </c>
      <c r="C138" s="17">
        <f t="shared" ref="C138:I138" si="51">SUM(C139:C147)</f>
        <v>25931</v>
      </c>
      <c r="D138" s="17">
        <f t="shared" si="51"/>
        <v>25931</v>
      </c>
      <c r="E138" s="17">
        <f t="shared" si="51"/>
        <v>18392.379999999997</v>
      </c>
      <c r="F138" s="17">
        <f t="shared" si="51"/>
        <v>12350.570000000002</v>
      </c>
      <c r="G138" s="17">
        <f t="shared" si="51"/>
        <v>2845.58</v>
      </c>
      <c r="H138" s="17">
        <f t="shared" si="51"/>
        <v>7538.619999999999</v>
      </c>
      <c r="I138" s="17">
        <f t="shared" si="51"/>
        <v>7538.619999999999</v>
      </c>
      <c r="J138" s="9">
        <f t="shared" si="24"/>
        <v>0.47628591261424558</v>
      </c>
      <c r="K138" s="9">
        <f t="shared" si="25"/>
        <v>0.47628591261424558</v>
      </c>
    </row>
    <row r="139" spans="1:24" x14ac:dyDescent="0.3">
      <c r="A139" s="48" t="s">
        <v>86</v>
      </c>
      <c r="B139" s="49">
        <v>0</v>
      </c>
      <c r="C139" s="49">
        <v>1873</v>
      </c>
      <c r="D139" s="49">
        <v>1873</v>
      </c>
      <c r="E139" s="49">
        <v>1872.5</v>
      </c>
      <c r="F139" s="49">
        <v>1872.5</v>
      </c>
      <c r="G139" s="49">
        <v>1872.5</v>
      </c>
      <c r="H139" s="16">
        <f t="shared" ref="H139" si="52">D139-E139</f>
        <v>0.5</v>
      </c>
      <c r="I139" s="16">
        <f t="shared" ref="I139" si="53">C139-E139</f>
        <v>0.5</v>
      </c>
      <c r="J139" s="58">
        <f t="shared" si="24"/>
        <v>0.99973304858515755</v>
      </c>
      <c r="K139" s="58">
        <f t="shared" si="25"/>
        <v>0.99973304858515755</v>
      </c>
    </row>
    <row r="140" spans="1:24" x14ac:dyDescent="0.3">
      <c r="A140" s="48" t="s">
        <v>151</v>
      </c>
      <c r="B140" s="49">
        <v>0</v>
      </c>
      <c r="C140" s="49">
        <v>3231</v>
      </c>
      <c r="D140" s="49">
        <v>3231</v>
      </c>
      <c r="E140" s="49">
        <v>2949.79</v>
      </c>
      <c r="F140" s="49">
        <v>0</v>
      </c>
      <c r="G140" s="49">
        <v>0</v>
      </c>
      <c r="H140" s="16">
        <f t="shared" ref="H140:H146" si="54">D140-E140</f>
        <v>281.21000000000004</v>
      </c>
      <c r="I140" s="16">
        <f t="shared" ref="I140:I146" si="55">C140-E140</f>
        <v>281.21000000000004</v>
      </c>
      <c r="J140" s="58">
        <f t="shared" ref="J140:J146" si="56">F140/D140</f>
        <v>0</v>
      </c>
      <c r="K140" s="58">
        <f t="shared" ref="K140:K146" si="57">F140/C140</f>
        <v>0</v>
      </c>
    </row>
    <row r="141" spans="1:24" x14ac:dyDescent="0.3">
      <c r="A141" s="48" t="s">
        <v>152</v>
      </c>
      <c r="B141" s="49">
        <v>0</v>
      </c>
      <c r="C141" s="49">
        <v>77</v>
      </c>
      <c r="D141" s="49">
        <v>77</v>
      </c>
      <c r="E141" s="49">
        <v>71.16</v>
      </c>
      <c r="F141" s="49">
        <v>0</v>
      </c>
      <c r="G141" s="49">
        <v>0</v>
      </c>
      <c r="H141" s="16">
        <f t="shared" si="54"/>
        <v>5.8400000000000034</v>
      </c>
      <c r="I141" s="16">
        <f t="shared" si="55"/>
        <v>5.8400000000000034</v>
      </c>
      <c r="J141" s="58">
        <f t="shared" si="56"/>
        <v>0</v>
      </c>
      <c r="K141" s="58">
        <f t="shared" si="57"/>
        <v>0</v>
      </c>
    </row>
    <row r="142" spans="1:24" x14ac:dyDescent="0.3">
      <c r="A142" s="48" t="s">
        <v>153</v>
      </c>
      <c r="B142" s="49">
        <v>0</v>
      </c>
      <c r="C142" s="49">
        <v>185</v>
      </c>
      <c r="D142" s="49">
        <v>185</v>
      </c>
      <c r="E142" s="49">
        <v>184.04</v>
      </c>
      <c r="F142" s="49">
        <v>184.04</v>
      </c>
      <c r="G142" s="49">
        <v>0</v>
      </c>
      <c r="H142" s="16">
        <f t="shared" si="54"/>
        <v>0.96000000000000796</v>
      </c>
      <c r="I142" s="16">
        <f t="shared" si="55"/>
        <v>0.96000000000000796</v>
      </c>
      <c r="J142" s="58">
        <f t="shared" si="56"/>
        <v>0.9948108108108108</v>
      </c>
      <c r="K142" s="58">
        <f t="shared" si="57"/>
        <v>0.9948108108108108</v>
      </c>
    </row>
    <row r="143" spans="1:24" x14ac:dyDescent="0.3">
      <c r="A143" s="39" t="s">
        <v>154</v>
      </c>
      <c r="B143" s="49">
        <v>0</v>
      </c>
      <c r="C143" s="45">
        <v>14151</v>
      </c>
      <c r="D143" s="45">
        <v>14151</v>
      </c>
      <c r="E143" s="45">
        <v>11055.29</v>
      </c>
      <c r="F143" s="45">
        <v>8439.75</v>
      </c>
      <c r="G143" s="45">
        <v>0</v>
      </c>
      <c r="H143" s="16">
        <f t="shared" si="54"/>
        <v>3095.7099999999991</v>
      </c>
      <c r="I143" s="16">
        <f t="shared" si="55"/>
        <v>3095.7099999999991</v>
      </c>
      <c r="J143" s="58">
        <f t="shared" si="56"/>
        <v>0.59640661437354248</v>
      </c>
      <c r="K143" s="58">
        <f t="shared" si="57"/>
        <v>0.59640661437354248</v>
      </c>
    </row>
    <row r="144" spans="1:24" x14ac:dyDescent="0.3">
      <c r="A144" s="39" t="s">
        <v>155</v>
      </c>
      <c r="B144" s="49">
        <v>0</v>
      </c>
      <c r="C144" s="45">
        <v>500</v>
      </c>
      <c r="D144" s="45">
        <v>500</v>
      </c>
      <c r="E144" s="45">
        <v>428</v>
      </c>
      <c r="F144" s="45">
        <v>428</v>
      </c>
      <c r="G144" s="45">
        <v>428</v>
      </c>
      <c r="H144" s="16">
        <f t="shared" si="54"/>
        <v>72</v>
      </c>
      <c r="I144" s="16">
        <f t="shared" si="55"/>
        <v>72</v>
      </c>
      <c r="J144" s="58">
        <f t="shared" si="56"/>
        <v>0.85599999999999998</v>
      </c>
      <c r="K144" s="58">
        <f t="shared" si="57"/>
        <v>0.85599999999999998</v>
      </c>
    </row>
    <row r="145" spans="1:11" x14ac:dyDescent="0.3">
      <c r="A145" s="39" t="s">
        <v>156</v>
      </c>
      <c r="B145" s="49">
        <v>0</v>
      </c>
      <c r="C145" s="45">
        <v>3013</v>
      </c>
      <c r="D145" s="45">
        <v>3013</v>
      </c>
      <c r="E145" s="45">
        <v>0</v>
      </c>
      <c r="F145" s="45">
        <v>0</v>
      </c>
      <c r="G145" s="45">
        <v>0</v>
      </c>
      <c r="H145" s="16">
        <f t="shared" si="54"/>
        <v>3013</v>
      </c>
      <c r="I145" s="16">
        <f t="shared" si="55"/>
        <v>3013</v>
      </c>
      <c r="J145" s="58">
        <f t="shared" si="56"/>
        <v>0</v>
      </c>
      <c r="K145" s="58">
        <f t="shared" si="57"/>
        <v>0</v>
      </c>
    </row>
    <row r="146" spans="1:11" x14ac:dyDescent="0.3">
      <c r="A146" s="39" t="s">
        <v>157</v>
      </c>
      <c r="B146" s="49">
        <v>0</v>
      </c>
      <c r="C146" s="45">
        <v>666</v>
      </c>
      <c r="D146" s="45">
        <v>666</v>
      </c>
      <c r="E146" s="45">
        <v>0</v>
      </c>
      <c r="F146" s="45">
        <v>0</v>
      </c>
      <c r="G146" s="45">
        <v>0</v>
      </c>
      <c r="H146" s="16">
        <f t="shared" si="54"/>
        <v>666</v>
      </c>
      <c r="I146" s="16">
        <f t="shared" si="55"/>
        <v>666</v>
      </c>
      <c r="J146" s="58">
        <f t="shared" si="56"/>
        <v>0</v>
      </c>
      <c r="K146" s="58">
        <f t="shared" si="57"/>
        <v>0</v>
      </c>
    </row>
    <row r="147" spans="1:11" x14ac:dyDescent="0.3">
      <c r="A147" s="39" t="s">
        <v>106</v>
      </c>
      <c r="B147" s="45">
        <v>0</v>
      </c>
      <c r="C147" s="45">
        <v>2235</v>
      </c>
      <c r="D147" s="45">
        <v>2235</v>
      </c>
      <c r="E147" s="45">
        <v>1831.6</v>
      </c>
      <c r="F147" s="45">
        <v>1426.28</v>
      </c>
      <c r="G147" s="45">
        <v>545.08000000000004</v>
      </c>
      <c r="H147" s="16">
        <f t="shared" ref="H147" si="58">D147-E147</f>
        <v>403.40000000000009</v>
      </c>
      <c r="I147" s="16">
        <f t="shared" ref="I147" si="59">C147-E147</f>
        <v>403.40000000000009</v>
      </c>
      <c r="J147" s="59">
        <v>0</v>
      </c>
      <c r="K147" s="59">
        <f t="shared" si="25"/>
        <v>0.63815659955257265</v>
      </c>
    </row>
    <row r="148" spans="1:11" x14ac:dyDescent="0.3">
      <c r="A148" s="21" t="s">
        <v>38</v>
      </c>
      <c r="B148" s="17">
        <f>SUM(B149:B153)</f>
        <v>3595768</v>
      </c>
      <c r="C148" s="17">
        <f t="shared" ref="C148:I148" si="60">SUM(C149:C153)</f>
        <v>1743874</v>
      </c>
      <c r="D148" s="17">
        <f t="shared" si="60"/>
        <v>1743874</v>
      </c>
      <c r="E148" s="17">
        <f t="shared" si="60"/>
        <v>1122203.06</v>
      </c>
      <c r="F148" s="17">
        <f t="shared" si="60"/>
        <v>64689.689999999995</v>
      </c>
      <c r="G148" s="17">
        <f t="shared" si="60"/>
        <v>53029.549999999996</v>
      </c>
      <c r="H148" s="17">
        <f t="shared" si="60"/>
        <v>621670.94000000006</v>
      </c>
      <c r="I148" s="17">
        <f t="shared" si="60"/>
        <v>621670.94000000006</v>
      </c>
      <c r="J148" s="9">
        <f t="shared" si="24"/>
        <v>3.7095392212969515E-2</v>
      </c>
      <c r="K148" s="9">
        <f t="shared" si="25"/>
        <v>3.7095392212969515E-2</v>
      </c>
    </row>
    <row r="149" spans="1:11" x14ac:dyDescent="0.3">
      <c r="A149" s="25" t="s">
        <v>115</v>
      </c>
      <c r="B149" s="57">
        <v>0</v>
      </c>
      <c r="C149" s="57">
        <v>1700</v>
      </c>
      <c r="D149" s="57">
        <v>1700</v>
      </c>
      <c r="E149" s="57">
        <v>1385.37</v>
      </c>
      <c r="F149" s="57">
        <v>0</v>
      </c>
      <c r="G149" s="57">
        <v>0</v>
      </c>
      <c r="H149" s="16">
        <f t="shared" ref="H149" si="61">D149-E149</f>
        <v>314.63000000000011</v>
      </c>
      <c r="I149" s="16">
        <f t="shared" ref="I149" si="62">C149-E149</f>
        <v>314.63000000000011</v>
      </c>
      <c r="J149" s="58">
        <f t="shared" si="24"/>
        <v>0</v>
      </c>
      <c r="K149" s="58">
        <f t="shared" si="25"/>
        <v>0</v>
      </c>
    </row>
    <row r="150" spans="1:11" x14ac:dyDescent="0.3">
      <c r="A150" s="25" t="s">
        <v>116</v>
      </c>
      <c r="B150" s="57">
        <v>0</v>
      </c>
      <c r="C150" s="57">
        <v>4044</v>
      </c>
      <c r="D150" s="57">
        <v>4044</v>
      </c>
      <c r="E150" s="57">
        <v>3841.3</v>
      </c>
      <c r="F150" s="57">
        <v>0</v>
      </c>
      <c r="G150" s="57">
        <v>0</v>
      </c>
      <c r="H150" s="16">
        <f t="shared" ref="H150:H153" si="63">D150-E150</f>
        <v>202.69999999999982</v>
      </c>
      <c r="I150" s="16">
        <f t="shared" ref="I150:I153" si="64">C150-E150</f>
        <v>202.69999999999982</v>
      </c>
      <c r="J150" s="58">
        <f t="shared" ref="J150:J153" si="65">F150/D150</f>
        <v>0</v>
      </c>
      <c r="K150" s="58">
        <f t="shared" ref="K150:K153" si="66">F150/C150</f>
        <v>0</v>
      </c>
    </row>
    <row r="151" spans="1:11" x14ac:dyDescent="0.3">
      <c r="A151" s="25" t="s">
        <v>158</v>
      </c>
      <c r="B151" s="57">
        <v>0</v>
      </c>
      <c r="C151" s="57">
        <v>2000</v>
      </c>
      <c r="D151" s="57">
        <v>2000</v>
      </c>
      <c r="E151" s="57">
        <v>1990.9</v>
      </c>
      <c r="F151" s="57">
        <v>0</v>
      </c>
      <c r="G151" s="57">
        <v>0</v>
      </c>
      <c r="H151" s="16">
        <f t="shared" ref="H151:H152" si="67">D151-E151</f>
        <v>9.0999999999999091</v>
      </c>
      <c r="I151" s="16">
        <f t="shared" ref="I151:I152" si="68">C151-E151</f>
        <v>9.0999999999999091</v>
      </c>
      <c r="J151" s="58">
        <f t="shared" ref="J151" si="69">F151/D151</f>
        <v>0</v>
      </c>
      <c r="K151" s="58">
        <f t="shared" ref="K151" si="70">F151/C151</f>
        <v>0</v>
      </c>
    </row>
    <row r="152" spans="1:11" x14ac:dyDescent="0.3">
      <c r="A152" s="25" t="s">
        <v>134</v>
      </c>
      <c r="B152" s="57">
        <v>0</v>
      </c>
      <c r="C152" s="57">
        <v>6988</v>
      </c>
      <c r="D152" s="57">
        <v>6988</v>
      </c>
      <c r="E152" s="57">
        <v>6979.8</v>
      </c>
      <c r="F152" s="57">
        <v>3193.95</v>
      </c>
      <c r="G152" s="57">
        <v>3193.95</v>
      </c>
      <c r="H152" s="16">
        <f t="shared" si="67"/>
        <v>8.1999999999998181</v>
      </c>
      <c r="I152" s="16">
        <f t="shared" si="68"/>
        <v>8.1999999999998181</v>
      </c>
      <c r="J152" s="58">
        <f t="shared" si="65"/>
        <v>0.45706210646823126</v>
      </c>
      <c r="K152" s="58">
        <f t="shared" si="66"/>
        <v>0.45706210646823126</v>
      </c>
    </row>
    <row r="153" spans="1:11" x14ac:dyDescent="0.3">
      <c r="A153" s="25" t="s">
        <v>135</v>
      </c>
      <c r="B153" s="57">
        <v>3595768</v>
      </c>
      <c r="C153" s="57">
        <v>1729142</v>
      </c>
      <c r="D153" s="57">
        <v>1729142</v>
      </c>
      <c r="E153" s="57">
        <v>1108005.69</v>
      </c>
      <c r="F153" s="57">
        <v>61495.74</v>
      </c>
      <c r="G153" s="57">
        <v>49835.6</v>
      </c>
      <c r="H153" s="16">
        <f t="shared" si="63"/>
        <v>621136.31000000006</v>
      </c>
      <c r="I153" s="16">
        <f t="shared" si="64"/>
        <v>621136.31000000006</v>
      </c>
      <c r="J153" s="58">
        <f t="shared" si="65"/>
        <v>3.5564308772790203E-2</v>
      </c>
      <c r="K153" s="58">
        <f t="shared" si="66"/>
        <v>3.5564308772790203E-2</v>
      </c>
    </row>
    <row r="154" spans="1:11" x14ac:dyDescent="0.3">
      <c r="A154" s="21" t="s">
        <v>41</v>
      </c>
      <c r="B154" s="17">
        <f>B155</f>
        <v>950000</v>
      </c>
      <c r="C154" s="17">
        <f t="shared" ref="C154:I154" si="71">C155</f>
        <v>0</v>
      </c>
      <c r="D154" s="17">
        <f t="shared" si="71"/>
        <v>0</v>
      </c>
      <c r="E154" s="17">
        <f t="shared" si="71"/>
        <v>0</v>
      </c>
      <c r="F154" s="17">
        <f t="shared" si="71"/>
        <v>0</v>
      </c>
      <c r="G154" s="17">
        <f t="shared" si="71"/>
        <v>0</v>
      </c>
      <c r="H154" s="17">
        <f t="shared" si="71"/>
        <v>0</v>
      </c>
      <c r="I154" s="17">
        <f t="shared" si="71"/>
        <v>0</v>
      </c>
      <c r="J154" s="9">
        <v>0</v>
      </c>
      <c r="K154" s="9">
        <v>0</v>
      </c>
    </row>
    <row r="155" spans="1:11" x14ac:dyDescent="0.3">
      <c r="A155" s="25" t="s">
        <v>136</v>
      </c>
      <c r="B155" s="57">
        <v>950000</v>
      </c>
      <c r="C155" s="57">
        <v>0</v>
      </c>
      <c r="D155" s="57">
        <v>0</v>
      </c>
      <c r="E155" s="57">
        <v>0</v>
      </c>
      <c r="F155" s="57">
        <v>0</v>
      </c>
      <c r="G155" s="57">
        <v>0</v>
      </c>
      <c r="H155" s="16">
        <f t="shared" ref="H155" si="72">D155-E155</f>
        <v>0</v>
      </c>
      <c r="I155" s="16">
        <f t="shared" ref="I155" si="73">C155-E155</f>
        <v>0</v>
      </c>
      <c r="J155" s="58">
        <v>0</v>
      </c>
      <c r="K155" s="58">
        <v>0</v>
      </c>
    </row>
    <row r="156" spans="1:11" x14ac:dyDescent="0.3">
      <c r="A156" s="21" t="s">
        <v>39</v>
      </c>
      <c r="B156" s="17">
        <f>SUM(B157:B160)</f>
        <v>553500</v>
      </c>
      <c r="C156" s="17">
        <f t="shared" ref="C156:I156" si="74">SUM(C157:C160)</f>
        <v>255758</v>
      </c>
      <c r="D156" s="17">
        <f t="shared" si="74"/>
        <v>255758</v>
      </c>
      <c r="E156" s="17">
        <f t="shared" si="74"/>
        <v>131685.41999999998</v>
      </c>
      <c r="F156" s="17">
        <f t="shared" si="74"/>
        <v>40827.5</v>
      </c>
      <c r="G156" s="17">
        <f t="shared" si="74"/>
        <v>16027.5</v>
      </c>
      <c r="H156" s="17">
        <f t="shared" si="74"/>
        <v>124072.58</v>
      </c>
      <c r="I156" s="17">
        <f t="shared" si="74"/>
        <v>124072.58</v>
      </c>
      <c r="J156" s="9">
        <f t="shared" ref="J156:J157" si="75">F156/D156</f>
        <v>0.15963332525277801</v>
      </c>
      <c r="K156" s="9">
        <f t="shared" ref="K156:K161" si="76">F156/C156</f>
        <v>0.15963332525277801</v>
      </c>
    </row>
    <row r="157" spans="1:11" x14ac:dyDescent="0.3">
      <c r="A157" s="25" t="s">
        <v>122</v>
      </c>
      <c r="B157" s="57">
        <v>553500</v>
      </c>
      <c r="C157" s="57">
        <v>135658</v>
      </c>
      <c r="D157" s="57">
        <v>135658</v>
      </c>
      <c r="E157" s="57">
        <v>99685.42</v>
      </c>
      <c r="F157" s="57">
        <v>8827.5</v>
      </c>
      <c r="G157" s="57">
        <v>8827.5</v>
      </c>
      <c r="H157" s="16">
        <f t="shared" ref="H157" si="77">D157-E157</f>
        <v>35972.58</v>
      </c>
      <c r="I157" s="16">
        <f t="shared" ref="I157" si="78">C157-E157</f>
        <v>35972.58</v>
      </c>
      <c r="J157" s="58">
        <f t="shared" si="75"/>
        <v>6.5071724483627941E-2</v>
      </c>
      <c r="K157" s="58">
        <f t="shared" si="76"/>
        <v>6.5071724483627941E-2</v>
      </c>
    </row>
    <row r="158" spans="1:11" x14ac:dyDescent="0.3">
      <c r="A158" s="25" t="s">
        <v>137</v>
      </c>
      <c r="B158" s="57">
        <v>0</v>
      </c>
      <c r="C158" s="57">
        <v>108000</v>
      </c>
      <c r="D158" s="57">
        <v>108000</v>
      </c>
      <c r="E158" s="57">
        <v>22400</v>
      </c>
      <c r="F158" s="57">
        <v>22400</v>
      </c>
      <c r="G158" s="57">
        <v>7200</v>
      </c>
      <c r="H158" s="16">
        <f t="shared" ref="H158" si="79">D158-E158</f>
        <v>85600</v>
      </c>
      <c r="I158" s="16">
        <f t="shared" ref="I158" si="80">C158-E158</f>
        <v>85600</v>
      </c>
      <c r="J158" s="58">
        <f t="shared" ref="J158:J160" si="81">F158/D158</f>
        <v>0.2074074074074074</v>
      </c>
      <c r="K158" s="58">
        <f t="shared" ref="K158:K160" si="82">F158/C158</f>
        <v>0.2074074074074074</v>
      </c>
    </row>
    <row r="159" spans="1:11" x14ac:dyDescent="0.3">
      <c r="A159" s="65" t="s">
        <v>159</v>
      </c>
      <c r="B159" s="57">
        <v>0</v>
      </c>
      <c r="C159" s="57">
        <v>2500</v>
      </c>
      <c r="D159" s="57">
        <v>2500</v>
      </c>
      <c r="E159" s="57">
        <v>0</v>
      </c>
      <c r="F159" s="57">
        <v>0</v>
      </c>
      <c r="G159" s="57">
        <v>0</v>
      </c>
      <c r="H159" s="16">
        <f t="shared" ref="H159:H160" si="83">D159-E159</f>
        <v>2500</v>
      </c>
      <c r="I159" s="16">
        <f t="shared" ref="I159:I160" si="84">C159-E159</f>
        <v>2500</v>
      </c>
      <c r="J159" s="58">
        <f t="shared" ref="J159" si="85">F159/D159</f>
        <v>0</v>
      </c>
      <c r="K159" s="58">
        <f t="shared" ref="K159" si="86">F159/C159</f>
        <v>0</v>
      </c>
    </row>
    <row r="160" spans="1:11" x14ac:dyDescent="0.3">
      <c r="A160" s="25" t="s">
        <v>140</v>
      </c>
      <c r="B160" s="57">
        <v>0</v>
      </c>
      <c r="C160" s="57">
        <v>9600</v>
      </c>
      <c r="D160" s="57">
        <v>9600</v>
      </c>
      <c r="E160" s="57">
        <v>9600</v>
      </c>
      <c r="F160" s="57">
        <v>9600</v>
      </c>
      <c r="G160" s="57">
        <v>0</v>
      </c>
      <c r="H160" s="16">
        <f t="shared" si="83"/>
        <v>0</v>
      </c>
      <c r="I160" s="16">
        <f t="shared" si="84"/>
        <v>0</v>
      </c>
      <c r="J160" s="58">
        <f t="shared" si="81"/>
        <v>1</v>
      </c>
      <c r="K160" s="58">
        <f t="shared" si="82"/>
        <v>1</v>
      </c>
    </row>
    <row r="161" spans="1:24" x14ac:dyDescent="0.3">
      <c r="A161" s="21" t="s">
        <v>42</v>
      </c>
      <c r="B161" s="17">
        <f>SUM(B162:B163)</f>
        <v>1273000</v>
      </c>
      <c r="C161" s="17">
        <f t="shared" ref="C161:G161" si="87">SUM(C162:C163)</f>
        <v>1214620</v>
      </c>
      <c r="D161" s="17">
        <f t="shared" si="87"/>
        <v>1214620</v>
      </c>
      <c r="E161" s="17">
        <f t="shared" si="87"/>
        <v>0</v>
      </c>
      <c r="F161" s="17">
        <f t="shared" si="87"/>
        <v>0</v>
      </c>
      <c r="G161" s="17">
        <f t="shared" si="87"/>
        <v>0</v>
      </c>
      <c r="H161" s="17">
        <f>SUM(H162:H163)</f>
        <v>1214620</v>
      </c>
      <c r="I161" s="17">
        <f>SUM(I162:I163)</f>
        <v>1214620</v>
      </c>
      <c r="J161" s="9">
        <f>F161/D161</f>
        <v>0</v>
      </c>
      <c r="K161" s="9">
        <f t="shared" si="76"/>
        <v>0</v>
      </c>
    </row>
    <row r="162" spans="1:24" x14ac:dyDescent="0.3">
      <c r="A162" s="30" t="s">
        <v>138</v>
      </c>
      <c r="B162" s="45">
        <v>1200000</v>
      </c>
      <c r="C162" s="45">
        <v>1140620</v>
      </c>
      <c r="D162" s="45">
        <v>1140620</v>
      </c>
      <c r="E162" s="45">
        <v>0</v>
      </c>
      <c r="F162" s="45">
        <v>0</v>
      </c>
      <c r="G162" s="45">
        <v>0</v>
      </c>
      <c r="H162" s="16">
        <f t="shared" ref="H162" si="88">D162-E162</f>
        <v>1140620</v>
      </c>
      <c r="I162" s="16">
        <f t="shared" ref="I162" si="89">C162-E162</f>
        <v>1140620</v>
      </c>
      <c r="J162" s="58">
        <f>F162/D162</f>
        <v>0</v>
      </c>
      <c r="K162" s="58">
        <f>F162/C162</f>
        <v>0</v>
      </c>
    </row>
    <row r="163" spans="1:24" x14ac:dyDescent="0.3">
      <c r="A163" s="31" t="s">
        <v>139</v>
      </c>
      <c r="B163" s="47">
        <v>73000</v>
      </c>
      <c r="C163" s="47">
        <v>74000</v>
      </c>
      <c r="D163" s="47">
        <v>74000</v>
      </c>
      <c r="E163" s="47">
        <v>0</v>
      </c>
      <c r="F163" s="47">
        <v>0</v>
      </c>
      <c r="G163" s="47">
        <v>0</v>
      </c>
      <c r="H163" s="16">
        <f t="shared" ref="H163" si="90">D163-E163</f>
        <v>74000</v>
      </c>
      <c r="I163" s="16">
        <f t="shared" ref="I163" si="91">C163-E163</f>
        <v>74000</v>
      </c>
      <c r="J163" s="58">
        <f t="shared" ref="J163" si="92">F163/D163</f>
        <v>0</v>
      </c>
      <c r="K163" s="58">
        <f t="shared" ref="K163" si="93">F163/C163</f>
        <v>0</v>
      </c>
    </row>
    <row r="164" spans="1:24" s="51" customFormat="1" x14ac:dyDescent="0.3">
      <c r="A164" s="53" t="s">
        <v>143</v>
      </c>
      <c r="B164" s="56">
        <f>SUM(B165)</f>
        <v>0</v>
      </c>
      <c r="C164" s="56">
        <f t="shared" ref="C164:G164" si="94">SUM(C165)</f>
        <v>7309684</v>
      </c>
      <c r="D164" s="56">
        <f t="shared" si="94"/>
        <v>7309684</v>
      </c>
      <c r="E164" s="56">
        <f t="shared" si="94"/>
        <v>7294745.6799999997</v>
      </c>
      <c r="F164" s="56">
        <f t="shared" si="94"/>
        <v>0</v>
      </c>
      <c r="G164" s="56">
        <f t="shared" si="94"/>
        <v>0</v>
      </c>
      <c r="H164" s="56">
        <f>SUM(H165)</f>
        <v>14938.320000000298</v>
      </c>
      <c r="I164" s="56">
        <f>SUM(I165)</f>
        <v>14938.320000000298</v>
      </c>
      <c r="J164" s="9">
        <f>F164/D164</f>
        <v>0</v>
      </c>
      <c r="K164" s="40">
        <f t="shared" ref="K164" si="95">F164/C164</f>
        <v>0</v>
      </c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52"/>
      <c r="X164" s="52"/>
    </row>
    <row r="165" spans="1:24" x14ac:dyDescent="0.3">
      <c r="A165" s="55" t="s">
        <v>144</v>
      </c>
      <c r="B165" s="66">
        <v>0</v>
      </c>
      <c r="C165" s="54">
        <v>7309684</v>
      </c>
      <c r="D165" s="54">
        <v>7309684</v>
      </c>
      <c r="E165" s="54">
        <v>7294745.6799999997</v>
      </c>
      <c r="F165" s="54">
        <v>0</v>
      </c>
      <c r="G165" s="54">
        <v>0</v>
      </c>
      <c r="H165" s="54">
        <f t="shared" ref="H165" si="96">D165-E165</f>
        <v>14938.320000000298</v>
      </c>
      <c r="I165" s="54">
        <f t="shared" ref="I165" si="97">C165-E165</f>
        <v>14938.320000000298</v>
      </c>
      <c r="J165" s="59">
        <f t="shared" ref="J165" si="98">F165/D165</f>
        <v>0</v>
      </c>
      <c r="K165" s="60">
        <f t="shared" ref="K165" si="99">F165/C165</f>
        <v>0</v>
      </c>
    </row>
  </sheetData>
  <mergeCells count="3">
    <mergeCell ref="A3:K3"/>
    <mergeCell ref="A1:K1"/>
    <mergeCell ref="A2:K2"/>
  </mergeCells>
  <pageMargins left="0.25" right="0.25" top="0.75" bottom="0.75" header="0.3" footer="0.3"/>
  <pageSetup paperSize="5" scale="9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 </vt:lpstr>
      <vt:lpstr>'EJEC '!Títulos_a_imprimir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Franco</dc:creator>
  <cp:lastModifiedBy>Olga Olivares</cp:lastModifiedBy>
  <cp:lastPrinted>2020-12-10T14:09:21Z</cp:lastPrinted>
  <dcterms:created xsi:type="dcterms:W3CDTF">2019-08-06T21:48:30Z</dcterms:created>
  <dcterms:modified xsi:type="dcterms:W3CDTF">2020-12-10T14:10:07Z</dcterms:modified>
</cp:coreProperties>
</file>